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34.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4.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260" windowHeight="6045" tabRatio="780" activeTab="11"/>
  </bookViews>
  <sheets>
    <sheet name="Cover" sheetId="25" r:id="rId1"/>
    <sheet name="Preface" sheetId="27" r:id="rId2"/>
    <sheet name="Introduction" sheetId="1" r:id="rId3"/>
    <sheet name="Summary" sheetId="26" r:id="rId4"/>
    <sheet name="Notes" sheetId="14" r:id="rId5"/>
    <sheet name="Ingest" sheetId="16" r:id="rId6"/>
    <sheet name="Archive" sheetId="9" r:id="rId7"/>
    <sheet name="Total Archive Size" sheetId="8" r:id="rId8"/>
    <sheet name="Distribution" sheetId="7" r:id="rId9"/>
    <sheet name="NRT Distribution" sheetId="36" r:id="rId10"/>
    <sheet name="CALIPSO" sheetId="37" r:id="rId11"/>
    <sheet name="Top 20 Countries - Dist" sheetId="32" r:id="rId12"/>
    <sheet name="Unique Product Counts" sheetId="35" r:id="rId13"/>
    <sheet name="Top 10 Products - Dist" sheetId="33" r:id="rId14"/>
    <sheet name="Data Users" sheetId="6" r:id="rId15"/>
    <sheet name="Foreign Distribution" sheetId="34" r:id="rId16"/>
    <sheet name="Web Visits-Visitors" sheetId="5" r:id="rId17"/>
    <sheet name="Web Repeat Visitors" sheetId="15" r:id="rId18"/>
    <sheet name="Web Activity by Domain" sheetId="21" r:id="rId19"/>
    <sheet name="Web Activity by Country" sheetId="22" r:id="rId20"/>
    <sheet name="Total Users" sheetId="17" r:id="rId21"/>
    <sheet name="Product Distribution Trend" sheetId="12" r:id="rId22"/>
    <sheet name="Volume Distribution Trend" sheetId="24" r:id="rId23"/>
    <sheet name="Top 10 Product Trend" sheetId="28" r:id="rId24"/>
    <sheet name="US - Foreign Trend" sheetId="30" r:id="rId25"/>
    <sheet name="Public - Science User Trend" sheetId="31" r:id="rId26"/>
    <sheet name="Web Trends" sheetId="23" r:id="rId27"/>
    <sheet name="Definitions" sheetId="2" r:id="rId28"/>
  </sheets>
  <definedNames>
    <definedName name="_xlnm.Print_Area" localSheetId="6">Archive!$A$1:$M$52</definedName>
    <definedName name="_xlnm.Print_Area" localSheetId="0">Cover!$A$1:$A$3</definedName>
    <definedName name="_xlnm.Print_Area" localSheetId="27">Definitions!$A$1:$B$35</definedName>
    <definedName name="_xlnm.Print_Area" localSheetId="5">Ingest!$A$1:$J$48</definedName>
    <definedName name="_xlnm.Print_Area" localSheetId="2">Introduction!$A$1:$B$10</definedName>
    <definedName name="_xlnm.Print_Area" localSheetId="1">Preface!$A$1:$A$3</definedName>
    <definedName name="_xlnm.Print_Area" localSheetId="21">'Product Distribution Trend'!$A$1:$T$79</definedName>
    <definedName name="_xlnm.Print_Area" localSheetId="25">'Public - Science User Trend'!$A$3:$K$31</definedName>
    <definedName name="_xlnm.Print_Area" localSheetId="3">Summary!$A$1:$C$12</definedName>
    <definedName name="_xlnm.Print_Area" localSheetId="11">'Top 20 Countries - Dist'!$A$1:$G$31</definedName>
    <definedName name="_xlnm.Print_Area" localSheetId="7">'Total Archive Size'!$A$1:$O$46</definedName>
    <definedName name="_xlnm.Print_Area" localSheetId="20">'Total Users'!$A$1:$G$26</definedName>
    <definedName name="_xlnm.Print_Area" localSheetId="22">'Volume Distribution Trend'!#REF!</definedName>
    <definedName name="_xlnm.Print_Area" localSheetId="17">'Web Repeat Visitors'!$A$1:$M$39</definedName>
    <definedName name="_xlnm.Print_Area" localSheetId="26">'Web Trends'!$A$1:$Q$48</definedName>
  </definedNames>
  <calcPr calcId="125725"/>
</workbook>
</file>

<file path=xl/calcChain.xml><?xml version="1.0" encoding="utf-8"?>
<calcChain xmlns="http://schemas.openxmlformats.org/spreadsheetml/2006/main">
  <c r="D41" i="8"/>
  <c r="C41"/>
  <c r="D23"/>
  <c r="C23"/>
  <c r="C38"/>
  <c r="C26" i="5"/>
  <c r="B26"/>
  <c r="D22" i="8"/>
  <c r="C22"/>
  <c r="D37"/>
  <c r="C37"/>
  <c r="B42" i="24"/>
  <c r="B41"/>
  <c r="N62"/>
  <c r="N61"/>
  <c r="N60"/>
  <c r="N59"/>
  <c r="N58"/>
  <c r="N57"/>
  <c r="N56"/>
  <c r="N55"/>
  <c r="N54"/>
  <c r="N53"/>
  <c r="N52"/>
  <c r="F66" i="23" l="1"/>
  <c r="E70" s="1"/>
  <c r="E66"/>
  <c r="D66"/>
  <c r="D70" s="1"/>
  <c r="C66"/>
  <c r="B70" s="1"/>
  <c r="B66"/>
  <c r="C70" s="1"/>
  <c r="F54"/>
  <c r="E71" s="1"/>
  <c r="E54"/>
  <c r="D54"/>
  <c r="D71" s="1"/>
  <c r="C54"/>
  <c r="B71" s="1"/>
  <c r="B54"/>
  <c r="C71" s="1"/>
  <c r="F43"/>
  <c r="E43"/>
  <c r="D43"/>
  <c r="C43"/>
  <c r="B43"/>
  <c r="F29"/>
  <c r="E29"/>
  <c r="D29"/>
  <c r="C29"/>
  <c r="B29"/>
  <c r="F15"/>
  <c r="E15"/>
  <c r="D15"/>
  <c r="C15"/>
  <c r="B15"/>
  <c r="F24" i="5"/>
  <c r="E24"/>
  <c r="D24"/>
  <c r="C24"/>
  <c r="B24"/>
  <c r="C15" i="16"/>
  <c r="B15"/>
  <c r="C14"/>
  <c r="B14"/>
  <c r="C13"/>
  <c r="B13"/>
  <c r="C12"/>
  <c r="B12"/>
  <c r="C11"/>
  <c r="B11"/>
  <c r="C10"/>
  <c r="B10"/>
  <c r="C9"/>
  <c r="B9"/>
  <c r="C8"/>
  <c r="B8"/>
  <c r="D52"/>
  <c r="C52"/>
  <c r="C15" i="8"/>
  <c r="B15"/>
  <c r="C14"/>
  <c r="B14"/>
  <c r="C13"/>
  <c r="B13"/>
  <c r="C12"/>
  <c r="B12"/>
  <c r="C11"/>
  <c r="B11"/>
  <c r="C10"/>
  <c r="B10"/>
  <c r="C9"/>
  <c r="B9"/>
  <c r="C8"/>
  <c r="B8"/>
  <c r="C7"/>
  <c r="B7"/>
  <c r="C6"/>
  <c r="B6"/>
  <c r="D21"/>
  <c r="C21"/>
  <c r="C15" i="9"/>
  <c r="C14"/>
  <c r="C13"/>
  <c r="C12"/>
  <c r="C11"/>
  <c r="C10"/>
  <c r="C9"/>
  <c r="C8"/>
  <c r="C7"/>
  <c r="B15"/>
  <c r="B14"/>
  <c r="B13"/>
  <c r="B12"/>
  <c r="B11"/>
  <c r="B10"/>
  <c r="B9"/>
  <c r="B8"/>
  <c r="B7"/>
  <c r="D21"/>
  <c r="C6" s="1"/>
  <c r="C16" s="1"/>
  <c r="C21"/>
  <c r="B6" s="1"/>
  <c r="B16" s="1"/>
  <c r="C50"/>
  <c r="D50"/>
  <c r="F19" i="30" l="1"/>
  <c r="F18"/>
  <c r="M62" i="24"/>
  <c r="L62"/>
  <c r="K62"/>
  <c r="J62"/>
  <c r="I62"/>
  <c r="H62"/>
  <c r="G62"/>
  <c r="E62"/>
  <c r="D62"/>
  <c r="C62"/>
  <c r="B62"/>
  <c r="F62"/>
  <c r="F61"/>
  <c r="F60"/>
  <c r="F59"/>
  <c r="F58"/>
  <c r="F57"/>
  <c r="F56"/>
  <c r="F55"/>
  <c r="F54"/>
  <c r="F53"/>
  <c r="F52"/>
  <c r="F51"/>
  <c r="V79"/>
  <c r="H80"/>
  <c r="U80"/>
  <c r="T80"/>
  <c r="S80"/>
  <c r="R80"/>
  <c r="Q80"/>
  <c r="P80"/>
  <c r="O80"/>
  <c r="N80"/>
  <c r="M80"/>
  <c r="L80"/>
  <c r="K80"/>
  <c r="J80"/>
  <c r="I80"/>
  <c r="G80"/>
  <c r="F80"/>
  <c r="E80"/>
  <c r="D80"/>
  <c r="C80"/>
  <c r="B80"/>
  <c r="B39" i="12"/>
  <c r="G61"/>
  <c r="G60"/>
  <c r="G59"/>
  <c r="G58"/>
  <c r="G57"/>
  <c r="G56"/>
  <c r="G55"/>
  <c r="G54"/>
  <c r="G53"/>
  <c r="G52"/>
  <c r="G51"/>
  <c r="G50"/>
  <c r="M61"/>
  <c r="L61"/>
  <c r="K61"/>
  <c r="J61"/>
  <c r="I61"/>
  <c r="H61"/>
  <c r="N61"/>
  <c r="E61"/>
  <c r="D61"/>
  <c r="C61"/>
  <c r="B61"/>
  <c r="F61"/>
  <c r="F60"/>
  <c r="F59"/>
  <c r="F58"/>
  <c r="F57"/>
  <c r="F56"/>
  <c r="F55"/>
  <c r="F54"/>
  <c r="F53"/>
  <c r="F52"/>
  <c r="F51"/>
  <c r="F50"/>
  <c r="V78"/>
  <c r="V79" s="1"/>
  <c r="U79"/>
  <c r="T79"/>
  <c r="S79"/>
  <c r="R79"/>
  <c r="Q79"/>
  <c r="P79"/>
  <c r="O79"/>
  <c r="N79"/>
  <c r="M79"/>
  <c r="L79"/>
  <c r="K79"/>
  <c r="J79"/>
  <c r="I79"/>
  <c r="H79"/>
  <c r="G79"/>
  <c r="F79"/>
  <c r="E79"/>
  <c r="D79"/>
  <c r="C79"/>
  <c r="B79"/>
  <c r="M62"/>
  <c r="L62"/>
  <c r="K62"/>
  <c r="J62"/>
  <c r="I62"/>
  <c r="H62"/>
  <c r="G62"/>
  <c r="F62"/>
  <c r="E62"/>
  <c r="D62"/>
  <c r="C62"/>
  <c r="B62"/>
  <c r="F63" i="6"/>
  <c r="F62"/>
  <c r="F61"/>
  <c r="F60"/>
  <c r="F59"/>
  <c r="F58"/>
  <c r="F57"/>
  <c r="F78"/>
  <c r="F22"/>
  <c r="F21"/>
  <c r="F20"/>
  <c r="F19"/>
  <c r="F18"/>
  <c r="F17"/>
  <c r="F16"/>
  <c r="F37"/>
  <c r="E26" i="35"/>
  <c r="E67" i="37"/>
  <c r="G61"/>
  <c r="F61"/>
  <c r="E66" s="1"/>
  <c r="E61"/>
  <c r="D61"/>
  <c r="D67" s="1"/>
  <c r="C61"/>
  <c r="D66" s="1"/>
  <c r="B61"/>
  <c r="B29" i="36"/>
  <c r="C28"/>
  <c r="C27"/>
  <c r="C26"/>
  <c r="C25"/>
  <c r="C24"/>
  <c r="C23"/>
  <c r="D28"/>
  <c r="D27"/>
  <c r="D26"/>
  <c r="D25"/>
  <c r="D24"/>
  <c r="D23"/>
  <c r="F138" i="7"/>
  <c r="F137"/>
  <c r="F136"/>
  <c r="F135"/>
  <c r="F134"/>
  <c r="F133"/>
  <c r="F132"/>
  <c r="F151"/>
  <c r="F184"/>
  <c r="F183"/>
  <c r="F182"/>
  <c r="F181"/>
  <c r="F180"/>
  <c r="F179"/>
  <c r="F178"/>
  <c r="F197"/>
  <c r="F36"/>
  <c r="F35"/>
  <c r="F34"/>
  <c r="F33"/>
  <c r="F32"/>
  <c r="F31"/>
  <c r="F30"/>
  <c r="F29"/>
  <c r="F28"/>
  <c r="F27"/>
  <c r="F26"/>
  <c r="F25"/>
  <c r="F92"/>
  <c r="F91"/>
  <c r="F90"/>
  <c r="F89"/>
  <c r="F88"/>
  <c r="F87"/>
  <c r="F86"/>
  <c r="F85"/>
  <c r="F84"/>
  <c r="F83"/>
  <c r="F82"/>
  <c r="F81"/>
  <c r="F109"/>
  <c r="F53"/>
  <c r="C53"/>
  <c r="B25"/>
  <c r="B26"/>
  <c r="B27"/>
  <c r="B28"/>
  <c r="B29"/>
  <c r="B30"/>
  <c r="B31"/>
  <c r="B32"/>
  <c r="B33"/>
  <c r="B34"/>
  <c r="B35"/>
  <c r="B36"/>
  <c r="E18" i="30"/>
  <c r="L184" i="7"/>
  <c r="L183"/>
  <c r="L182"/>
  <c r="L181"/>
  <c r="L180"/>
  <c r="L179"/>
  <c r="L178"/>
  <c r="K184"/>
  <c r="K183"/>
  <c r="K182"/>
  <c r="K181"/>
  <c r="K180"/>
  <c r="K179"/>
  <c r="K178"/>
  <c r="J184"/>
  <c r="J183"/>
  <c r="J182"/>
  <c r="J181"/>
  <c r="J180"/>
  <c r="J179"/>
  <c r="J178"/>
  <c r="I184"/>
  <c r="I183"/>
  <c r="I182"/>
  <c r="I181"/>
  <c r="I180"/>
  <c r="I179"/>
  <c r="I178"/>
  <c r="G19" i="37" l="1"/>
  <c r="F19"/>
  <c r="E19"/>
  <c r="D19"/>
  <c r="C19"/>
  <c r="B19"/>
  <c r="C68" l="1"/>
  <c r="F68"/>
  <c r="G40"/>
  <c r="F40"/>
  <c r="E40"/>
  <c r="D40"/>
  <c r="C40"/>
  <c r="B40"/>
  <c r="K16" i="15" l="1"/>
  <c r="J16"/>
  <c r="I16"/>
  <c r="H16"/>
  <c r="G16"/>
  <c r="F16"/>
  <c r="E16"/>
  <c r="D16"/>
  <c r="C16"/>
  <c r="B16"/>
  <c r="L16" s="1"/>
  <c r="C49" i="5"/>
  <c r="B49"/>
  <c r="C5" i="8" l="1"/>
  <c r="D50"/>
  <c r="C50"/>
  <c r="C33" l="1"/>
  <c r="C16"/>
  <c r="D33"/>
  <c r="B5"/>
  <c r="B16" s="1"/>
  <c r="B17" s="1"/>
  <c r="C7" i="16"/>
  <c r="C16" s="1"/>
  <c r="B7"/>
  <c r="B16" s="1"/>
  <c r="D34" l="1"/>
  <c r="C34"/>
  <c r="I19" i="36" l="1"/>
  <c r="M19"/>
  <c r="L19"/>
  <c r="K19"/>
  <c r="J19"/>
  <c r="H19"/>
  <c r="G19"/>
  <c r="F19"/>
  <c r="E19"/>
  <c r="D19"/>
  <c r="C19"/>
  <c r="B19"/>
  <c r="E65" i="37"/>
  <c r="E68" s="1"/>
  <c r="D65"/>
  <c r="D68" s="1"/>
  <c r="K26" i="35"/>
  <c r="J26"/>
  <c r="I26"/>
  <c r="H26"/>
  <c r="G26"/>
  <c r="F26"/>
  <c r="D26"/>
  <c r="C26"/>
  <c r="B26"/>
  <c r="A26"/>
  <c r="L26" s="1"/>
  <c r="Q31"/>
  <c r="C29" i="36"/>
  <c r="D29"/>
  <c r="E29"/>
  <c r="E19" i="30" l="1"/>
  <c r="M60" i="24" l="1"/>
  <c r="M59"/>
  <c r="M58"/>
  <c r="M57"/>
  <c r="M56"/>
  <c r="M55"/>
  <c r="M54"/>
  <c r="M53"/>
  <c r="M52"/>
  <c r="M51"/>
  <c r="V78"/>
  <c r="V77"/>
  <c r="V76"/>
  <c r="V75"/>
  <c r="V74"/>
  <c r="V73"/>
  <c r="V72"/>
  <c r="V71"/>
  <c r="V70"/>
  <c r="V69"/>
  <c r="D61"/>
  <c r="D60"/>
  <c r="D59"/>
  <c r="D58"/>
  <c r="D57"/>
  <c r="D56"/>
  <c r="D55"/>
  <c r="D54"/>
  <c r="D53"/>
  <c r="D52"/>
  <c r="I61"/>
  <c r="I60"/>
  <c r="I59"/>
  <c r="I58"/>
  <c r="I57"/>
  <c r="I56"/>
  <c r="I55"/>
  <c r="I54"/>
  <c r="I53"/>
  <c r="I52"/>
  <c r="G61"/>
  <c r="G60"/>
  <c r="G59"/>
  <c r="G58"/>
  <c r="G57"/>
  <c r="G56"/>
  <c r="G55"/>
  <c r="G54"/>
  <c r="G53"/>
  <c r="G52"/>
  <c r="M61"/>
  <c r="L61"/>
  <c r="K61"/>
  <c r="J61"/>
  <c r="H61"/>
  <c r="E61"/>
  <c r="C61"/>
  <c r="B61"/>
  <c r="B40" s="1"/>
  <c r="I51"/>
  <c r="I63" s="1"/>
  <c r="M60" i="12"/>
  <c r="L60"/>
  <c r="K60"/>
  <c r="J60"/>
  <c r="I60"/>
  <c r="H60"/>
  <c r="E60"/>
  <c r="D60"/>
  <c r="C60"/>
  <c r="B60"/>
  <c r="I59"/>
  <c r="I58"/>
  <c r="I57"/>
  <c r="I56"/>
  <c r="I55"/>
  <c r="I54"/>
  <c r="I53"/>
  <c r="I52"/>
  <c r="I51"/>
  <c r="I50"/>
  <c r="V77"/>
  <c r="M63" i="24" l="1"/>
  <c r="I63" i="6"/>
  <c r="I62"/>
  <c r="I61"/>
  <c r="I60"/>
  <c r="I59"/>
  <c r="I58"/>
  <c r="I57"/>
  <c r="R71"/>
  <c r="R72"/>
  <c r="R73"/>
  <c r="R74"/>
  <c r="R75"/>
  <c r="R76"/>
  <c r="R77"/>
  <c r="B78"/>
  <c r="C78"/>
  <c r="D78"/>
  <c r="E78"/>
  <c r="G78"/>
  <c r="H78"/>
  <c r="I78"/>
  <c r="J78"/>
  <c r="K78"/>
  <c r="L78"/>
  <c r="M78"/>
  <c r="N78"/>
  <c r="O78"/>
  <c r="P78"/>
  <c r="Q78"/>
  <c r="I22"/>
  <c r="I21"/>
  <c r="I20"/>
  <c r="I19"/>
  <c r="I18"/>
  <c r="I17"/>
  <c r="I16"/>
  <c r="M37"/>
  <c r="L138" i="7"/>
  <c r="L137"/>
  <c r="L136"/>
  <c r="L135"/>
  <c r="L134"/>
  <c r="L133"/>
  <c r="L132"/>
  <c r="K138"/>
  <c r="K137"/>
  <c r="K136"/>
  <c r="K135"/>
  <c r="K134"/>
  <c r="K133"/>
  <c r="K132"/>
  <c r="J138"/>
  <c r="J137"/>
  <c r="J136"/>
  <c r="J135"/>
  <c r="J134"/>
  <c r="J133"/>
  <c r="J132"/>
  <c r="I138"/>
  <c r="I137"/>
  <c r="I136"/>
  <c r="I135"/>
  <c r="I134"/>
  <c r="I133"/>
  <c r="I132"/>
  <c r="H138"/>
  <c r="H137"/>
  <c r="H136"/>
  <c r="H135"/>
  <c r="H134"/>
  <c r="H133"/>
  <c r="H132"/>
  <c r="G138"/>
  <c r="G137"/>
  <c r="G136"/>
  <c r="G135"/>
  <c r="G134"/>
  <c r="G133"/>
  <c r="G132"/>
  <c r="E138"/>
  <c r="E137"/>
  <c r="E136"/>
  <c r="E135"/>
  <c r="E134"/>
  <c r="E133"/>
  <c r="E132"/>
  <c r="D138"/>
  <c r="D137"/>
  <c r="D136"/>
  <c r="D135"/>
  <c r="D134"/>
  <c r="D133"/>
  <c r="D132"/>
  <c r="C138"/>
  <c r="C137"/>
  <c r="C136"/>
  <c r="C135"/>
  <c r="C134"/>
  <c r="C133"/>
  <c r="C132"/>
  <c r="B138"/>
  <c r="B137"/>
  <c r="B136"/>
  <c r="B135"/>
  <c r="B134"/>
  <c r="B133"/>
  <c r="B132"/>
  <c r="M151"/>
  <c r="I36"/>
  <c r="I35"/>
  <c r="I34"/>
  <c r="I33"/>
  <c r="I32"/>
  <c r="I31"/>
  <c r="I30"/>
  <c r="I29"/>
  <c r="I28"/>
  <c r="I27"/>
  <c r="I26"/>
  <c r="I25"/>
  <c r="M53"/>
  <c r="Q197"/>
  <c r="L92"/>
  <c r="L91"/>
  <c r="L90"/>
  <c r="L89"/>
  <c r="L88"/>
  <c r="L87"/>
  <c r="L86"/>
  <c r="L85"/>
  <c r="L84"/>
  <c r="L83"/>
  <c r="L82"/>
  <c r="L81"/>
  <c r="K92"/>
  <c r="K91"/>
  <c r="K90"/>
  <c r="K89"/>
  <c r="K88"/>
  <c r="K87"/>
  <c r="K86"/>
  <c r="K85"/>
  <c r="K84"/>
  <c r="K83"/>
  <c r="K82"/>
  <c r="K81"/>
  <c r="J92"/>
  <c r="J91"/>
  <c r="J90"/>
  <c r="J89"/>
  <c r="J88"/>
  <c r="J87"/>
  <c r="J86"/>
  <c r="J85"/>
  <c r="J84"/>
  <c r="J83"/>
  <c r="J82"/>
  <c r="J81"/>
  <c r="I92"/>
  <c r="I91"/>
  <c r="I90"/>
  <c r="I89"/>
  <c r="I88"/>
  <c r="I87"/>
  <c r="I86"/>
  <c r="I85"/>
  <c r="I84"/>
  <c r="I83"/>
  <c r="I82"/>
  <c r="I81"/>
  <c r="Q109"/>
  <c r="R78" i="6" l="1"/>
  <c r="D23" i="30"/>
  <c r="E21" i="17" l="1"/>
  <c r="D21"/>
  <c r="C21"/>
  <c r="E25" s="1"/>
  <c r="B21"/>
  <c r="F21"/>
  <c r="G21" s="1"/>
  <c r="C32" i="9"/>
  <c r="B17"/>
  <c r="B17" i="16"/>
  <c r="D19" i="30"/>
  <c r="C19"/>
  <c r="B19"/>
  <c r="D18"/>
  <c r="C18"/>
  <c r="B18"/>
  <c r="E60" i="24"/>
  <c r="H60"/>
  <c r="H59"/>
  <c r="H58"/>
  <c r="H57"/>
  <c r="H56"/>
  <c r="H55"/>
  <c r="H54"/>
  <c r="H53"/>
  <c r="H52"/>
  <c r="H51"/>
  <c r="H63" s="1"/>
  <c r="V68"/>
  <c r="V80" s="1"/>
  <c r="L60"/>
  <c r="K60"/>
  <c r="J60"/>
  <c r="C60"/>
  <c r="C63" s="1"/>
  <c r="B60"/>
  <c r="L59"/>
  <c r="K59"/>
  <c r="J59"/>
  <c r="E59"/>
  <c r="B59"/>
  <c r="L58"/>
  <c r="K58"/>
  <c r="J58"/>
  <c r="E58"/>
  <c r="B58"/>
  <c r="L57"/>
  <c r="K57"/>
  <c r="J57"/>
  <c r="E57"/>
  <c r="B57"/>
  <c r="L56"/>
  <c r="K56"/>
  <c r="J56"/>
  <c r="E56"/>
  <c r="B56"/>
  <c r="B35" s="1"/>
  <c r="L55"/>
  <c r="K55"/>
  <c r="J55"/>
  <c r="E55"/>
  <c r="B55"/>
  <c r="L54"/>
  <c r="K54"/>
  <c r="J54"/>
  <c r="E54"/>
  <c r="B54"/>
  <c r="L53"/>
  <c r="K53"/>
  <c r="J53"/>
  <c r="E53"/>
  <c r="B53"/>
  <c r="L52"/>
  <c r="K52"/>
  <c r="J52"/>
  <c r="E52"/>
  <c r="B52"/>
  <c r="L51"/>
  <c r="L63" s="1"/>
  <c r="K51"/>
  <c r="K63" s="1"/>
  <c r="J51"/>
  <c r="J63" s="1"/>
  <c r="G51"/>
  <c r="G63" s="1"/>
  <c r="F63"/>
  <c r="E51"/>
  <c r="E63" s="1"/>
  <c r="D51"/>
  <c r="D63" s="1"/>
  <c r="B51"/>
  <c r="B63" s="1"/>
  <c r="C17" i="16" l="1"/>
  <c r="C17" i="9"/>
  <c r="D32"/>
  <c r="N51" i="24"/>
  <c r="B31"/>
  <c r="B32"/>
  <c r="B33"/>
  <c r="B34"/>
  <c r="B36"/>
  <c r="B38"/>
  <c r="B37"/>
  <c r="B39"/>
  <c r="N63" l="1"/>
  <c r="B30"/>
  <c r="N76" i="12"/>
  <c r="V75"/>
  <c r="V74"/>
  <c r="V73"/>
  <c r="V72"/>
  <c r="V71"/>
  <c r="V70"/>
  <c r="V69"/>
  <c r="V68"/>
  <c r="V67"/>
  <c r="M59"/>
  <c r="L59"/>
  <c r="K59"/>
  <c r="J59"/>
  <c r="E59"/>
  <c r="D59"/>
  <c r="C59"/>
  <c r="B59"/>
  <c r="N60" s="1"/>
  <c r="B38" s="1"/>
  <c r="M58"/>
  <c r="L58"/>
  <c r="K58"/>
  <c r="J58"/>
  <c r="H58"/>
  <c r="E58"/>
  <c r="D58"/>
  <c r="B58"/>
  <c r="M57"/>
  <c r="L57"/>
  <c r="K57"/>
  <c r="J57"/>
  <c r="H57"/>
  <c r="E57"/>
  <c r="D57"/>
  <c r="B57"/>
  <c r="M56"/>
  <c r="L56"/>
  <c r="K56"/>
  <c r="J56"/>
  <c r="H56"/>
  <c r="E56"/>
  <c r="D56"/>
  <c r="B56"/>
  <c r="M55"/>
  <c r="L55"/>
  <c r="K55"/>
  <c r="J55"/>
  <c r="H55"/>
  <c r="E55"/>
  <c r="D55"/>
  <c r="B55"/>
  <c r="M54"/>
  <c r="L54"/>
  <c r="K54"/>
  <c r="J54"/>
  <c r="H54"/>
  <c r="E54"/>
  <c r="D54"/>
  <c r="B54"/>
  <c r="L53"/>
  <c r="K53"/>
  <c r="J53"/>
  <c r="H53"/>
  <c r="E53"/>
  <c r="D53"/>
  <c r="B53"/>
  <c r="L52"/>
  <c r="K52"/>
  <c r="J52"/>
  <c r="H52"/>
  <c r="E52"/>
  <c r="D52"/>
  <c r="B52"/>
  <c r="L51"/>
  <c r="K51"/>
  <c r="J51"/>
  <c r="H51"/>
  <c r="E51"/>
  <c r="D51"/>
  <c r="B51"/>
  <c r="L50"/>
  <c r="K50"/>
  <c r="J50"/>
  <c r="H50"/>
  <c r="E50"/>
  <c r="D50"/>
  <c r="B50"/>
  <c r="N52" l="1"/>
  <c r="B30" s="1"/>
  <c r="N51"/>
  <c r="B29" s="1"/>
  <c r="N55"/>
  <c r="B33" s="1"/>
  <c r="N57"/>
  <c r="B35" s="1"/>
  <c r="H59"/>
  <c r="N59" s="1"/>
  <c r="B37" s="1"/>
  <c r="N53"/>
  <c r="B31" s="1"/>
  <c r="N54"/>
  <c r="B32" s="1"/>
  <c r="N56"/>
  <c r="B34" s="1"/>
  <c r="N58"/>
  <c r="B36" s="1"/>
  <c r="N50"/>
  <c r="V76"/>
  <c r="N62" l="1"/>
  <c r="B28"/>
  <c r="B40" s="1"/>
  <c r="H63" i="6" l="1"/>
  <c r="H62"/>
  <c r="H61"/>
  <c r="H60"/>
  <c r="H59"/>
  <c r="H58"/>
  <c r="H57"/>
  <c r="H22" l="1"/>
  <c r="H21"/>
  <c r="H20"/>
  <c r="H19"/>
  <c r="H18"/>
  <c r="H17"/>
  <c r="H16"/>
  <c r="L63"/>
  <c r="K63"/>
  <c r="J63"/>
  <c r="G63"/>
  <c r="E63"/>
  <c r="D63"/>
  <c r="C63"/>
  <c r="B63"/>
  <c r="L62"/>
  <c r="K62"/>
  <c r="J62"/>
  <c r="G62"/>
  <c r="E62"/>
  <c r="D62"/>
  <c r="C62"/>
  <c r="B62"/>
  <c r="L61"/>
  <c r="K61"/>
  <c r="J61"/>
  <c r="G61"/>
  <c r="E61"/>
  <c r="D61"/>
  <c r="C61"/>
  <c r="B61"/>
  <c r="L60"/>
  <c r="K60"/>
  <c r="J60"/>
  <c r="G60"/>
  <c r="E60"/>
  <c r="D60"/>
  <c r="C60"/>
  <c r="B60"/>
  <c r="L59"/>
  <c r="K59"/>
  <c r="J59"/>
  <c r="G59"/>
  <c r="E59"/>
  <c r="D59"/>
  <c r="C59"/>
  <c r="B59"/>
  <c r="L58"/>
  <c r="K58"/>
  <c r="J58"/>
  <c r="G58"/>
  <c r="E58"/>
  <c r="D58"/>
  <c r="C58"/>
  <c r="B58"/>
  <c r="L57"/>
  <c r="L64" s="1"/>
  <c r="L50" s="1"/>
  <c r="K57"/>
  <c r="K64" s="1"/>
  <c r="K50" s="1"/>
  <c r="J57"/>
  <c r="J64" s="1"/>
  <c r="J50" s="1"/>
  <c r="I64"/>
  <c r="I50" s="1"/>
  <c r="H64"/>
  <c r="H50" s="1"/>
  <c r="G57"/>
  <c r="E57"/>
  <c r="D57"/>
  <c r="C57"/>
  <c r="B57"/>
  <c r="Q37"/>
  <c r="P37"/>
  <c r="O37"/>
  <c r="N37"/>
  <c r="L37"/>
  <c r="K37"/>
  <c r="J37"/>
  <c r="I37"/>
  <c r="H37"/>
  <c r="G37"/>
  <c r="E37"/>
  <c r="D37"/>
  <c r="C37"/>
  <c r="B37"/>
  <c r="R36"/>
  <c r="R35"/>
  <c r="R34"/>
  <c r="R33"/>
  <c r="R32"/>
  <c r="R31"/>
  <c r="R30"/>
  <c r="L22"/>
  <c r="K22"/>
  <c r="J22"/>
  <c r="G22"/>
  <c r="E22"/>
  <c r="D22"/>
  <c r="C22"/>
  <c r="B22"/>
  <c r="L21"/>
  <c r="K21"/>
  <c r="J21"/>
  <c r="G21"/>
  <c r="E21"/>
  <c r="D21"/>
  <c r="C21"/>
  <c r="B21"/>
  <c r="L20"/>
  <c r="K20"/>
  <c r="J20"/>
  <c r="G20"/>
  <c r="E20"/>
  <c r="D20"/>
  <c r="C20"/>
  <c r="B20"/>
  <c r="L19"/>
  <c r="K19"/>
  <c r="J19"/>
  <c r="G19"/>
  <c r="E19"/>
  <c r="D19"/>
  <c r="C19"/>
  <c r="B19"/>
  <c r="L18"/>
  <c r="K18"/>
  <c r="J18"/>
  <c r="G18"/>
  <c r="E18"/>
  <c r="D18"/>
  <c r="C18"/>
  <c r="B18"/>
  <c r="L17"/>
  <c r="K17"/>
  <c r="J17"/>
  <c r="G17"/>
  <c r="E17"/>
  <c r="D17"/>
  <c r="C17"/>
  <c r="B17"/>
  <c r="L16"/>
  <c r="L23" s="1"/>
  <c r="L9" s="1"/>
  <c r="K16"/>
  <c r="K23" s="1"/>
  <c r="K9" s="1"/>
  <c r="J16"/>
  <c r="J23" s="1"/>
  <c r="J9" s="1"/>
  <c r="I23"/>
  <c r="I9" s="1"/>
  <c r="H23"/>
  <c r="H9" s="1"/>
  <c r="G16"/>
  <c r="E16"/>
  <c r="D16"/>
  <c r="D23" s="1"/>
  <c r="D9" s="1"/>
  <c r="C16"/>
  <c r="B16"/>
  <c r="B23" s="1"/>
  <c r="B9" s="1"/>
  <c r="H184" i="7"/>
  <c r="H183"/>
  <c r="H182"/>
  <c r="H181"/>
  <c r="H180"/>
  <c r="H179"/>
  <c r="H178"/>
  <c r="H92"/>
  <c r="H91"/>
  <c r="H90"/>
  <c r="H89"/>
  <c r="H88"/>
  <c r="H87"/>
  <c r="H86"/>
  <c r="H85"/>
  <c r="H84"/>
  <c r="H83"/>
  <c r="H82"/>
  <c r="H81"/>
  <c r="H36"/>
  <c r="H35"/>
  <c r="H34"/>
  <c r="H33"/>
  <c r="H32"/>
  <c r="H31"/>
  <c r="H30"/>
  <c r="H29"/>
  <c r="H28"/>
  <c r="H27"/>
  <c r="H26"/>
  <c r="H25"/>
  <c r="P197"/>
  <c r="O197"/>
  <c r="N197"/>
  <c r="M197"/>
  <c r="L197"/>
  <c r="K197"/>
  <c r="J197"/>
  <c r="I197"/>
  <c r="H197"/>
  <c r="G197"/>
  <c r="E197"/>
  <c r="D197"/>
  <c r="C197"/>
  <c r="B197"/>
  <c r="S195"/>
  <c r="S194"/>
  <c r="S193"/>
  <c r="S192"/>
  <c r="S191"/>
  <c r="S190"/>
  <c r="G184"/>
  <c r="E184"/>
  <c r="D184"/>
  <c r="C184"/>
  <c r="B184"/>
  <c r="G183"/>
  <c r="E183"/>
  <c r="D183"/>
  <c r="C183"/>
  <c r="B183"/>
  <c r="G182"/>
  <c r="E182"/>
  <c r="D182"/>
  <c r="C182"/>
  <c r="B182"/>
  <c r="G181"/>
  <c r="E181"/>
  <c r="D181"/>
  <c r="C181"/>
  <c r="B181"/>
  <c r="G180"/>
  <c r="E180"/>
  <c r="D180"/>
  <c r="C180"/>
  <c r="B180"/>
  <c r="G179"/>
  <c r="E179"/>
  <c r="D179"/>
  <c r="C179"/>
  <c r="B179"/>
  <c r="K185"/>
  <c r="K171" s="1"/>
  <c r="I185"/>
  <c r="I171" s="1"/>
  <c r="H185"/>
  <c r="H171" s="1"/>
  <c r="G178"/>
  <c r="G185" s="1"/>
  <c r="G171" s="1"/>
  <c r="E178"/>
  <c r="E185" s="1"/>
  <c r="E171" s="1"/>
  <c r="D178"/>
  <c r="C178"/>
  <c r="C185" s="1"/>
  <c r="C171" s="1"/>
  <c r="B178"/>
  <c r="Q151"/>
  <c r="P151"/>
  <c r="O151"/>
  <c r="N151"/>
  <c r="L151"/>
  <c r="K151"/>
  <c r="J151"/>
  <c r="I151"/>
  <c r="H151"/>
  <c r="G151"/>
  <c r="E151"/>
  <c r="D151"/>
  <c r="C151"/>
  <c r="B151"/>
  <c r="S149"/>
  <c r="S148"/>
  <c r="S147"/>
  <c r="S146"/>
  <c r="S145"/>
  <c r="S144"/>
  <c r="H139"/>
  <c r="H127" s="1"/>
  <c r="R109"/>
  <c r="R196" s="1"/>
  <c r="R197" s="1"/>
  <c r="P109"/>
  <c r="O109"/>
  <c r="N109"/>
  <c r="M109"/>
  <c r="L109"/>
  <c r="K109"/>
  <c r="J109"/>
  <c r="I109"/>
  <c r="H109"/>
  <c r="G109"/>
  <c r="E109"/>
  <c r="D109"/>
  <c r="C109"/>
  <c r="B109"/>
  <c r="S108"/>
  <c r="S107"/>
  <c r="S106"/>
  <c r="S105"/>
  <c r="S104"/>
  <c r="S103"/>
  <c r="S102"/>
  <c r="S101"/>
  <c r="S100"/>
  <c r="S99"/>
  <c r="S98"/>
  <c r="S97"/>
  <c r="M92"/>
  <c r="G92"/>
  <c r="E92"/>
  <c r="D92"/>
  <c r="C92"/>
  <c r="B92"/>
  <c r="M91"/>
  <c r="G91"/>
  <c r="E91"/>
  <c r="D91"/>
  <c r="C91"/>
  <c r="B91"/>
  <c r="M90"/>
  <c r="G90"/>
  <c r="E90"/>
  <c r="D90"/>
  <c r="C90"/>
  <c r="B90"/>
  <c r="M89"/>
  <c r="G89"/>
  <c r="E89"/>
  <c r="D89"/>
  <c r="C89"/>
  <c r="B89"/>
  <c r="M88"/>
  <c r="G88"/>
  <c r="E88"/>
  <c r="D88"/>
  <c r="C88"/>
  <c r="B88"/>
  <c r="M87"/>
  <c r="G87"/>
  <c r="E87"/>
  <c r="D87"/>
  <c r="C87"/>
  <c r="B87"/>
  <c r="M86"/>
  <c r="G86"/>
  <c r="E86"/>
  <c r="D86"/>
  <c r="C86"/>
  <c r="B86"/>
  <c r="M85"/>
  <c r="G85"/>
  <c r="E85"/>
  <c r="D85"/>
  <c r="C85"/>
  <c r="B85"/>
  <c r="M84"/>
  <c r="G84"/>
  <c r="E84"/>
  <c r="D84"/>
  <c r="C84"/>
  <c r="B84"/>
  <c r="M83"/>
  <c r="G83"/>
  <c r="E83"/>
  <c r="D83"/>
  <c r="C83"/>
  <c r="B83"/>
  <c r="M82"/>
  <c r="G82"/>
  <c r="E82"/>
  <c r="D82"/>
  <c r="C82"/>
  <c r="B82"/>
  <c r="M81"/>
  <c r="M93" s="1"/>
  <c r="M77" s="1"/>
  <c r="K93"/>
  <c r="K77" s="1"/>
  <c r="I93"/>
  <c r="I77" s="1"/>
  <c r="H93"/>
  <c r="H77" s="1"/>
  <c r="G81"/>
  <c r="G93" s="1"/>
  <c r="G77" s="1"/>
  <c r="E81"/>
  <c r="E93" s="1"/>
  <c r="E77" s="1"/>
  <c r="D81"/>
  <c r="C81"/>
  <c r="C93" s="1"/>
  <c r="C77" s="1"/>
  <c r="B81"/>
  <c r="R53"/>
  <c r="R150" s="1"/>
  <c r="M138" s="1"/>
  <c r="Q53"/>
  <c r="P53"/>
  <c r="O53"/>
  <c r="N53"/>
  <c r="L53"/>
  <c r="K53"/>
  <c r="J53"/>
  <c r="I53"/>
  <c r="H53"/>
  <c r="G53"/>
  <c r="E53"/>
  <c r="D53"/>
  <c r="B53"/>
  <c r="S52"/>
  <c r="S51"/>
  <c r="S50"/>
  <c r="S49"/>
  <c r="S48"/>
  <c r="S47"/>
  <c r="S46"/>
  <c r="S45"/>
  <c r="S44"/>
  <c r="S43"/>
  <c r="S42"/>
  <c r="S41"/>
  <c r="M36"/>
  <c r="L36"/>
  <c r="K36"/>
  <c r="J36"/>
  <c r="G36"/>
  <c r="E36"/>
  <c r="D36"/>
  <c r="C36"/>
  <c r="M35"/>
  <c r="L35"/>
  <c r="K35"/>
  <c r="J35"/>
  <c r="G35"/>
  <c r="E35"/>
  <c r="D35"/>
  <c r="C35"/>
  <c r="M34"/>
  <c r="L34"/>
  <c r="K34"/>
  <c r="J34"/>
  <c r="G34"/>
  <c r="E34"/>
  <c r="D34"/>
  <c r="C34"/>
  <c r="M33"/>
  <c r="L33"/>
  <c r="K33"/>
  <c r="J33"/>
  <c r="G33"/>
  <c r="E33"/>
  <c r="D33"/>
  <c r="C33"/>
  <c r="M32"/>
  <c r="L32"/>
  <c r="K32"/>
  <c r="J32"/>
  <c r="G32"/>
  <c r="E32"/>
  <c r="D32"/>
  <c r="C32"/>
  <c r="M31"/>
  <c r="L31"/>
  <c r="K31"/>
  <c r="J31"/>
  <c r="G31"/>
  <c r="E31"/>
  <c r="D31"/>
  <c r="C31"/>
  <c r="M30"/>
  <c r="L30"/>
  <c r="K30"/>
  <c r="J30"/>
  <c r="G30"/>
  <c r="E30"/>
  <c r="D30"/>
  <c r="C30"/>
  <c r="M29"/>
  <c r="L29"/>
  <c r="K29"/>
  <c r="J29"/>
  <c r="G29"/>
  <c r="E29"/>
  <c r="D29"/>
  <c r="C29"/>
  <c r="M28"/>
  <c r="L28"/>
  <c r="K28"/>
  <c r="J28"/>
  <c r="G28"/>
  <c r="E28"/>
  <c r="D28"/>
  <c r="C28"/>
  <c r="M27"/>
  <c r="L27"/>
  <c r="K27"/>
  <c r="J27"/>
  <c r="G27"/>
  <c r="E27"/>
  <c r="D27"/>
  <c r="C27"/>
  <c r="M26"/>
  <c r="L26"/>
  <c r="K26"/>
  <c r="J26"/>
  <c r="G26"/>
  <c r="E26"/>
  <c r="D26"/>
  <c r="C26"/>
  <c r="M25"/>
  <c r="L25"/>
  <c r="K25"/>
  <c r="K37" s="1"/>
  <c r="K20" s="1"/>
  <c r="J25"/>
  <c r="I37"/>
  <c r="I20" s="1"/>
  <c r="H37"/>
  <c r="H20" s="1"/>
  <c r="G25"/>
  <c r="G37" s="1"/>
  <c r="G20" s="1"/>
  <c r="E25"/>
  <c r="E37" s="1"/>
  <c r="E20" s="1"/>
  <c r="D25"/>
  <c r="C25"/>
  <c r="S150" l="1"/>
  <c r="S196"/>
  <c r="R151"/>
  <c r="M184"/>
  <c r="M37"/>
  <c r="M20" s="1"/>
  <c r="B64" i="6"/>
  <c r="B50" s="1"/>
  <c r="D64"/>
  <c r="D50" s="1"/>
  <c r="F64"/>
  <c r="F50" s="1"/>
  <c r="M58"/>
  <c r="M61"/>
  <c r="F23"/>
  <c r="F9" s="1"/>
  <c r="M17"/>
  <c r="M18"/>
  <c r="M19"/>
  <c r="M20"/>
  <c r="M21"/>
  <c r="M22"/>
  <c r="M185" i="7"/>
  <c r="M171" s="1"/>
  <c r="N182"/>
  <c r="N184"/>
  <c r="C37"/>
  <c r="C20" s="1"/>
  <c r="B139"/>
  <c r="B127" s="1"/>
  <c r="D139"/>
  <c r="D127" s="1"/>
  <c r="F139"/>
  <c r="F127" s="1"/>
  <c r="J139"/>
  <c r="J127" s="1"/>
  <c r="L139"/>
  <c r="L127" s="1"/>
  <c r="D185"/>
  <c r="D171" s="1"/>
  <c r="F185"/>
  <c r="F171" s="1"/>
  <c r="J185"/>
  <c r="J171" s="1"/>
  <c r="L185"/>
  <c r="L171" s="1"/>
  <c r="N178"/>
  <c r="N83"/>
  <c r="N85"/>
  <c r="N87"/>
  <c r="N91"/>
  <c r="S109"/>
  <c r="E139"/>
  <c r="E127" s="1"/>
  <c r="G139"/>
  <c r="G127" s="1"/>
  <c r="I139"/>
  <c r="I127" s="1"/>
  <c r="K139"/>
  <c r="K127" s="1"/>
  <c r="M139"/>
  <c r="M127" s="1"/>
  <c r="R37" i="6"/>
  <c r="C139" i="7"/>
  <c r="C127" s="1"/>
  <c r="N134"/>
  <c r="M63" i="6"/>
  <c r="C23"/>
  <c r="C9" s="1"/>
  <c r="E23"/>
  <c r="E9" s="1"/>
  <c r="G23"/>
  <c r="G9" s="1"/>
  <c r="C64"/>
  <c r="C50" s="1"/>
  <c r="E64"/>
  <c r="E50" s="1"/>
  <c r="G64"/>
  <c r="G50" s="1"/>
  <c r="B37" i="7"/>
  <c r="D37"/>
  <c r="D20" s="1"/>
  <c r="F37"/>
  <c r="F20" s="1"/>
  <c r="B93"/>
  <c r="B77" s="1"/>
  <c r="N179"/>
  <c r="N136"/>
  <c r="M60" i="6"/>
  <c r="M62"/>
  <c r="M59"/>
  <c r="M16"/>
  <c r="M23" s="1"/>
  <c r="M57"/>
  <c r="N180" i="7"/>
  <c r="N181"/>
  <c r="N92"/>
  <c r="N183"/>
  <c r="S151"/>
  <c r="J37"/>
  <c r="J20" s="1"/>
  <c r="L37"/>
  <c r="L20" s="1"/>
  <c r="N26"/>
  <c r="N28"/>
  <c r="D93"/>
  <c r="D77" s="1"/>
  <c r="F93"/>
  <c r="F77" s="1"/>
  <c r="N90"/>
  <c r="N133"/>
  <c r="N135"/>
  <c r="N137"/>
  <c r="N89"/>
  <c r="N30"/>
  <c r="N32"/>
  <c r="N34"/>
  <c r="N36"/>
  <c r="J93"/>
  <c r="J77" s="1"/>
  <c r="L93"/>
  <c r="L77" s="1"/>
  <c r="N82"/>
  <c r="N84"/>
  <c r="N86"/>
  <c r="N88"/>
  <c r="S197"/>
  <c r="N27"/>
  <c r="N29"/>
  <c r="N31"/>
  <c r="N33"/>
  <c r="N35"/>
  <c r="S53"/>
  <c r="N138"/>
  <c r="B20"/>
  <c r="N37"/>
  <c r="N132"/>
  <c r="B185"/>
  <c r="B171" s="1"/>
  <c r="N25"/>
  <c r="N81"/>
  <c r="N93" s="1"/>
  <c r="N20" l="1"/>
  <c r="N171"/>
  <c r="M64" i="6"/>
  <c r="M50" s="1"/>
  <c r="M9"/>
  <c r="N77" i="7"/>
  <c r="N185"/>
  <c r="N139"/>
  <c r="N127" s="1"/>
</calcChain>
</file>

<file path=xl/sharedStrings.xml><?xml version="1.0" encoding="utf-8"?>
<sst xmlns="http://schemas.openxmlformats.org/spreadsheetml/2006/main" count="1848" uniqueCount="592">
  <si>
    <t>Monthly</t>
    <phoneticPr fontId="2" type="noConversion"/>
  </si>
  <si>
    <t>GSFCFTP/3</t>
  </si>
  <si>
    <t>MOD35_L2</t>
  </si>
  <si>
    <t>GSFCFTP/TRMM/GRIDDED/3B42</t>
  </si>
  <si>
    <t>MYDATML2</t>
  </si>
  <si>
    <t>Product</t>
    <phoneticPr fontId="2" type="noConversion"/>
  </si>
  <si>
    <t>GBs</t>
    <phoneticPr fontId="2" type="noConversion"/>
  </si>
  <si>
    <t>MOD021KM</t>
  </si>
  <si>
    <t>AIRIBRAD</t>
  </si>
  <si>
    <t>MOD02HKM</t>
  </si>
  <si>
    <t>MOD02QKM</t>
  </si>
  <si>
    <t>MYD021KM</t>
  </si>
  <si>
    <t>MYD02QKM</t>
  </si>
  <si>
    <t>MOD03</t>
  </si>
  <si>
    <t>User Trend</t>
    <phoneticPr fontId="2" type="noConversion"/>
  </si>
  <si>
    <t>MOD09GQK</t>
  </si>
  <si>
    <t>MYD03</t>
  </si>
  <si>
    <t>GSFCFTP/TRMM</t>
  </si>
  <si>
    <t>MOD09GHK</t>
  </si>
  <si>
    <t>AIRX2RET</t>
  </si>
  <si>
    <t>MYD04_L2</t>
  </si>
  <si>
    <t>*OBPG data taken from the Ocean Color web site</t>
    <phoneticPr fontId="2" type="noConversion"/>
  </si>
  <si>
    <t>OBPG*</t>
    <phoneticPr fontId="2" type="noConversion"/>
  </si>
  <si>
    <t>U.S.</t>
    <phoneticPr fontId="2" type="noConversion"/>
  </si>
  <si>
    <t>FY2008</t>
    <phoneticPr fontId="2" type="noConversion"/>
  </si>
  <si>
    <t>Product Trend</t>
    <phoneticPr fontId="2" type="noConversion"/>
  </si>
  <si>
    <t>Volume Distributed (TBs)</t>
    <phoneticPr fontId="2" type="noConversion"/>
  </si>
  <si>
    <t>Month</t>
  </si>
  <si>
    <t>Production</t>
  </si>
  <si>
    <t># Unique Visitors</t>
  </si>
  <si>
    <t>Unique Data Sets</t>
    <phoneticPr fontId="2" type="noConversion"/>
  </si>
  <si>
    <t>The Total Archive Size describes the EOSDIS archive at the end of the fiscal year. This includes all data (including ancillary) but not data marked for deletion.</t>
    <phoneticPr fontId="2" type="noConversion"/>
  </si>
  <si>
    <t>MOD04_L2</t>
  </si>
  <si>
    <t>TRMM_3B42</t>
  </si>
  <si>
    <t>MOD14</t>
  </si>
  <si>
    <t>MYD14</t>
  </si>
  <si>
    <t>Science Team</t>
  </si>
  <si>
    <t>Public</t>
  </si>
  <si>
    <t>The number of files successfully delivered to Public users.  This count excludes METADATA file types. If the file type does not distinguish a file as a metadata or a science file, i.e., it is encoded as n/a, then the default process is to count the file as a science data product.</t>
    <phoneticPr fontId="2" type="noConversion"/>
  </si>
  <si>
    <r>
      <t>A series of consecutive views of a website by the same user without continuous interruption of more than</t>
    </r>
    <r>
      <rPr>
        <sz val="10"/>
        <rFont val="Arial"/>
        <family val="2"/>
      </rPr>
      <t xml:space="preserve"> 30 minutes. If a user does not view a new page in a specified time, the next page viewed by that user is considered the start of a new visit.</t>
    </r>
  </si>
  <si>
    <t>QA/Testing</t>
  </si>
  <si>
    <r>
      <t>Metrics data presented by the major contributing data centers, often accompanied by a graphic.</t>
    </r>
    <r>
      <rPr>
        <sz val="10"/>
        <rFont val="Calibri"/>
        <family val="2"/>
      </rPr>
      <t xml:space="preserve"> </t>
    </r>
  </si>
  <si>
    <t>Distribution by Data Center</t>
    <phoneticPr fontId="2" type="noConversion"/>
  </si>
  <si>
    <t>Designates the type of business or organization accessing EOSDIS. The domain is determined from the IP address and country.</t>
    <phoneticPr fontId="2" type="noConversion"/>
  </si>
  <si>
    <t>Trend Worksheets</t>
    <phoneticPr fontId="2" type="noConversion"/>
  </si>
  <si>
    <t>Ingest</t>
    <phoneticPr fontId="2" type="noConversion"/>
  </si>
  <si>
    <t>Archive</t>
    <phoneticPr fontId="2" type="noConversion"/>
  </si>
  <si>
    <t>Country</t>
    <phoneticPr fontId="2" type="noConversion"/>
  </si>
  <si>
    <t>Country</t>
    <phoneticPr fontId="2" type="noConversion"/>
  </si>
  <si>
    <t>AE_L2A</t>
  </si>
  <si>
    <t>MOD09A1</t>
  </si>
  <si>
    <t>MOD13Q1</t>
  </si>
  <si>
    <t>Web Visitor Character
-ization</t>
    <phoneticPr fontId="2" type="noConversion"/>
  </si>
  <si>
    <t xml:space="preserve">Web Site Visits </t>
    <phoneticPr fontId="2" type="noConversion"/>
  </si>
  <si>
    <r>
      <t xml:space="preserve">Any individual requesting data as defined by </t>
    </r>
    <r>
      <rPr>
        <sz val="10"/>
        <rFont val="Arial"/>
        <family val="2"/>
      </rPr>
      <t>an IP address plus email, within the time period.</t>
    </r>
  </si>
  <si>
    <t>Public User</t>
    <phoneticPr fontId="2" type="noConversion"/>
  </si>
  <si>
    <t>All distinct Public users requesting data within the time period.</t>
    <phoneticPr fontId="2" type="noConversion"/>
  </si>
  <si>
    <r>
      <t xml:space="preserve">Distinct Public users requesting data </t>
    </r>
    <r>
      <rPr>
        <sz val="10"/>
        <rFont val="Arial"/>
        <family val="2"/>
      </rPr>
      <t>more than once during the time period. If the user is requesting data for the first time ever within the specific time period and then requests data again during the specific time period, he/she would be counted as a repeat user.</t>
    </r>
    <phoneticPr fontId="2" type="noConversion"/>
  </si>
  <si>
    <r>
      <t>Metrics data directly from the EMS tools, presented by “data provider” as available.</t>
    </r>
    <r>
      <rPr>
        <sz val="10"/>
        <rFont val="Calibri"/>
        <family val="2"/>
      </rPr>
      <t xml:space="preserve"> </t>
    </r>
  </si>
  <si>
    <r>
      <t>Metrics data grouped by “data center”, augmented with external data, includes all twelve data centers.</t>
    </r>
    <r>
      <rPr>
        <sz val="10"/>
        <rFont val="Calibri"/>
        <family val="2"/>
      </rPr>
      <t xml:space="preserve"> </t>
    </r>
  </si>
  <si>
    <t>Ingest is the amount of data coming into a data center over a period of time and includes all product levels.</t>
  </si>
  <si>
    <t>Archive is the amount of data added to the archive over a period of time and includes all products levels.</t>
  </si>
  <si>
    <t>Total Archive Size</t>
    <phoneticPr fontId="2" type="noConversion"/>
  </si>
  <si>
    <t>EMS supports the ESDIS project management by collecting and organizing various metrics from the Earth Observing System (EOS) Data and Information System (DIS) Data Centers and other Data Providers.  The EMS collects and presents data on the usage of products and services delivered via the Internet or managed in EOSDIS archives.</t>
  </si>
  <si>
    <t>Products Distributed by Data Center</t>
  </si>
  <si>
    <t xml:space="preserve">Data Metric Worksheets </t>
  </si>
  <si>
    <t>Web Metrics Worksheets</t>
  </si>
  <si>
    <t xml:space="preserve">Distinct Data Users presents the number of distinct Public users who received data product files. Repeat users are those users who received data on more than one day in the FY. Data users are presented by data center, domain and Top 20 countries.             </t>
  </si>
  <si>
    <t>Repeat Data Users</t>
  </si>
  <si>
    <t>Distribution provides the amount of data successfully distributed to Public Users. Distribution metrics are presented
 in Products and Volumes:  by data center, by domain, and by the Top 20 in both categories.</t>
  </si>
  <si>
    <t>Products Distributed by Domain</t>
  </si>
  <si>
    <t>Volume Distributed by Data Center</t>
  </si>
  <si>
    <t>Volume Distributed by Domain</t>
  </si>
  <si>
    <t>Stage 1</t>
  </si>
  <si>
    <t>Total Products Distributed</t>
    <phoneticPr fontId="2" type="noConversion"/>
  </si>
  <si>
    <t>Top 20 Countries by Number of Users</t>
  </si>
  <si>
    <t>OBPG</t>
  </si>
  <si>
    <t># of Visits</t>
  </si>
  <si>
    <t>5-6</t>
  </si>
  <si>
    <t>Total Archive Volume</t>
  </si>
  <si>
    <t xml:space="preserve">EOSDIS Metrics </t>
  </si>
  <si>
    <t>Date</t>
  </si>
  <si>
    <t>GBs</t>
  </si>
  <si>
    <t>ASF</t>
  </si>
  <si>
    <t>Metrics describing the web activity at EOSDIS Data Center web sites and EOSDIS related web sites. This EOSDIS Annual Report presents web metrics by EOSDIS Data Centers. These metrics can be found in the EMS NetInsight interface (https://ems.eos.nasa.gov/NetInsight/index.html).</t>
  </si>
  <si>
    <t>LARC ECS</t>
  </si>
  <si>
    <t>Volume (GBs) By FY</t>
  </si>
  <si>
    <t xml:space="preserve"># Visits </t>
  </si>
  <si>
    <t># Views</t>
  </si>
  <si>
    <t>Visitors who view a web page during a specific time period who have accessed the system before.  If the visitor accesses the system for the first time ever within the time period and then accesses the system again during the specific time period, he/she would be counted as a repeat visitor.</t>
  </si>
  <si>
    <t>Stage 2</t>
  </si>
  <si>
    <t>Stage 3</t>
  </si>
  <si>
    <t>Ingest not tracked,
minor contributor</t>
  </si>
  <si>
    <t>Report Term</t>
  </si>
  <si>
    <t>The primary source for the Data Metrics is EMS using the HTMLDB interface and SQL queries.</t>
  </si>
  <si>
    <t>All Visitors</t>
  </si>
  <si>
    <t>End User Distribution Products</t>
  </si>
  <si>
    <t>EMS Term</t>
  </si>
  <si>
    <t>complete</t>
  </si>
  <si>
    <t>future</t>
  </si>
  <si>
    <t>GESDISC</t>
    <phoneticPr fontId="2" type="noConversion"/>
  </si>
  <si>
    <t>Total Volume (TBs)</t>
    <phoneticPr fontId="2" type="noConversion"/>
  </si>
  <si>
    <t>IP address</t>
  </si>
  <si>
    <t>IP + Browser</t>
  </si>
  <si>
    <t>Host IP Only</t>
  </si>
  <si>
    <t>Distinct Data User</t>
  </si>
  <si>
    <t>Distinct Web Visitor (1 min+)</t>
  </si>
  <si>
    <t>Visitors</t>
  </si>
  <si>
    <t>View</t>
  </si>
  <si>
    <t>EOSDIS web activity is collected via the EMS NetInsight tool, collecting selected metrics for each data center.</t>
  </si>
  <si>
    <t>Web Trend</t>
  </si>
  <si>
    <t>LARCECS</t>
  </si>
  <si>
    <t>LPDAAC</t>
  </si>
  <si>
    <t>MODAPS</t>
  </si>
  <si>
    <t>NSIDC</t>
  </si>
  <si>
    <t>Repeat Data Users By Domain</t>
  </si>
  <si>
    <t>Users</t>
  </si>
  <si>
    <t>Notes</t>
  </si>
  <si>
    <t>Products</t>
  </si>
  <si>
    <t>ORNL</t>
  </si>
  <si>
    <t>SEDAC</t>
  </si>
  <si>
    <t>All distinct visitors viewing a web page during the report time period.</t>
  </si>
  <si>
    <t>Repeat Users</t>
  </si>
  <si>
    <t>Repeat Visitors</t>
  </si>
  <si>
    <t>Web Activity by Country</t>
  </si>
  <si>
    <t>Total Archive Size</t>
  </si>
  <si>
    <t>US Other</t>
  </si>
  <si>
    <t>FY07 Repeat Visitors 
(2 or more visits)</t>
  </si>
  <si>
    <t>Web Metrics</t>
  </si>
  <si>
    <t xml:space="preserve">The number of page views to a provider's web pages over the time period. </t>
  </si>
  <si>
    <t>EMS Web Visits</t>
  </si>
  <si>
    <t>The number of visits over the time period.</t>
  </si>
  <si>
    <t>Number of Products Delivered</t>
  </si>
  <si>
    <t xml:space="preserve"> </t>
  </si>
  <si>
    <t>OBPG*</t>
  </si>
  <si>
    <t>GESDISC V0</t>
  </si>
  <si>
    <t>Granule</t>
  </si>
  <si>
    <t xml:space="preserve">Unique Data Products </t>
  </si>
  <si>
    <t>Product</t>
  </si>
  <si>
    <t>Foreign</t>
  </si>
  <si>
    <t>Unknown</t>
  </si>
  <si>
    <t>Distinct Visitors</t>
  </si>
  <si>
    <t>Average Archive Growth</t>
    <phoneticPr fontId="2" type="noConversion"/>
  </si>
  <si>
    <t>End User Average Distribution Volume</t>
    <phoneticPr fontId="2" type="noConversion"/>
  </si>
  <si>
    <t>Distinct Users of EOSDIS Data and Services</t>
  </si>
  <si>
    <t>GESDISC</t>
  </si>
  <si>
    <t>GHRC</t>
  </si>
  <si>
    <t>Products Distributed By FY (Millions)</t>
  </si>
  <si>
    <t>Products
 By FY</t>
  </si>
  <si>
    <t>Any identified and authorized user who requests data for the purposes of product generation.</t>
  </si>
  <si>
    <t>All Users</t>
  </si>
  <si>
    <t>Ingest</t>
  </si>
  <si>
    <t>Archive</t>
  </si>
  <si>
    <t>Data Users</t>
  </si>
  <si>
    <t>Web Activity by Data Center</t>
  </si>
  <si>
    <t xml:space="preserve">Web Activity </t>
  </si>
  <si>
    <t>Web Activity by Domain</t>
  </si>
  <si>
    <r>
      <t>OBPG</t>
    </r>
    <r>
      <rPr>
        <sz val="10"/>
        <color indexed="10"/>
        <rFont val="Arial"/>
        <family val="2"/>
      </rPr>
      <t>*</t>
    </r>
  </si>
  <si>
    <t>Total Volume (TBs)</t>
  </si>
  <si>
    <t>Total Repeat Data Users</t>
  </si>
  <si>
    <t>ASDC</t>
  </si>
  <si>
    <t>Distinct Web
Visitor (1 min+)
(by Host IP)</t>
  </si>
  <si>
    <t>Dual Users
(Data and Web)</t>
  </si>
  <si>
    <t>% of Data Users using the web</t>
  </si>
  <si>
    <t>NA</t>
  </si>
  <si>
    <t># Visitors</t>
  </si>
  <si>
    <t># Hosts</t>
  </si>
  <si>
    <t>7-9</t>
  </si>
  <si>
    <t>10 - 14</t>
  </si>
  <si>
    <t>15 - 24</t>
  </si>
  <si>
    <t>25 - 49</t>
  </si>
  <si>
    <t>50 - 99</t>
  </si>
  <si>
    <t>100+</t>
  </si>
  <si>
    <t xml:space="preserve">Total </t>
  </si>
  <si>
    <t>Data Center</t>
  </si>
  <si>
    <t>GES DISC</t>
  </si>
  <si>
    <t>LP DAAC</t>
  </si>
  <si>
    <t>PO.DAAC</t>
  </si>
  <si>
    <t>Percent Visitors</t>
  </si>
  <si>
    <t>Visits</t>
  </si>
  <si>
    <t>Percent Visits</t>
  </si>
  <si>
    <t>Views</t>
  </si>
  <si>
    <t>Percent Views</t>
  </si>
  <si>
    <t>Domain</t>
  </si>
  <si>
    <t>NSIDCV0</t>
  </si>
  <si>
    <t>PODAAC</t>
  </si>
  <si>
    <t>Products By Month</t>
  </si>
  <si>
    <t>Volume (GBs)           By Month</t>
  </si>
  <si>
    <t>Distinct Data Users By Domain</t>
  </si>
  <si>
    <t>Total Volume (GBs)</t>
  </si>
  <si>
    <t>Products Distributed (Millions)</t>
    <phoneticPr fontId="2" type="noConversion"/>
  </si>
  <si>
    <t>FY05</t>
  </si>
  <si>
    <t>FY08 Repeat Visitors
 (2 or more visits)</t>
  </si>
  <si>
    <t>Total</t>
  </si>
  <si>
    <t>Any individual defined by IP Address+browser that views a web page.  A visitor can also become a 'Data User' once data is requested.</t>
  </si>
  <si>
    <t xml:space="preserve">Total distinct users of data and services </t>
  </si>
  <si>
    <t>Total Users</t>
  </si>
  <si>
    <t>Metrics describing the ingest, archive and distribution of EOSDIS science data at EOSDIS Data Centers. This EOSDIS Annual Report presents data metrics from EOSDIS Data Centers. Most metrics can be found in the EMS HTMLDB interface (http://ops1.ems.eosdis.nasa.gov: 8000/pls/apex/f?p=111).  Metrics from other sources are noted in the report where applicable.</t>
  </si>
  <si>
    <t>This worksheet contains descriptions of the approach taken to produce the data sets in the worksheets. Specific queries are referenced by name.</t>
  </si>
  <si>
    <t>EMS Data File Term</t>
  </si>
  <si>
    <t>Definition</t>
  </si>
  <si>
    <t>EMS Web File Term</t>
  </si>
  <si>
    <t xml:space="preserve">Data User </t>
  </si>
  <si>
    <t>Visitor</t>
  </si>
  <si>
    <t>(include ancillary data)</t>
  </si>
  <si>
    <t>Visits, Views and Visitors by data center for visits greater than or equal to 1 min.</t>
  </si>
  <si>
    <t>The number of distinct (i.e., counted once) visitors to a provider's web sites during the time period.</t>
  </si>
  <si>
    <t>Data Metrics</t>
  </si>
  <si>
    <t>Any identified and authorized user who requests data for the purposes of quality assurance/testing.</t>
  </si>
  <si>
    <t>Production User</t>
  </si>
  <si>
    <t>Total Visitors</t>
  </si>
  <si>
    <t>Total Distinct Data Users</t>
  </si>
  <si>
    <t>The smallest unit of data inventoried and distributed to users; typically, a granule is a single data file, though some granules may include multiple files.</t>
    <phoneticPr fontId="2" type="noConversion"/>
  </si>
  <si>
    <t xml:space="preserve">EOSDIS web activity is measured by number of Visits made, the number of pages Viewed and the number of distinct Visitors.  The number of Hosts counts the distinct IP addresses of the Visitors. Repeat visitors is a count of those visitors who made at least two visits in the Fiscal Year.
Web metrics are presented for visits of one minute or greater.   Visits of at least one minute are considered to represent significant work accomplished, and many of the shorter visits are of less than a second.  
The counts are made for 1) each EOSDIS data center and summed, and 2) for the data centers (System Overall) as a whole.  </t>
    <phoneticPr fontId="2" type="noConversion"/>
  </si>
  <si>
    <t xml:space="preserve">Hit by a user during a session to a web page, excluding error hits and hits to user-defined files such as inline images (.JPG, .GIF, etc.), Java applets, and specific redirects or services provided by the data provider. </t>
  </si>
  <si>
    <t>Visit</t>
  </si>
  <si>
    <t>EMS Web Views</t>
  </si>
  <si>
    <t>QA/Test User</t>
  </si>
  <si>
    <t>FY06</t>
  </si>
  <si>
    <t>FY07</t>
  </si>
  <si>
    <t>FY08</t>
  </si>
  <si>
    <t>Country</t>
  </si>
  <si>
    <t>LPDAACV0</t>
  </si>
  <si>
    <t>Files (Millions)</t>
  </si>
  <si>
    <t>Files</t>
  </si>
  <si>
    <t>US GOV</t>
  </si>
  <si>
    <t>US EDU</t>
  </si>
  <si>
    <t>US COM</t>
  </si>
  <si>
    <t>US ORG</t>
  </si>
  <si>
    <t>Total Products (Millions)</t>
  </si>
  <si>
    <t>Distinct Data Users</t>
  </si>
  <si>
    <t>Data Provider</t>
  </si>
  <si>
    <t>Distinct Users</t>
  </si>
  <si>
    <t>Volume (GBs)</t>
  </si>
  <si>
    <t>Total GBs</t>
  </si>
  <si>
    <t>Total Products</t>
  </si>
  <si>
    <t>GESDISC ECS</t>
  </si>
  <si>
    <t>Volume By FY</t>
  </si>
  <si>
    <t>Total Volume Distributed</t>
  </si>
  <si>
    <t>EOSDIS element serving as a source of metrics information for describing the ingest, archive and distribution of EOSDIS science data; web activity metrics are also collected. For the EOSDIS annual reporting, metrics from individual data providers at a single site are combined (e.g., NSIDC = NSIDCECS + NSIDCV0).</t>
    <phoneticPr fontId="2" type="noConversion"/>
  </si>
  <si>
    <t>Introduction</t>
    <phoneticPr fontId="2" type="noConversion"/>
  </si>
  <si>
    <t>Summary</t>
    <phoneticPr fontId="2" type="noConversion"/>
  </si>
  <si>
    <t>MODIS/Aqua Aerosol 5-Min L2 Swath 10km</t>
  </si>
  <si>
    <t>TRMM 3B42 3-Hour 0.25deg x 0.25deg and Other-GPI Calibration Rainfall</t>
  </si>
  <si>
    <t>Products (Millions)</t>
    <phoneticPr fontId="2" type="noConversion"/>
  </si>
  <si>
    <t>FY2007</t>
  </si>
  <si>
    <t>FY2008</t>
  </si>
  <si>
    <t>Volume of Products Delivered</t>
  </si>
  <si>
    <t>MODIS/Terra Thermal Anomalies/Fire 5-Min L2 Swath 1km</t>
  </si>
  <si>
    <t>AIRS/Aqua FINAL Level 2 Products (Without HSB)</t>
  </si>
  <si>
    <t>Total Products Distributed</t>
  </si>
  <si>
    <t>CDDIS</t>
  </si>
  <si>
    <t>FY00</t>
  </si>
  <si>
    <t>FY01</t>
  </si>
  <si>
    <t>FY02</t>
  </si>
  <si>
    <t>FY03</t>
  </si>
  <si>
    <t>FY04</t>
  </si>
  <si>
    <t>Preface</t>
    <phoneticPr fontId="2" type="noConversion"/>
  </si>
  <si>
    <t>DMSP SSM/I Pathfinder Daily EASE-Grid Brightness Temperatures L3</t>
  </si>
  <si>
    <t>MODIS/Terra  L1A Geolocation = 1 km</t>
  </si>
  <si>
    <t>MODIS/Terra Level 3 8-Day Surface Reflectance - 500m</t>
  </si>
  <si>
    <t>AMRS-E/Aqua L2A Brightness Temperatures</t>
    <phoneticPr fontId="2" type="noConversion"/>
  </si>
  <si>
    <t>Top 20 countries</t>
    <phoneticPr fontId="2" type="noConversion"/>
  </si>
  <si>
    <t>Description</t>
    <phoneticPr fontId="2" type="noConversion"/>
  </si>
  <si>
    <t xml:space="preserve">MODIS/Terra Aerosol 5-Min L2 Swath 10km </t>
  </si>
  <si>
    <t>AIRS/Aqua  L1B infrared geolocated radiances</t>
  </si>
  <si>
    <t>MODIS/Aqua Thermal Anomalies/Fire 5-Min L2 Swath 1km</t>
  </si>
  <si>
    <t>Jason-1 Operational Sensor Data Record (OSDR)</t>
  </si>
  <si>
    <t>*Some products are inherently larger than other files in size and therefore may skew the results.</t>
  </si>
  <si>
    <t>Top 10 Products Distributed By Volume*</t>
    <phoneticPr fontId="2" type="noConversion"/>
  </si>
  <si>
    <t>Top 20 Countries by Volume Distributed*</t>
    <phoneticPr fontId="2" type="noConversion"/>
  </si>
  <si>
    <t>Top 20 Countries by Products Distributed**</t>
    <phoneticPr fontId="2" type="noConversion"/>
  </si>
  <si>
    <t>FY2008 Top 10 Products Distributed By Volume*</t>
    <phoneticPr fontId="2" type="noConversion"/>
  </si>
  <si>
    <t>MODIS/Terra Surface Reflectance Daily L2G Global 250m SIN Grid</t>
  </si>
  <si>
    <t>MODIS/Terra Surface Reflectance 8-Day L3 Global 500m SIN Grid</t>
  </si>
  <si>
    <t>MODIS/Terra Surface Reflectance Daily L2G Global 500m SIN Grid</t>
    <phoneticPr fontId="2" type="noConversion"/>
  </si>
  <si>
    <t>MODIS/Terra Cloud Mask and Spectral Test Results 5-Min L2 Swath 250m and 1km</t>
    <phoneticPr fontId="2" type="noConversion"/>
  </si>
  <si>
    <t>TRMM Calibrated PR data</t>
  </si>
  <si>
    <t>NSIDC-0032</t>
  </si>
  <si>
    <t>GBs</t>
    <phoneticPr fontId="2" type="noConversion"/>
  </si>
  <si>
    <t>MODIS/Terra Calibrated Radiances 5-Min L1B Swath 1km</t>
  </si>
  <si>
    <t>AIRS/Aqua  L1B infrared geolocated radian</t>
  </si>
  <si>
    <t>MODIS/Terra Calibrated Radiances 5-Min L1B Swath 500m</t>
  </si>
  <si>
    <t>MODIS/Terra Level 3 16-Day Vegetation Indices - 250m</t>
  </si>
  <si>
    <t>MODIS/Terra Calibrated Radiances 5-Min L1B Swath 250m</t>
  </si>
  <si>
    <t>MODIS/Aqua Calibrated Radiances 5-Min L1B Swath 1km</t>
  </si>
  <si>
    <r>
      <t>OBPG</t>
    </r>
    <r>
      <rPr>
        <sz val="10"/>
        <rFont val="Arial"/>
        <family val="2"/>
      </rPr>
      <t>*</t>
    </r>
  </si>
  <si>
    <t>MOD09GA</t>
  </si>
  <si>
    <t>MODIS/Terra Surface Reflectance Daily L2G Global 1km and 500m SIN Grid</t>
  </si>
  <si>
    <t>AMRS-E/Aqua L2A Brightness Temperatures</t>
  </si>
  <si>
    <t>MOD09GQ</t>
  </si>
  <si>
    <t>GNSS_DAILY_D</t>
  </si>
  <si>
    <t>GNSS Daily Compact Observation Data</t>
  </si>
  <si>
    <t>MODIS/Aqua Level 2 Aerosol</t>
  </si>
  <si>
    <t>GNSS_DAILY_O</t>
  </si>
  <si>
    <t>GNSS Daily Observation Data</t>
  </si>
  <si>
    <t>** Excluding metadata</t>
  </si>
  <si>
    <t>Files**</t>
  </si>
  <si>
    <t>FY09</t>
  </si>
  <si>
    <t>Total Volume (TBs)</t>
    <phoneticPr fontId="2" type="noConversion"/>
  </si>
  <si>
    <t>FY2007 Top 10 Products Distributed By Volume*</t>
    <phoneticPr fontId="2" type="noConversion"/>
  </si>
  <si>
    <t>Product</t>
    <phoneticPr fontId="2" type="noConversion"/>
  </si>
  <si>
    <t>GBs</t>
    <phoneticPr fontId="2" type="noConversion"/>
  </si>
  <si>
    <t>Files</t>
    <phoneticPr fontId="2" type="noConversion"/>
  </si>
  <si>
    <t>TRMM Data</t>
    <phoneticPr fontId="2" type="noConversion"/>
  </si>
  <si>
    <t>MODIS/Aqua Calibrated Radiances 5-Min L1B Swath 250m</t>
    <phoneticPr fontId="2" type="noConversion"/>
  </si>
  <si>
    <t>FY2009 Top 10 Products Distributed By Volume*</t>
  </si>
  <si>
    <t>Description</t>
  </si>
  <si>
    <t>Files</t>
    <phoneticPr fontId="2" type="noConversion"/>
  </si>
  <si>
    <t>GBs</t>
    <phoneticPr fontId="2" type="noConversion"/>
  </si>
  <si>
    <t>TRMM 3B42 3-Hour 0.25deg x 0.25deg and Other-GPI Calibration Rainfall</t>
    <phoneticPr fontId="2" type="noConversion"/>
  </si>
  <si>
    <t>MODIS/Aqua Aerosol, Cloud and Water Vapor Subset 5-Min L2 Swath 5km &amp; 10k</t>
    <phoneticPr fontId="2" type="noConversion"/>
  </si>
  <si>
    <t>PODAAC 167</t>
    <phoneticPr fontId="2" type="noConversion"/>
  </si>
  <si>
    <t>DMSP SSM/I Pathfinder Daily EASE-Grid Brightness Temperatures L3</t>
    <phoneticPr fontId="2" type="noConversion"/>
  </si>
  <si>
    <t>FY2008 Top 10 Products Distributed By #Files</t>
  </si>
  <si>
    <t>FY2009 Top 10 Products Distributed By #Files</t>
  </si>
  <si>
    <t>FY2007 Top 10 Products Distributed By #Files</t>
  </si>
  <si>
    <t>FY2007</t>
    <phoneticPr fontId="2" type="noConversion"/>
  </si>
  <si>
    <t>FY2008</t>
    <phoneticPr fontId="2" type="noConversion"/>
  </si>
  <si>
    <t>FY2009</t>
  </si>
  <si>
    <t>Daily Average</t>
  </si>
  <si>
    <t>Volume (TBs)</t>
  </si>
  <si>
    <t>Volume  (TBs)</t>
  </si>
  <si>
    <t>PO DAAC</t>
  </si>
  <si>
    <t>EOSDIS Web Visitors are characterized by the number of visits they make and how frequently they return. Visitors counted in the table below are those that stayed for one minute or more. Repeat Visitors are counted from the start of the Fiscal Year. Metrics data is collected per data center and summed for an EOSDIS total.</t>
    <phoneticPr fontId="1" type="noConversion"/>
  </si>
  <si>
    <t># of Visits</t>
    <phoneticPr fontId="1" type="noConversion"/>
  </si>
  <si>
    <t>Top 20 Domains For Visits &gt;= I Minute</t>
    <phoneticPr fontId="1" type="noConversion"/>
  </si>
  <si>
    <t>Total Users is an estimate formed by combining the distinct Data Users and distinct Web Visitors, removing the overlap. The common element for these counts is the IP address (Host); therefore, the comparison is made without using the additional details provided by the Data User email address or the Web Visitor browser. Not being able to compare the users directly likely results in an undercount. Web Visitors included in the count are for those visitors with visits of one minute or longer.</t>
    <phoneticPr fontId="1" type="noConversion"/>
  </si>
  <si>
    <r>
      <t>UNKNOWN</t>
    </r>
    <r>
      <rPr>
        <vertAlign val="superscript"/>
        <sz val="10"/>
        <rFont val="Arial"/>
        <family val="2"/>
      </rPr>
      <t>+</t>
    </r>
  </si>
  <si>
    <t>FY09 Repeat Visitors
 (2 or more visits)</t>
  </si>
  <si>
    <t>Volume Trend (TBs)</t>
  </si>
  <si>
    <t>*  Does not include product distribution where the destination could not be determined</t>
  </si>
  <si>
    <t>Product Distribution by Domain</t>
  </si>
  <si>
    <t>Unknown*</t>
  </si>
  <si>
    <t>* No user information is available for OBPG and its metrics</t>
  </si>
  <si>
    <t xml:space="preserve">
Prepared By:
Hyo Duck Chang Adnet, Inc.
Brian Krupp Adnet, Inc.
Lalit Wanchoo Adnet, Inc.
December 2009</t>
  </si>
  <si>
    <t>Public-Science
User Trend</t>
  </si>
  <si>
    <t xml:space="preserve">  are included in "Unknown"</t>
  </si>
  <si>
    <t>EMS consists of a Data Metrics component and a Web Metrics component.  The Data Metrics component provides statistics on data ingest, archive and distribution plus data users profile information collected from Data Providers.  The Web Metrics component provides statistics on web site visits, views and visitors with a variety of related parameters.</t>
  </si>
  <si>
    <t>To minimize the undercount, the final Total Users value includes the total Web Visitors (IP address plus browser), plus the distinct Data Users (counted by IP Address).</t>
  </si>
  <si>
    <r>
      <t>Unique Data Sets:</t>
    </r>
    <r>
      <rPr>
        <sz val="10"/>
        <rFont val="Arial"/>
        <family val="2"/>
      </rPr>
      <t xml:space="preserve"> Total number of unique data sets distributed in the fiscal year. 
</t>
    </r>
    <r>
      <rPr>
        <b/>
        <sz val="10"/>
        <rFont val="Arial"/>
        <family val="2"/>
      </rPr>
      <t>Distinct Users of EOSDIS Data and Services</t>
    </r>
    <r>
      <rPr>
        <sz val="10"/>
        <rFont val="Arial"/>
        <family val="2"/>
      </rPr>
      <t xml:space="preserve">: Total unique users across EOSDIS Data Users and Web Visitors, per data center and summed
</t>
    </r>
    <r>
      <rPr>
        <b/>
        <sz val="10"/>
        <rFont val="Arial"/>
        <family val="2"/>
      </rPr>
      <t>Web Site Visits:</t>
    </r>
    <r>
      <rPr>
        <sz val="10"/>
        <rFont val="Arial"/>
        <family val="2"/>
      </rPr>
      <t xml:space="preserve"> Sum of web visits for data centers where a visit represents a user session not broken by more than 30 minutes and a duration of at least one minute
</t>
    </r>
    <r>
      <rPr>
        <b/>
        <sz val="10"/>
        <rFont val="Arial"/>
        <family val="2"/>
      </rPr>
      <t>Average Archive Growth:</t>
    </r>
    <r>
      <rPr>
        <sz val="10"/>
        <rFont val="Arial"/>
        <family val="2"/>
      </rPr>
      <t xml:space="preserve">  Sum across reporting data centers of the data volume added to the individual archives divided by the days in the year
</t>
    </r>
    <r>
      <rPr>
        <b/>
        <sz val="10"/>
        <rFont val="Arial"/>
        <family val="2"/>
      </rPr>
      <t xml:space="preserve">Total Archive Volume: </t>
    </r>
    <r>
      <rPr>
        <sz val="10"/>
        <rFont val="Arial"/>
        <family val="2"/>
      </rPr>
      <t xml:space="preserve">Sum across reporting data centers of the data volumes in the archive as of end of the fiscal year
</t>
    </r>
    <r>
      <rPr>
        <b/>
        <sz val="10"/>
        <rFont val="Arial"/>
        <family val="2"/>
      </rPr>
      <t>End User Distribution Products:</t>
    </r>
    <r>
      <rPr>
        <sz val="10"/>
        <rFont val="Arial"/>
        <family val="2"/>
      </rPr>
      <t xml:space="preserve"> Total number of products distributed from all reporting data centers
</t>
    </r>
    <r>
      <rPr>
        <b/>
        <sz val="10"/>
        <rFont val="Arial"/>
        <family val="2"/>
      </rPr>
      <t>End User Average Distribution Volume:</t>
    </r>
    <r>
      <rPr>
        <sz val="10"/>
        <rFont val="Arial"/>
        <family val="2"/>
      </rPr>
      <t xml:space="preserve">  Sum across reporting data centers of the data volume distributed for the fiscal year divided by the days in the year</t>
    </r>
  </si>
  <si>
    <t>GNSS_IGSTROP</t>
  </si>
  <si>
    <t>GNSS Final Troposphere Zenith Path Delay Product</t>
  </si>
  <si>
    <t xml:space="preserve">MODIS/Terra Aerosol 5-MIN L2 Swath 10KM </t>
  </si>
  <si>
    <t>Distribution
(Applicable to CDDIS Only)</t>
  </si>
  <si>
    <t># of Users</t>
  </si>
  <si>
    <t>Vol (TBs)</t>
  </si>
  <si>
    <t>Canada</t>
  </si>
  <si>
    <t>China</t>
  </si>
  <si>
    <t>Japan</t>
  </si>
  <si>
    <t># of Products (1000s)</t>
  </si>
  <si>
    <t>Foreign Country</t>
  </si>
  <si>
    <t>Other</t>
  </si>
  <si>
    <t>LARCORDERS</t>
  </si>
  <si>
    <t>NSIDCSRCHLT</t>
  </si>
  <si>
    <t>LPDAAC
MRTWEB</t>
  </si>
  <si>
    <t xml:space="preserve">US EDU         </t>
  </si>
  <si>
    <t xml:space="preserve">US GOV         </t>
  </si>
  <si>
    <t xml:space="preserve">US ORG         </t>
  </si>
  <si>
    <t>United States</t>
  </si>
  <si>
    <t>France</t>
  </si>
  <si>
    <t>Korea, Republic of</t>
  </si>
  <si>
    <t>United Kingdom</t>
  </si>
  <si>
    <t>Germany</t>
  </si>
  <si>
    <t>Belgium</t>
  </si>
  <si>
    <t>Italy</t>
  </si>
  <si>
    <t>Spain</t>
  </si>
  <si>
    <t>Netherlands</t>
  </si>
  <si>
    <t>Australia</t>
  </si>
  <si>
    <t>Brazil</t>
  </si>
  <si>
    <t>Taiwan</t>
  </si>
  <si>
    <t>Denmark</t>
  </si>
  <si>
    <t>Russian Federation</t>
  </si>
  <si>
    <t>Finland</t>
  </si>
  <si>
    <t>India</t>
  </si>
  <si>
    <t>** When counting # of products, metadata files are not included.</t>
  </si>
  <si>
    <t>AIRS/Aqua infrared geolocated radiances</t>
  </si>
  <si>
    <t>MYD09GA</t>
  </si>
  <si>
    <t>MODIS/Aqua Surface Reflectance Daily L2G Global 1km and 500m SIN Grid</t>
  </si>
  <si>
    <t>MODIS/Terra Vegetation Indices 16-Day L3 Global 250m SIN Grid</t>
  </si>
  <si>
    <t>MODIS/Terra Vegetation Indices 16-Day L3 Global 250m ISIN Grid</t>
  </si>
  <si>
    <t>GHRSST Level 2P USA NASA MODIS Aqua 11 micron SST</t>
  </si>
  <si>
    <t>GHRSST Level 2P USA NASA MODIS Terra 11 micron SST</t>
  </si>
  <si>
    <t>MODIS/Terra Level 1B Calibrated Radiances - 1km</t>
  </si>
  <si>
    <t>MODIS/Terra Geolocation - 1km</t>
  </si>
  <si>
    <t>MODIS/Aqua Level 1B Calibrated Radiances - 1km</t>
  </si>
  <si>
    <t>MODIS/Aqua Geolocation - 1km</t>
  </si>
  <si>
    <t>MODIS/Terra Level 1B Calibrated Radiances - 500m</t>
  </si>
  <si>
    <t>MODIS/Terra Level 2 Aerosol</t>
  </si>
  <si>
    <t>Note:  OBPG users not included since no user information is available</t>
  </si>
  <si>
    <t>Mexico</t>
  </si>
  <si>
    <t>Indonesia</t>
  </si>
  <si>
    <t>Argentina</t>
  </si>
  <si>
    <t>Korea, South</t>
  </si>
  <si>
    <t>* These are the users whose countries are unknown</t>
  </si>
  <si>
    <t>FY10</t>
  </si>
  <si>
    <t>LARC ORDERS</t>
  </si>
  <si>
    <t>LPDAAC MRTWEB</t>
  </si>
  <si>
    <t>FY2010 Top 10 Products Distributed By Volume*</t>
  </si>
  <si>
    <t>FY2010 Top 10 Products Distributed By #Files</t>
  </si>
  <si>
    <t>** Does not include metadata files</t>
  </si>
  <si>
    <t>FY2010</t>
  </si>
  <si>
    <t xml:space="preserve">Foreign        </t>
  </si>
  <si>
    <t>(OBPG data not included since country information is not available)</t>
  </si>
  <si>
    <r>
      <t>UNKNOWN</t>
    </r>
    <r>
      <rPr>
        <vertAlign val="superscript"/>
        <sz val="10"/>
        <rFont val="Arial"/>
        <family val="2"/>
      </rPr>
      <t>+</t>
    </r>
    <r>
      <rPr>
        <sz val="10"/>
        <rFont val="Arial"/>
        <family val="2"/>
      </rPr>
      <t>:  no country information is given</t>
    </r>
  </si>
  <si>
    <t>Internal</t>
  </si>
  <si>
    <t>Vol (GB)</t>
  </si>
  <si>
    <t>AIRS</t>
  </si>
  <si>
    <t>MLS</t>
  </si>
  <si>
    <t>OMI</t>
  </si>
  <si>
    <t>Instrument</t>
  </si>
  <si>
    <t>NRT Total</t>
  </si>
  <si>
    <t>MODIS - Aqua</t>
  </si>
  <si>
    <t>MODIS - Terra</t>
  </si>
  <si>
    <t>AMSR-E **</t>
  </si>
  <si>
    <t>*  Metadata are excluded</t>
  </si>
  <si>
    <t>Note: OBPG is not included since no product information is available</t>
  </si>
  <si>
    <t>In counting unique products, metadata were excluded. Also excluded are the NRT and Calipso products.</t>
  </si>
  <si>
    <t>** Includes the NRT products from GHRC and MODAPS</t>
  </si>
  <si>
    <t>Mission</t>
  </si>
  <si>
    <t># of Products</t>
  </si>
  <si>
    <t>CALIPSO</t>
  </si>
  <si>
    <t>CALIOP</t>
  </si>
  <si>
    <t>Imaging Infrared Radiometer</t>
  </si>
  <si>
    <t>Wide Field Camera</t>
  </si>
  <si>
    <t>Distribution Volume (GBs)</t>
  </si>
  <si>
    <t># of Files *</t>
  </si>
  <si>
    <t># of File Distributed*</t>
  </si>
  <si>
    <t># of  Products</t>
  </si>
  <si>
    <t># of Files Distributed *</t>
  </si>
  <si>
    <t>Ingest not tracked</t>
  </si>
  <si>
    <t>NSIDC ECS only</t>
  </si>
  <si>
    <t>include ANGe</t>
  </si>
  <si>
    <t>(includes ancillary data)</t>
  </si>
  <si>
    <t>(includes data deleted from archive)</t>
  </si>
  <si>
    <t>(excludes data deleted from archive)</t>
  </si>
  <si>
    <t>Unresolved</t>
  </si>
  <si>
    <t>Network (.net)</t>
  </si>
  <si>
    <t>Commercial (.com)</t>
  </si>
  <si>
    <t>United States Educational</t>
  </si>
  <si>
    <t>United States Government</t>
  </si>
  <si>
    <t>Organization (.org)</t>
  </si>
  <si>
    <t>Great Britain</t>
  </si>
  <si>
    <t>Sweden</t>
  </si>
  <si>
    <t>FY10 Repeat Visitors
 (2 or more visits)</t>
  </si>
  <si>
    <t>Archive Volume (GBs)</t>
  </si>
  <si>
    <t>Total for CALIPSO</t>
  </si>
  <si>
    <t>The volume of data (in GBs) successfully delivered to Public users.  This includes all file types, including METADATA.</t>
  </si>
  <si>
    <t>EMS counts individual files as distinct products.  This is roughly equivalent to counting EOS granules, although in the case of some EOS instrument data, a granule may contain more than one file.  If so, the files are counted as individual products. In counting unique products, A product having two different version numbers was considered two unique data products.</t>
  </si>
  <si>
    <t xml:space="preserve">The Product Distribution trend is calculated based on the data available in EMS except for the OBPG data that were obtained from the Ocean Color web site. Historical data for FY96 thru FY99  are not included in this report, but are available as reported totals. Interested users should contact EMS staff for the historical data.
</t>
  </si>
  <si>
    <t>Product and Volume Distribution Trend</t>
  </si>
  <si>
    <t>Distribution
(Non-CDDIS Products)</t>
  </si>
  <si>
    <t>NRT
Distribution</t>
  </si>
  <si>
    <t xml:space="preserve">CALIPSO
</t>
  </si>
  <si>
    <t>The number of distinct (i.e., counted once) users receiving science data or metadata during the report period.</t>
  </si>
  <si>
    <t># of Files Archived</t>
  </si>
  <si>
    <t>includes ANGe (LaTIS)</t>
  </si>
  <si>
    <t>Although not an EOSDIS supported mission, the Cloud-Aerosol Lidar and Infrared Pathfinder Satellite Observations (CALIPSO) is an Earth science mission with data available through the Atmospheric Sciences Data Center (ASDC) at NASA Langley Research Center. The tables below provide Ingest, Archive , Distirution, and User statistics particular to CALIPSO.  These statistics are not included in the EOSDIS totals.</t>
  </si>
  <si>
    <t>EU *</t>
  </si>
  <si>
    <t>China **</t>
  </si>
  <si>
    <t>*   EU includes 27 European Union member countries</t>
  </si>
  <si>
    <t>Ranking</t>
  </si>
  <si>
    <t>Fiscal Year</t>
  </si>
  <si>
    <t># of Files Ingested</t>
  </si>
  <si>
    <t>Ingest Volume (GBs)</t>
  </si>
  <si>
    <r>
      <t xml:space="preserve">
</t>
    </r>
    <r>
      <rPr>
        <sz val="36"/>
        <rFont val="Arial"/>
        <family val="2"/>
      </rPr>
      <t xml:space="preserve">
EOSDIS 
FY2011 
Annual Metrics Report</t>
    </r>
    <r>
      <rPr>
        <sz val="10"/>
        <rFont val="Arial"/>
        <family val="2"/>
      </rPr>
      <t xml:space="preserve">
</t>
    </r>
  </si>
  <si>
    <t>2011-01</t>
  </si>
  <si>
    <t>2011-02</t>
  </si>
  <si>
    <t>2011-03</t>
  </si>
  <si>
    <t>2011-04</t>
  </si>
  <si>
    <t>2011-05</t>
  </si>
  <si>
    <t>2011-06</t>
  </si>
  <si>
    <t>2011-07</t>
  </si>
  <si>
    <t>2011-08</t>
  </si>
  <si>
    <t>2011-09</t>
  </si>
  <si>
    <t>2010-10</t>
  </si>
  <si>
    <t>2010-11</t>
  </si>
  <si>
    <t>2010-12</t>
  </si>
  <si>
    <t>LARCANGE</t>
  </si>
  <si>
    <t>Distribution of the Near-Real Time (NRT) Products during FY2011</t>
  </si>
  <si>
    <t>Total for FY2011</t>
  </si>
  <si>
    <t>Ingest of CALIPSO Products at LaRC ANGe during FY2011</t>
  </si>
  <si>
    <t>Archival of CALIPSO Products at LaRC ANGe during FY2011</t>
  </si>
  <si>
    <t>Distribution of CALIPSO Products through LaRC Orders during FY2011</t>
  </si>
  <si>
    <t>Tables below show the number of unique data products distributed to public users during FY2011.</t>
  </si>
  <si>
    <t>Switzerland</t>
  </si>
  <si>
    <t>Czech Republic</t>
  </si>
  <si>
    <t>Portugal</t>
  </si>
  <si>
    <t>Level 1B Calibrated Radiances - 1km</t>
  </si>
  <si>
    <t>Geolocation - 1km</t>
  </si>
  <si>
    <t>Level 1B Calibrated Radiances - 500m</t>
  </si>
  <si>
    <t>Level 2 Aerosol</t>
  </si>
  <si>
    <t>MOD05_L2</t>
  </si>
  <si>
    <t>Level 2 Total Precipitable Water Vapor Test Results</t>
  </si>
  <si>
    <t>GPS_ACORB</t>
  </si>
  <si>
    <t>GPS AC Orbit Solution Product</t>
  </si>
  <si>
    <t>Guatemala</t>
  </si>
  <si>
    <t>Poland</t>
  </si>
  <si>
    <t>** China includes only People's Republic of China and does not include Taiwan or Hong Kong</t>
  </si>
  <si>
    <t>FY11</t>
  </si>
  <si>
    <t>FY2011 Top 10 Products Distributed By #Files</t>
  </si>
  <si>
    <t>FY2011 Top 10 Products Distributed By Volume*</t>
  </si>
  <si>
    <t>FY2011</t>
  </si>
  <si>
    <t>This report presents statistics on data metrics and web activities at the EOSDIS data centers during Fiscal Year 2011 (October 1, 2010 through September 30, 2011) from the Earth Science Data and Information System (ESDIS) Metrics System (EMS).</t>
  </si>
  <si>
    <t xml:space="preserve"> (Oct. 1, 2010 to Sept. 30, 2011)</t>
  </si>
  <si>
    <t>2010-10-01 - 20011-09-30</t>
  </si>
  <si>
    <t xml:space="preserve">Archive is the amount of data added to the archive over a period of time and includes all products levels.  Archive metrics for OBPG and NSIDC V0 are not available at this time. </t>
  </si>
  <si>
    <t>1995-01-01 - 2011-09-30</t>
  </si>
  <si>
    <t>The Total Archive Size describes the EOSDIS archive at the end of FY2011. This includes all data (including ancillary) but not data marked for deletion.</t>
  </si>
  <si>
    <t>2010-10-01 - 2011-09-30</t>
  </si>
  <si>
    <t>&gt; 5,000</t>
  </si>
  <si>
    <t>&gt; 501 M</t>
  </si>
  <si>
    <t>13 TB/day</t>
  </si>
  <si>
    <t>Ingest is the amount of data coming into a data center over a period of time and includes all product levels.  For this report, the data is presented as the amount of data entered into each data center during FY2011.  The sum of all data centers is the total ingest for EOSDIS.</t>
  </si>
  <si>
    <t xml:space="preserve">Definitions for terms used in this report can be found in the Definitions worksheet. </t>
  </si>
  <si>
    <t>Near Real-time (NRT) Distribution provides the amount of data successfully distributed to registered users of the Land Atmosphere Near Real-time Capability for EOS (LANCE). LANCE provides access to near real-time data (&lt;3 hours from observation) from MODIS, AMSR-E, AIRS, MLS and OMI instruments. Distribution metrics are presented  in Products, Volumes and Number of Users.</t>
  </si>
  <si>
    <t>Top 10 Products Distributed By File Count **</t>
  </si>
  <si>
    <t xml:space="preserve">In NetInsight, use the Executive Dashboard to get the period (fiscal year) totals; adjust Visit Duration filter for visits of one minute or more.
For count of "Hosts" use the Visitor Analysis, Host report -- capture total records.
For "Repeat Visitors" run the Visitor Analysis, Visitor Retention report and count the visitors with 2 or more visits (this gives Repeat Visitors in the current Fiscal Year)
EOSDIS Data Centers not contributing web metrics in FY2011: OBPG (future)
</t>
  </si>
  <si>
    <t>Since archive volume for the Near Real-time (NRT) products is static, only distribution metrics are presented in this report. In addition to monthly distribution volume and file counts, the yearly totals for unique products, files distributed, distribution volume and users are presented in this report. The AIRS metrics include those for AIRS and AMSU-A. The AMSR-E metrics includes the metrics for the NRT products generated by MODAPS and GHRC. 
Query:  
- FY11_annual_NRT_Distribution</t>
  </si>
  <si>
    <t xml:space="preserve">The CDDIS file counts were extremely high due to the distribution of the data products of which temporal resolution is less than 24 hours. In this report,  their file counts were converted to daily counts. There are three types of products of which file counts were converted to the daily counts: subdaily, hourly, and high rate. The conversion procedures are as follows:
1. For each product, obtain the number of files distributed to one IP Host for a given day 
2. For subdaily, hourly and high rate products, compute the daily file counts using the formulae,
   a. For subdaily products, converted  # of files = original # of files divided by 2 (if 1 to 2 files were distributed to one user, it was counted as 1 converted file)
   b. For hourly products, converted  # of files = original # of files divided by 24 (if 1 to 24 files were distributed to one user, it was counted as 1 converted file). 
   c. For high rate products, converted  # of files = original # of files divided by 96 (if 1 to 96 files were distributed to one user, it was counted as 1 converted file)
3. Sum up the converted # of files over a year
Query: 
- FY11_annual_CDDIS_products_by_month
- FY11_annual_CDDIS_products_by_domain
</t>
  </si>
  <si>
    <t>Ingest, archive and distribution metrics for 3 CALIPSO instruments (CALIOP, Imaging Infrared Radiometer and Wide Field Camera) are presented in this report. 
Query:  
- FY11_annual_CALIPSO_Ingest
- FY11_annual_CALIPSO_Archive
- FY11_annual_CALIPSO_Distribution</t>
  </si>
  <si>
    <t>Data Users presents the number of Public users who received data products. Repeat users are those users who received data more than once in the FY. Data users are presented by data center and by domain (the affiliation of the user based on IP address and country). For repeat users, an intermediate Oracle table was used. Users for CALIPSO and NRT products were excluded.  
Intermediate Oracle Table:
- SPSOBMK_REPEAT_FY11
Filters:
- ASF bots distributions used for indexing purposes by Internet search engines (i.e., Google, MSN, etc.)  
- exclude Calipso users
- exclude all NRT users         
Query:  
- FY11_annual_users_by_domain
- FY11_annual_repeat_users_by_domain</t>
  </si>
  <si>
    <t># Repeat Visitors</t>
  </si>
  <si>
    <t>System Overall*</t>
  </si>
  <si>
    <t>FY2011 Web Visitors for Visits of one minute or more</t>
  </si>
  <si>
    <t>System Overall *</t>
  </si>
  <si>
    <t>Russia</t>
  </si>
  <si>
    <t>United States (.us)</t>
  </si>
  <si>
    <t>At the time of this report, the combined profile does not include OBPG.</t>
  </si>
  <si>
    <t>FY2011 from All Data Centers (For visits &gt;= I min.)</t>
  </si>
  <si>
    <t>Iran</t>
  </si>
  <si>
    <t>Philippines</t>
  </si>
  <si>
    <t>Malayasia</t>
  </si>
  <si>
    <t>Chile</t>
  </si>
  <si>
    <t>Thailand</t>
  </si>
  <si>
    <t>Dates:  Oct 1, 2010  through Sep 30, 2011</t>
  </si>
  <si>
    <t xml:space="preserve"> Data Users Only</t>
  </si>
  <si>
    <t>FY11 Repeat Visitors
 (2 or more visits)</t>
  </si>
  <si>
    <t xml:space="preserve">Note: Fiscal year data are compared using the sums across data generated from inidividual data center profiles.. </t>
  </si>
  <si>
    <t>&gt; 1.2 M</t>
  </si>
  <si>
    <t>&gt; 1.3 M</t>
  </si>
  <si>
    <t>Files **</t>
  </si>
  <si>
    <t>* Some products are inherently larger than other files in size and therefore may skew the results.</t>
  </si>
  <si>
    <t>Web metrics data for EOSDIS became available as of FY2007, Data for FY2007 is complete for 7 and FY2008 is complete for 8  of the 11 data centers providing metrics for FY2009 and FY2010. During FY11, 11 data centers provided metrics. These web metrics are for visits of one minute or more.</t>
  </si>
  <si>
    <t>This report contains tables and graphs of FY2011 statistics and comparisons to previous years.  Values for previous fiscal years are produced from EMS unless noted otherwise.  Summary tables, text, graphs, and more detailed statistics tables are also included. As for FY2010, this year's report has separate metrics for the Near-Real Time (NRT) and CALIPSO products. It is important to note that metrics for the NRT and CALIPSO products are not used in the distribution trend analyses presented in this report. It is also important to note that all bots-related distributions (downloads by Internet search engines for indexing purposes) are excluded in the ASF metrics.</t>
  </si>
  <si>
    <t xml:space="preserve">This worksheet presents web activity by the top 20 Domains sorted by # of Visitors. Domains are as defined by NetInsight. The data came from 11 data distributing EOSDIS data center profiles (see the data centers for Stage 3 in the "Data Users" Worksheet). All statistics are strictly based on domains resolved by NetInsight, using host information.
</t>
  </si>
  <si>
    <t>This worksheet presents web activity by the top 20 Countries from NetInsight sorted by # of Visits.  The data came from 11 data distributing EOSDIS data center profiles (see the data centers for Stage 3 in the "Data Users" Worksheet).</t>
  </si>
  <si>
    <t xml:space="preserve">The Product Distribution trend is entirely based on the data captured in EMS with the exception of the metrics for the MODIS ocean color and SST products that were obtained from the OBPG website (http://oceancolor.gsfc.nasa.gov/cgi/ocdist_stats.cgi).
The distribution trend does not include historical annual reports where those metrics cannot be reproduced and are available only as totals. However, the historical hard copy files of data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</si>
  <si>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 xml:space="preserve">The volume distribution trend is entirely based on the data captured in EMS with the exception of the metrics for the MODIS ocean color and SST products that were obtained from the OBPG website (http://oceancolor.gsfc.nasa.gov/cgi/ocdist_stats.cgi).
The volume distribution trend does not include historical annual reports where those metrics cannot be reproduced and are available only as totals. However, the historical hard copy files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</si>
  <si>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Internal User</t>
  </si>
  <si>
    <t>Science Team User</t>
  </si>
  <si>
    <t>Any user (human or machine) that transfers data inside the data providers network space for the purpose of backups, internal testing, hardware migration, temporary staging of standard products, etc.</t>
  </si>
  <si>
    <t>Any user formally associated with a defined EOS Science Team using data for objectives of the respective Science Team. If a Science Team user acts in dual capacities (e.g. as a Science Team User and a Public User) the user must use different credentials to access data or user will be assigned to science user by EMS.</t>
  </si>
  <si>
    <t>Any user who uses products obtained from the Data Providers for scientific or other uses. If a data provider does not assign user categories EMS automatically assigns all distributions to this category.</t>
  </si>
  <si>
    <t>Stage 3 (OBPG and ORNL do not provide ingest metrics as noted below)</t>
  </si>
  <si>
    <t>US - Foreign Trend</t>
  </si>
  <si>
    <t>Distribution metrics for foreign public users are compared. Statistics are based on country information provided to EMS by 11 data distributing EOSDIS data centers.</t>
  </si>
  <si>
    <r>
      <t>For "Repeat Visitors" run the</t>
    </r>
    <r>
      <rPr>
        <b/>
        <sz val="10"/>
        <rFont val="Arial"/>
        <family val="2"/>
      </rPr>
      <t xml:space="preserve"> Visitor Analysis</t>
    </r>
    <r>
      <rPr>
        <sz val="10"/>
        <rFont val="Arial"/>
        <family val="2"/>
      </rPr>
      <t xml:space="preserve">, </t>
    </r>
    <r>
      <rPr>
        <b/>
        <sz val="10"/>
        <rFont val="Arial"/>
        <family val="2"/>
      </rPr>
      <t>Visitor Retention</t>
    </r>
    <r>
      <rPr>
        <sz val="10"/>
        <rFont val="Arial"/>
        <family val="2"/>
      </rPr>
      <t xml:space="preserve"> report.  Adjust the </t>
    </r>
    <r>
      <rPr>
        <b/>
        <sz val="10"/>
        <rFont val="Arial"/>
        <family val="2"/>
      </rPr>
      <t>Visitor Duration</t>
    </r>
    <r>
      <rPr>
        <sz val="10"/>
        <rFont val="Arial"/>
        <family val="2"/>
      </rPr>
      <t xml:space="preserve"> filter to remove the two lowest visit durations.  Export the data to collect the histogram of the number of visitors by number of visits; NetInsight provides the number of visits groupings. 
</t>
    </r>
  </si>
  <si>
    <t xml:space="preserve">For Top 20 Domains, use the combined profile of all data centers ("allcl' profile) found on the Unica NetInsight 8.3.0.2
 implementation;  run the NetInsight Visitor Analysis, Domain report for the FY.  Select "Filter Group" as "All DAACS" and adjust the Visit Duration filter to remove the two lowest visit durations.  Adjust the "Rows" to 20 and export the data.  This is for visits &gt;= 1 minute and sorted by the # of Visitors.  </t>
  </si>
  <si>
    <t xml:space="preserve">For Top 20 Countries, use the combined profile of all data centers ("allcl' profile) found on the Unica NetInsight 8.3.0.2
 implementation; run the NetInsight Geographic Analysis, Country report for the FY. Select "Filter Group" as "All DAACS" and  adjust the Visit Duration filter to remove the two lowest visit durations. Adjust the "Rows" to 20 and export the data. This is for visits &gt;= 1 minute and sorted by the # of Visitors.  </t>
  </si>
  <si>
    <t xml:space="preserve">EMS data users include those who retrieved either science or metadata.
Using NetInsight, per data center, run the Visitor Analysis, Hosts report for the FY2011 date range.   Adjust the Visit Duration filter to remove the two lowest visit durations so that the values represent visitors for visits of one minute or more.  (Also, run the Visitor Analysis, Visitors report to get the list or count of visitors by host+browser.) 
Compare the set of data user host names and web visitor host names into a unique list to determine the how many host names apply to both systems and how many are distinct.  Sum the values across all data centers to get totals. 
For the Total User count, start with the Visitors+ Browsers (larger number), add the distinct data users, and add in the data users of data centers for which EMS is not yet collecting web metrics. 
</t>
  </si>
  <si>
    <t>TBD</t>
  </si>
  <si>
    <t>ASF *</t>
  </si>
  <si>
    <t>* In FY2011 ASF changed the method of managing their archive and these data are not available.</t>
  </si>
  <si>
    <t>* ASF Ingest data in EMS is not considered accurate as of the publication of this report.</t>
  </si>
  <si>
    <t>* ASF Archive data in EMS is not considered accurate as of the publication of this report.</t>
  </si>
  <si>
    <t xml:space="preserve">* In FY2011 ASF changed the method of managing their archive.  Data for this report comes from a Feb 21, 2012  email from </t>
  </si>
  <si>
    <t>* represents the metrics based on the combined data (super profile) for all 11 data centers</t>
  </si>
  <si>
    <t>1.7 TB/day</t>
  </si>
  <si>
    <t>Archive is calculated by counting all data added to the archive during the Fiscal Year (not adjusting for deletion) across all EOSDIS data providers. Archive data for NRT and CALIPSO products were excluded. OBPG archive information is not available. ASF archive data for FY2011 is not considered accurate as of the publication of this report and is not included in the Stage 3 ARCHIVE table.
Oracle Table Used:
- ArchiveInstProduct
Query:  
- FY11_annual_archive_summary</t>
  </si>
  <si>
    <t>Ingest is calculated from those data providers reporting Ingest (CDDIS, GES DISC, GHRC, LARC ANGe, LARC ECS, LP DAAC, MODAPS, NSIDC, PO.DAAC, SEDAC) combining across all of these data centers. ORNL and OBPG are not providing ingest metrics to EMS. ASF ingest data for FY2011 is not considered accurate as of the publication of this report and is not included in the Stage 3 INGEST table.
Oracle Table Used:
- IngestProductSummary
Query:  FY11_annual_ingest_summary</t>
  </si>
  <si>
    <t>Distribution is calculated for both products (as files) and volumes successfully sent to Public users, per data center and summed across data centers.  A set of filters is defined to account for anomalies in the data.  The distribution data is also presented by domain and country receiving the data. Top 20 countries and top 10 products are also identified.  To correct inconsistent country names included in the EMS data, visual basic scripts were used. To improve efficiency and productivity, a subset of the "distdailysummary" table was created and used for the FY2011 report. The subsetted table includes two extra variables, "domain" and "newnation." They are the variables containing end users' network domains and country names manually corrected by SPSO staff.
Subsetted Oracle Table: 
- SPSOBMK_USER_FY11
Filters:  
- ASF bots distributions used for indexing purposes by Internet search engines (i.e., Google, MSN, etc.)
- exclude Calipso products    
- exclude Metadata products for product counts 
- exclude all NRT products         
Query: 
- FY11_annual_products_by_month
- FY11_annual_volume_by_month
- FY11_annual_products_by_domain
- FY11_annual_volume_by_domain
- FY11_annual_country_by_product
- FY11_annual_country_by_volume
- FY11_annual_top_products_by_product
- FY11_annual_top_products_by_volume
- FY11_annual_distinct_products</t>
  </si>
  <si>
    <t xml:space="preserve">Public-Science User Trend metrics show the numbers of distinct users for all user types for  FY2007 -  FY2011.
</t>
  </si>
  <si>
    <t>Web Trend metrics are determined in the same manner as the Web Activity by Data Center worksheet above, performed for  FY2007 -  FY2011. Insufficient web activity metrics exists for years before FY2007.</t>
  </si>
  <si>
    <t>Data products are counted as the distinct EOSDIS products successfully distributed during the fiscal year (FY) to Public users across all data centers; not counting CALIPSO or Near-Real-time Products. Product ID and algorithm version number were used to identify unique data sets. A product having two different version numbers was considered two unique data products.
Query name: FY11_annual_distinct_products</t>
  </si>
  <si>
    <t>S. Arko of ASF as 1,619.57 TB plus 182 TB of PALSAR JL0 still on tape, and 8,604,104 files plus 24K files for PALSAR JL0</t>
  </si>
  <si>
    <t>The Earth Sciences Data and Information System (ESDIS) Project (Code 423) is pleased to present the following report on metrics from across the Earth Observation System Data and Information System (EOSDIS). The 12 Data Centers of EOSDIS support different scientific disciplines and provide an individualized set of products and services to their science community and the public. Although discipline oriented, the data centers engage in common data management functions of ingest, archive and distribution, as well as describing their data and services on web sites.
Metrics are collected on a daily basis from each data center.  The ESDIS Project collects these metrics in a tool called the ESDIS Metrics System (EMS).  Data center analysts can view their detailed metrics to assess internal performance and trends.  The ESDIS Project combines these metrics, not for comparisons between the data centers, but as a system level view of EOSDIS performance. This report provides snapshots of metrics as the combination of the individual data centers and from a purely system perspective.
During FY2011, it was observed that ASF distribution included a large number of the bots-distributions (downloads by Internet search engines for indexing purposes) and those bots distributions were excluded in the ASF metrics. ASF also made changes to its reporting during FY2011. These changes and the migration of historical data to the new operating system contribute to a significant increase in archive volume. Updates for Ingest and Archive were not available for this report; however, the report includes an estimate of the Total Archive showing a significant increase. New for FY2011 is the CDDIS archive information which became available in December 2010.
In keeping with previous years, and in order to support trend comparisons, the metrics data are presented on a fiscal year basis, not by calendar year. 
If you have any questions or comments please contact Jeanne Behnke at (301) 614-5326 or jeanne.behnke@nasa.gov or Kevin Murphy at (301) 614-5580 or kevin.j.murphy@nasa.gov.</t>
  </si>
  <si>
    <t>Data distributed to US public users are compared with those distributed to foreign public users. Public users are those who use products obtained from the data providers for scientific or other uses.</t>
  </si>
  <si>
    <t>Data distributed to US public users are compared with those distributed to foreign public users. Public users are those who use products obtained from the data providers
for scientific or other uses. Statistics are based on country information provided to EMS by data providers.</t>
  </si>
  <si>
    <t>The 5 different types of the EMS users are defined in the "Definitions" Worksheet.</t>
  </si>
  <si>
    <t>The primary source of Web Metrics is EMS using the Unica NetInsight 8.3.0.2 interface.</t>
  </si>
  <si>
    <t>Total archive size is calculated by counting all data volume added to the archive (less the data products marked for deletion) since the archive began. In FY2011, ASF changed the method of managing their archive. Data for this report is based on a February 21,2012 e-mail from Scott Arko of ASF.
Oracle Table Used:
- ArchiveInstProduct
Query:  FY11_annual_total_archive_summary</t>
  </si>
  <si>
    <t>Total Archive (PBs)</t>
  </si>
  <si>
    <t>CDDIS **</t>
  </si>
  <si>
    <t xml:space="preserve">ASF </t>
  </si>
  <si>
    <t xml:space="preserve">    of CDDIS.</t>
  </si>
  <si>
    <t>** Archive size for CDDIS was derived from the archive values (6.22 TB, 78,635,159 files) as of 3/6/2012 given by Carey Noll</t>
  </si>
  <si>
    <t>LARCANGE ***</t>
  </si>
  <si>
    <t>LARCECS ***</t>
  </si>
  <si>
    <t>*** Archive size for ASDC is based on the archive values for LaRC ANGe and ECS provided by John Kusterer of ASDC</t>
  </si>
  <si>
    <t>ASDC ***</t>
  </si>
  <si>
    <t>5.8 PB</t>
  </si>
</sst>
</file>

<file path=xl/styles.xml><?xml version="1.0" encoding="utf-8"?>
<styleSheet xmlns="http://schemas.openxmlformats.org/spreadsheetml/2006/main">
  <numFmts count="7">
    <numFmt numFmtId="164" formatCode="0.000"/>
    <numFmt numFmtId="165" formatCode="[$-409]mmm\-yy;@"/>
    <numFmt numFmtId="166" formatCode="#,##0.0"/>
    <numFmt numFmtId="167" formatCode="0.0%"/>
    <numFmt numFmtId="168" formatCode="#,##0.000000"/>
    <numFmt numFmtId="169" formatCode="0.000000000000"/>
    <numFmt numFmtId="170" formatCode="0.0"/>
  </numFmts>
  <fonts count="51">
    <font>
      <sz val="10"/>
      <name val="Arial"/>
    </font>
    <font>
      <sz val="10"/>
      <name val="Arial"/>
      <family val="2"/>
    </font>
    <font>
      <sz val="8"/>
      <name val="Arial"/>
      <family val="2"/>
    </font>
    <font>
      <b/>
      <sz val="14"/>
      <name val="Arial"/>
      <family val="2"/>
    </font>
    <font>
      <b/>
      <sz val="10"/>
      <name val="Arial"/>
      <family val="2"/>
    </font>
    <font>
      <sz val="10"/>
      <name val="Arial"/>
      <family val="2"/>
    </font>
    <font>
      <sz val="10"/>
      <color indexed="10"/>
      <name val="Arial"/>
      <family val="2"/>
    </font>
    <font>
      <sz val="10"/>
      <name val="Times New Roman"/>
      <family val="1"/>
    </font>
    <font>
      <sz val="12"/>
      <name val="Times New Roman"/>
      <family val="1"/>
    </font>
    <font>
      <b/>
      <sz val="9"/>
      <name val="Arial"/>
      <family val="2"/>
    </font>
    <font>
      <b/>
      <sz val="10"/>
      <name val="Arial"/>
      <family val="2"/>
    </font>
    <font>
      <sz val="10"/>
      <color indexed="61"/>
      <name val="Arial"/>
      <family val="2"/>
    </font>
    <font>
      <sz val="10"/>
      <name val="Arial"/>
      <family val="2"/>
    </font>
    <font>
      <sz val="10"/>
      <name val="Arial"/>
      <family val="2"/>
    </font>
    <font>
      <strike/>
      <sz val="10"/>
      <name val="Arial"/>
      <family val="2"/>
    </font>
    <font>
      <u/>
      <sz val="14"/>
      <name val="Arial"/>
      <family val="2"/>
    </font>
    <font>
      <sz val="10"/>
      <name val="Arial"/>
      <family val="2"/>
    </font>
    <font>
      <sz val="10"/>
      <name val="Arial"/>
      <family val="2"/>
    </font>
    <font>
      <sz val="10"/>
      <name val="Arial"/>
      <family val="2"/>
    </font>
    <font>
      <sz val="10"/>
      <name val="Arial"/>
      <family val="2"/>
    </font>
    <font>
      <b/>
      <sz val="10"/>
      <color indexed="57"/>
      <name val="Arial"/>
      <family val="2"/>
    </font>
    <font>
      <b/>
      <sz val="10"/>
      <name val="Arial"/>
      <family val="2"/>
    </font>
    <font>
      <sz val="10"/>
      <name val="Arial"/>
      <family val="2"/>
    </font>
    <font>
      <sz val="12"/>
      <name val="Arial"/>
      <family val="2"/>
    </font>
    <font>
      <b/>
      <sz val="10"/>
      <name val="Arial Unicode MS"/>
      <family val="2"/>
    </font>
    <font>
      <sz val="10"/>
      <name val="Arial Unicode MS"/>
      <family val="2"/>
    </font>
    <font>
      <sz val="10"/>
      <name val="Calibri"/>
      <family val="2"/>
    </font>
    <font>
      <b/>
      <sz val="20"/>
      <name val="Arial"/>
      <family val="2"/>
    </font>
    <font>
      <sz val="20"/>
      <name val="Arial"/>
      <family val="2"/>
    </font>
    <font>
      <sz val="24"/>
      <name val="Arial"/>
      <family val="2"/>
    </font>
    <font>
      <b/>
      <sz val="24"/>
      <name val="Arial"/>
      <family val="2"/>
    </font>
    <font>
      <sz val="36"/>
      <name val="Arial"/>
      <family val="2"/>
    </font>
    <font>
      <sz val="10"/>
      <color indexed="8"/>
      <name val="Arial"/>
      <family val="2"/>
    </font>
    <font>
      <sz val="10"/>
      <name val="Arial"/>
      <family val="2"/>
    </font>
    <font>
      <b/>
      <sz val="12"/>
      <name val="Arial"/>
      <family val="2"/>
    </font>
    <font>
      <sz val="12"/>
      <name val="Arial"/>
      <family val="2"/>
    </font>
    <font>
      <sz val="10"/>
      <name val="Cambria"/>
      <family val="1"/>
    </font>
    <font>
      <b/>
      <sz val="8"/>
      <color rgb="FF3F863F"/>
      <name val="Arial"/>
      <family val="2"/>
    </font>
    <font>
      <sz val="8"/>
      <name val="Arial"/>
      <family val="2"/>
    </font>
    <font>
      <b/>
      <sz val="10"/>
      <name val="Cambria"/>
      <family val="1"/>
    </font>
    <font>
      <b/>
      <sz val="10"/>
      <name val="Arial"/>
      <family val="2"/>
    </font>
    <font>
      <sz val="10"/>
      <color rgb="FFFF0000"/>
      <name val="Arial"/>
      <family val="2"/>
    </font>
    <font>
      <strike/>
      <sz val="10"/>
      <color rgb="FFFF0000"/>
      <name val="Arial"/>
      <family val="2"/>
    </font>
    <font>
      <sz val="10"/>
      <color indexed="12"/>
      <name val="Arial"/>
      <family val="2"/>
    </font>
    <font>
      <sz val="10"/>
      <color indexed="8"/>
      <name val="Arial"/>
      <family val="2"/>
    </font>
    <font>
      <sz val="12"/>
      <color indexed="21"/>
      <name val="Arial"/>
      <family val="2"/>
    </font>
    <font>
      <sz val="10"/>
      <color theme="1"/>
      <name val="Arial"/>
      <family val="2"/>
    </font>
    <font>
      <b/>
      <sz val="11"/>
      <color theme="1"/>
      <name val="Calibri"/>
      <family val="2"/>
      <scheme val="minor"/>
    </font>
    <font>
      <vertAlign val="superscript"/>
      <sz val="10"/>
      <name val="Arial"/>
      <family val="2"/>
    </font>
    <font>
      <sz val="10"/>
      <color indexed="21"/>
      <name val="Arial"/>
      <family val="2"/>
    </font>
    <font>
      <sz val="10"/>
      <name val="Arial"/>
      <family val="2"/>
    </font>
  </fonts>
  <fills count="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theme="9" tint="0.79998168889431442"/>
        <bgColor indexed="64"/>
      </patternFill>
    </fill>
    <fill>
      <patternFill patternType="gray06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ck">
        <color indexed="8"/>
      </left>
      <right style="medium">
        <color indexed="8"/>
      </right>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570">
    <xf numFmtId="0" fontId="0" fillId="0" borderId="0" xfId="0"/>
    <xf numFmtId="0" fontId="0" fillId="0" borderId="0" xfId="0" applyAlignment="1">
      <alignment horizontal="center"/>
    </xf>
    <xf numFmtId="0" fontId="0" fillId="0" borderId="1" xfId="0" applyBorder="1"/>
    <xf numFmtId="4" fontId="0" fillId="0" borderId="1" xfId="0" applyNumberFormat="1" applyBorder="1"/>
    <xf numFmtId="0" fontId="0" fillId="0" borderId="0" xfId="0" applyAlignment="1">
      <alignment horizontal="right"/>
    </xf>
    <xf numFmtId="4" fontId="0" fillId="0" borderId="0" xfId="0" applyNumberFormat="1"/>
    <xf numFmtId="3" fontId="0" fillId="0" borderId="0" xfId="0" applyNumberFormat="1"/>
    <xf numFmtId="0" fontId="4" fillId="0" borderId="0" xfId="0" applyFont="1"/>
    <xf numFmtId="0" fontId="0" fillId="0" borderId="1" xfId="0" applyBorder="1" applyAlignment="1">
      <alignment wrapText="1"/>
    </xf>
    <xf numFmtId="3" fontId="0" fillId="0" borderId="1" xfId="0" applyNumberFormat="1" applyBorder="1"/>
    <xf numFmtId="0" fontId="5" fillId="0" borderId="0" xfId="0" applyFont="1"/>
    <xf numFmtId="0" fontId="5" fillId="0" borderId="1" xfId="0" applyFont="1" applyBorder="1"/>
    <xf numFmtId="3" fontId="0" fillId="0" borderId="0" xfId="0" applyNumberFormat="1" applyBorder="1"/>
    <xf numFmtId="0" fontId="0" fillId="0" borderId="0" xfId="0" applyBorder="1"/>
    <xf numFmtId="165" fontId="0" fillId="0" borderId="0" xfId="0" applyNumberFormat="1"/>
    <xf numFmtId="166" fontId="0" fillId="0" borderId="0" xfId="0" applyNumberFormat="1"/>
    <xf numFmtId="0" fontId="0" fillId="0" borderId="1" xfId="0" applyFill="1" applyBorder="1"/>
    <xf numFmtId="4" fontId="0" fillId="0" borderId="1" xfId="0" applyNumberFormat="1" applyFill="1" applyBorder="1"/>
    <xf numFmtId="0" fontId="0" fillId="0" borderId="0" xfId="0" applyFill="1"/>
    <xf numFmtId="0" fontId="6" fillId="0" borderId="0" xfId="0" applyFont="1" applyBorder="1"/>
    <xf numFmtId="4" fontId="6" fillId="0" borderId="0" xfId="0" applyNumberFormat="1" applyFont="1" applyBorder="1"/>
    <xf numFmtId="0" fontId="0" fillId="0" borderId="0" xfId="0" applyAlignment="1">
      <alignment wrapText="1"/>
    </xf>
    <xf numFmtId="0" fontId="1" fillId="0" borderId="0" xfId="0" applyFont="1"/>
    <xf numFmtId="0" fontId="0" fillId="0" borderId="1" xfId="0" applyBorder="1" applyAlignment="1">
      <alignment horizontal="center" wrapText="1"/>
    </xf>
    <xf numFmtId="3" fontId="0" fillId="0" borderId="1" xfId="0" applyNumberFormat="1" applyBorder="1" applyAlignment="1">
      <alignment horizontal="center" wrapText="1"/>
    </xf>
    <xf numFmtId="0" fontId="11" fillId="0" borderId="0" xfId="0" applyFont="1"/>
    <xf numFmtId="0" fontId="10" fillId="0" borderId="0" xfId="0" applyFont="1" applyBorder="1" applyAlignment="1">
      <alignment horizontal="center"/>
    </xf>
    <xf numFmtId="0" fontId="1" fillId="0" borderId="1" xfId="0" applyFont="1" applyBorder="1" applyAlignment="1">
      <alignment horizontal="center"/>
    </xf>
    <xf numFmtId="4" fontId="1" fillId="0" borderId="1" xfId="0" applyNumberFormat="1" applyFont="1" applyBorder="1"/>
    <xf numFmtId="0" fontId="12" fillId="0" borderId="0" xfId="0" applyFont="1"/>
    <xf numFmtId="0" fontId="1" fillId="0" borderId="1" xfId="0" applyFont="1" applyBorder="1"/>
    <xf numFmtId="3" fontId="1" fillId="0" borderId="1" xfId="0" applyNumberFormat="1" applyFont="1" applyBorder="1"/>
    <xf numFmtId="0" fontId="1" fillId="0" borderId="1" xfId="0" applyFont="1" applyBorder="1" applyAlignment="1">
      <alignment horizontal="center" wrapText="1"/>
    </xf>
    <xf numFmtId="3" fontId="1" fillId="0" borderId="1" xfId="0" applyNumberFormat="1" applyFont="1" applyBorder="1" applyAlignment="1">
      <alignment horizontal="right"/>
    </xf>
    <xf numFmtId="0" fontId="5" fillId="0" borderId="0" xfId="0" applyFont="1" applyBorder="1"/>
    <xf numFmtId="3" fontId="1" fillId="0" borderId="0" xfId="0" applyNumberFormat="1" applyFont="1" applyFill="1" applyBorder="1"/>
    <xf numFmtId="3" fontId="1" fillId="0" borderId="1" xfId="0" applyNumberFormat="1" applyFont="1" applyFill="1" applyBorder="1"/>
    <xf numFmtId="0" fontId="14" fillId="0" borderId="0" xfId="0" applyFont="1"/>
    <xf numFmtId="0" fontId="6" fillId="0" borderId="0" xfId="0" applyFont="1"/>
    <xf numFmtId="0" fontId="0" fillId="0" borderId="0" xfId="0" applyBorder="1" applyAlignment="1">
      <alignment horizontal="right"/>
    </xf>
    <xf numFmtId="0" fontId="0" fillId="0" borderId="1" xfId="0" applyBorder="1" applyAlignment="1">
      <alignment horizontal="center"/>
    </xf>
    <xf numFmtId="49" fontId="8" fillId="0" borderId="0" xfId="0" applyNumberFormat="1" applyFont="1" applyFill="1"/>
    <xf numFmtId="4" fontId="0" fillId="0" borderId="0" xfId="0" applyNumberFormat="1" applyFill="1" applyAlignment="1">
      <alignment horizontal="center"/>
    </xf>
    <xf numFmtId="0" fontId="1" fillId="0" borderId="0" xfId="0" applyFont="1" applyAlignment="1">
      <alignment horizontal="left" vertical="top" wrapText="1"/>
    </xf>
    <xf numFmtId="4" fontId="1" fillId="0" borderId="0" xfId="0" applyNumberFormat="1" applyFont="1" applyBorder="1"/>
    <xf numFmtId="0" fontId="1" fillId="0" borderId="0" xfId="0" applyFont="1" applyFill="1" applyBorder="1"/>
    <xf numFmtId="4" fontId="1" fillId="0" borderId="1" xfId="0" applyNumberFormat="1" applyFont="1" applyBorder="1" applyAlignment="1">
      <alignment horizontal="right"/>
    </xf>
    <xf numFmtId="0" fontId="0" fillId="0" borderId="0" xfId="0" applyBorder="1" applyAlignment="1">
      <alignment wrapText="1"/>
    </xf>
    <xf numFmtId="0" fontId="1" fillId="0" borderId="0" xfId="0" applyFont="1" applyBorder="1"/>
    <xf numFmtId="0" fontId="12" fillId="0" borderId="0" xfId="0" applyFont="1" applyBorder="1"/>
    <xf numFmtId="4" fontId="0" fillId="0" borderId="0" xfId="0" applyNumberFormat="1" applyBorder="1"/>
    <xf numFmtId="0" fontId="13" fillId="0" borderId="0" xfId="0" applyFont="1" applyBorder="1"/>
    <xf numFmtId="0" fontId="1" fillId="0" borderId="1" xfId="0" applyFont="1" applyBorder="1" applyAlignment="1">
      <alignment wrapText="1"/>
    </xf>
    <xf numFmtId="4" fontId="0" fillId="0" borderId="0" xfId="0" applyNumberFormat="1" applyFill="1" applyBorder="1"/>
    <xf numFmtId="0" fontId="9" fillId="0" borderId="0" xfId="0" applyFont="1" applyBorder="1" applyAlignment="1">
      <alignment horizontal="center" wrapText="1"/>
    </xf>
    <xf numFmtId="0" fontId="16" fillId="0" borderId="0" xfId="0" applyFont="1" applyBorder="1"/>
    <xf numFmtId="0" fontId="6" fillId="0" borderId="0" xfId="0" applyFont="1" applyAlignment="1">
      <alignment wrapText="1"/>
    </xf>
    <xf numFmtId="166" fontId="6" fillId="0" borderId="0" xfId="0" applyNumberFormat="1" applyFont="1"/>
    <xf numFmtId="3" fontId="0" fillId="0" borderId="0" xfId="0" applyNumberFormat="1" applyBorder="1" applyAlignment="1">
      <alignment wrapText="1"/>
    </xf>
    <xf numFmtId="0" fontId="0" fillId="0" borderId="0" xfId="0" applyFill="1" applyBorder="1" applyAlignment="1">
      <alignment wrapText="1"/>
    </xf>
    <xf numFmtId="0" fontId="0" fillId="0" borderId="0" xfId="0" applyBorder="1" applyAlignment="1">
      <alignment horizontal="center" wrapText="1"/>
    </xf>
    <xf numFmtId="3" fontId="14" fillId="0" borderId="0" xfId="0" applyNumberFormat="1" applyFont="1" applyFill="1" applyBorder="1"/>
    <xf numFmtId="0" fontId="0" fillId="0" borderId="1" xfId="0" applyFill="1" applyBorder="1" applyAlignment="1">
      <alignment horizontal="center" wrapText="1"/>
    </xf>
    <xf numFmtId="3" fontId="0" fillId="0" borderId="1" xfId="0" applyNumberFormat="1" applyBorder="1" applyAlignment="1">
      <alignment wrapText="1"/>
    </xf>
    <xf numFmtId="0" fontId="16" fillId="0" borderId="0" xfId="0" applyFont="1" applyBorder="1" applyAlignment="1"/>
    <xf numFmtId="0" fontId="12" fillId="0" borderId="0" xfId="0" applyFont="1" applyBorder="1" applyAlignment="1"/>
    <xf numFmtId="0" fontId="5" fillId="0" borderId="0" xfId="0" applyFont="1" applyBorder="1" applyAlignment="1"/>
    <xf numFmtId="0" fontId="17" fillId="0" borderId="0" xfId="0" applyFont="1" applyBorder="1" applyAlignment="1"/>
    <xf numFmtId="0" fontId="18" fillId="0" borderId="0" xfId="0" applyFont="1" applyBorder="1" applyAlignment="1"/>
    <xf numFmtId="0" fontId="13" fillId="0" borderId="0" xfId="0" applyFont="1" applyBorder="1" applyAlignment="1"/>
    <xf numFmtId="0" fontId="14" fillId="0" borderId="0" xfId="0" applyFont="1" applyFill="1" applyBorder="1" applyAlignment="1">
      <alignment wrapText="1"/>
    </xf>
    <xf numFmtId="0" fontId="14" fillId="0" borderId="0" xfId="0" applyFont="1" applyFill="1" applyBorder="1"/>
    <xf numFmtId="3" fontId="14" fillId="0" borderId="0" xfId="0" applyNumberFormat="1" applyFont="1" applyFill="1" applyBorder="1" applyAlignment="1">
      <alignment wrapText="1"/>
    </xf>
    <xf numFmtId="3" fontId="14" fillId="0" borderId="0" xfId="0" applyNumberFormat="1" applyFont="1" applyFill="1" applyBorder="1" applyAlignment="1">
      <alignment horizontal="right" wrapText="1"/>
    </xf>
    <xf numFmtId="0" fontId="10" fillId="0" borderId="0" xfId="0" applyFont="1"/>
    <xf numFmtId="0" fontId="16" fillId="0" borderId="0" xfId="0" applyFont="1"/>
    <xf numFmtId="3" fontId="12" fillId="0" borderId="0" xfId="0" applyNumberFormat="1" applyFont="1"/>
    <xf numFmtId="10" fontId="12" fillId="0" borderId="0" xfId="0" applyNumberFormat="1" applyFont="1"/>
    <xf numFmtId="0" fontId="12" fillId="0" borderId="0" xfId="0" applyFont="1" applyAlignment="1">
      <alignment horizontal="left"/>
    </xf>
    <xf numFmtId="0" fontId="19" fillId="0" borderId="0" xfId="0" applyFont="1"/>
    <xf numFmtId="3" fontId="1" fillId="0" borderId="1" xfId="0" applyNumberFormat="1" applyFont="1" applyBorder="1" applyAlignment="1">
      <alignment wrapText="1"/>
    </xf>
    <xf numFmtId="0" fontId="0" fillId="0" borderId="1" xfId="0" applyBorder="1" applyAlignment="1">
      <alignment horizontal="left"/>
    </xf>
    <xf numFmtId="0" fontId="1" fillId="0" borderId="1" xfId="0" applyFont="1" applyBorder="1" applyAlignment="1">
      <alignment horizontal="left"/>
    </xf>
    <xf numFmtId="0" fontId="0" fillId="0" borderId="1" xfId="0" applyFill="1" applyBorder="1" applyAlignment="1">
      <alignment horizontal="left"/>
    </xf>
    <xf numFmtId="0" fontId="1" fillId="0" borderId="1" xfId="0" applyFont="1" applyFill="1" applyBorder="1" applyAlignment="1">
      <alignment horizontal="left"/>
    </xf>
    <xf numFmtId="3" fontId="0" fillId="0" borderId="1" xfId="0" applyNumberFormat="1" applyFill="1" applyBorder="1"/>
    <xf numFmtId="0" fontId="0" fillId="0" borderId="1" xfId="0" applyBorder="1" applyAlignment="1">
      <alignment horizontal="left" wrapText="1"/>
    </xf>
    <xf numFmtId="3" fontId="0" fillId="0" borderId="1" xfId="0" applyNumberFormat="1" applyBorder="1" applyAlignment="1">
      <alignment horizontal="left" wrapText="1"/>
    </xf>
    <xf numFmtId="0" fontId="5" fillId="0" borderId="1" xfId="0" applyFont="1" applyFill="1" applyBorder="1" applyAlignment="1">
      <alignment horizontal="center" wrapText="1"/>
    </xf>
    <xf numFmtId="0" fontId="5" fillId="0" borderId="1" xfId="0" applyFont="1" applyBorder="1" applyAlignment="1">
      <alignment horizontal="center"/>
    </xf>
    <xf numFmtId="0" fontId="5" fillId="0" borderId="1" xfId="0" applyFont="1" applyFill="1" applyBorder="1" applyAlignment="1">
      <alignment horizontal="center"/>
    </xf>
    <xf numFmtId="164" fontId="0" fillId="0" borderId="0" xfId="0" applyNumberFormat="1" applyBorder="1"/>
    <xf numFmtId="164" fontId="0" fillId="0" borderId="0" xfId="0" applyNumberFormat="1" applyFill="1" applyBorder="1"/>
    <xf numFmtId="164" fontId="0" fillId="0" borderId="0" xfId="0" applyNumberFormat="1" applyFill="1" applyBorder="1" applyAlignment="1">
      <alignment horizontal="center"/>
    </xf>
    <xf numFmtId="0" fontId="0" fillId="0" borderId="0" xfId="0" applyAlignment="1">
      <alignment horizontal="center" wrapText="1"/>
    </xf>
    <xf numFmtId="0" fontId="20" fillId="0" borderId="0" xfId="0" applyFont="1" applyAlignment="1">
      <alignment horizontal="left"/>
    </xf>
    <xf numFmtId="0" fontId="1" fillId="0" borderId="1" xfId="0" applyFont="1" applyFill="1" applyBorder="1" applyAlignment="1">
      <alignment horizontal="center"/>
    </xf>
    <xf numFmtId="3" fontId="4" fillId="0" borderId="0" xfId="0" applyNumberFormat="1" applyFont="1" applyFill="1" applyBorder="1" applyAlignment="1">
      <alignment horizontal="left"/>
    </xf>
    <xf numFmtId="0" fontId="16" fillId="0" borderId="1" xfId="0" applyFont="1" applyBorder="1" applyAlignment="1">
      <alignment horizontal="center"/>
    </xf>
    <xf numFmtId="0" fontId="1" fillId="0" borderId="0" xfId="0" applyFont="1" applyAlignment="1">
      <alignment horizontal="left" wrapText="1"/>
    </xf>
    <xf numFmtId="4" fontId="0" fillId="0" borderId="1" xfId="0" applyNumberFormat="1" applyBorder="1" applyAlignment="1">
      <alignment wrapText="1"/>
    </xf>
    <xf numFmtId="3" fontId="1" fillId="0" borderId="1" xfId="0" applyNumberFormat="1" applyFont="1" applyBorder="1" applyAlignment="1">
      <alignment horizontal="center" wrapText="1"/>
    </xf>
    <xf numFmtId="4" fontId="0" fillId="0" borderId="0" xfId="0" applyNumberFormat="1" applyBorder="1" applyAlignment="1">
      <alignment wrapText="1"/>
    </xf>
    <xf numFmtId="0" fontId="1" fillId="0" borderId="1" xfId="0" applyFont="1" applyBorder="1" applyAlignment="1">
      <alignment horizontal="left" wrapText="1"/>
    </xf>
    <xf numFmtId="0" fontId="1" fillId="0" borderId="1" xfId="0" applyFont="1" applyFill="1" applyBorder="1" applyAlignment="1">
      <alignment wrapText="1"/>
    </xf>
    <xf numFmtId="0" fontId="1" fillId="0" borderId="0" xfId="0" applyFont="1" applyAlignment="1">
      <alignment horizontal="left"/>
    </xf>
    <xf numFmtId="0" fontId="22" fillId="0" borderId="0" xfId="0" applyFont="1"/>
    <xf numFmtId="0" fontId="1" fillId="0" borderId="0" xfId="0" applyFont="1" applyBorder="1" applyAlignment="1">
      <alignment horizontal="left" wrapText="1"/>
    </xf>
    <xf numFmtId="0" fontId="23" fillId="0" borderId="0" xfId="0" applyFont="1"/>
    <xf numFmtId="0" fontId="22" fillId="0" borderId="0" xfId="0" applyFont="1" applyAlignment="1">
      <alignment horizontal="center"/>
    </xf>
    <xf numFmtId="49" fontId="22" fillId="0" borderId="0" xfId="0" applyNumberFormat="1" applyFont="1"/>
    <xf numFmtId="2" fontId="0" fillId="0" borderId="0" xfId="0" applyNumberFormat="1"/>
    <xf numFmtId="3" fontId="5" fillId="0" borderId="0" xfId="0" applyNumberFormat="1" applyFont="1" applyBorder="1"/>
    <xf numFmtId="0" fontId="24" fillId="0" borderId="1" xfId="0" applyFont="1" applyFill="1" applyBorder="1" applyAlignment="1">
      <alignment horizontal="center" vertical="center" wrapText="1"/>
    </xf>
    <xf numFmtId="0" fontId="25" fillId="0" borderId="1" xfId="0" applyFont="1" applyFill="1" applyBorder="1" applyAlignment="1">
      <alignment vertical="center"/>
    </xf>
    <xf numFmtId="9" fontId="12" fillId="0" borderId="0" xfId="0" applyNumberFormat="1" applyFont="1"/>
    <xf numFmtId="0" fontId="4" fillId="0" borderId="0" xfId="0" applyFont="1" applyBorder="1"/>
    <xf numFmtId="3" fontId="0" fillId="0" borderId="0" xfId="0" applyNumberFormat="1" applyFill="1" applyBorder="1" applyAlignment="1">
      <alignment vertical="center"/>
    </xf>
    <xf numFmtId="10" fontId="0" fillId="0" borderId="0" xfId="0" applyNumberFormat="1" applyFill="1" applyBorder="1" applyAlignment="1">
      <alignment vertical="center"/>
    </xf>
    <xf numFmtId="3" fontId="1" fillId="0" borderId="1" xfId="0" applyNumberFormat="1" applyFont="1" applyBorder="1" applyAlignment="1">
      <alignment horizontal="center"/>
    </xf>
    <xf numFmtId="0" fontId="3" fillId="2" borderId="6" xfId="0" applyFont="1" applyFill="1" applyBorder="1" applyAlignment="1">
      <alignment horizontal="left" wrapText="1"/>
    </xf>
    <xf numFmtId="0" fontId="3" fillId="2" borderId="8" xfId="0" applyFont="1" applyFill="1" applyBorder="1" applyAlignment="1">
      <alignment horizontal="left" wrapText="1"/>
    </xf>
    <xf numFmtId="0" fontId="3" fillId="2" borderId="10"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vertical="top"/>
    </xf>
    <xf numFmtId="0" fontId="1" fillId="0" borderId="4" xfId="0" applyFont="1" applyBorder="1" applyAlignment="1">
      <alignment horizontal="left" vertical="top" wrapText="1"/>
    </xf>
    <xf numFmtId="17" fontId="0" fillId="0" borderId="0" xfId="0" applyNumberFormat="1"/>
    <xf numFmtId="0" fontId="28" fillId="0" borderId="0" xfId="0" applyFont="1" applyAlignment="1">
      <alignment horizontal="center" wrapText="1"/>
    </xf>
    <xf numFmtId="0" fontId="1" fillId="0" borderId="1" xfId="0" applyFont="1" applyFill="1" applyBorder="1" applyAlignment="1">
      <alignment horizontal="center" vertical="center" wrapText="1"/>
    </xf>
    <xf numFmtId="0" fontId="12" fillId="0" borderId="0" xfId="0" applyFont="1" applyAlignment="1">
      <alignment horizontal="center"/>
    </xf>
    <xf numFmtId="3" fontId="1" fillId="0" borderId="1" xfId="0" applyNumberFormat="1" applyFont="1" applyFill="1" applyBorder="1" applyAlignment="1">
      <alignment wrapText="1"/>
    </xf>
    <xf numFmtId="0" fontId="16" fillId="0" borderId="1" xfId="0" applyFont="1" applyBorder="1"/>
    <xf numFmtId="3" fontId="0" fillId="0" borderId="0" xfId="0" applyNumberFormat="1" applyFill="1" applyBorder="1" applyAlignment="1">
      <alignment wrapText="1"/>
    </xf>
    <xf numFmtId="0" fontId="0" fillId="0" borderId="0" xfId="0" applyNumberFormat="1"/>
    <xf numFmtId="165" fontId="1" fillId="0" borderId="0" xfId="0" applyNumberFormat="1" applyFont="1" applyFill="1" applyBorder="1"/>
    <xf numFmtId="17" fontId="25" fillId="0" borderId="1" xfId="0" applyNumberFormat="1" applyFont="1" applyBorder="1" applyAlignment="1">
      <alignment horizontal="center"/>
    </xf>
    <xf numFmtId="0" fontId="0" fillId="0" borderId="0" xfId="0" applyNumberFormat="1" applyAlignment="1">
      <alignment wrapText="1"/>
    </xf>
    <xf numFmtId="0" fontId="32" fillId="0" borderId="0" xfId="0" applyFont="1" applyAlignment="1">
      <alignment horizontal="left" wrapText="1"/>
    </xf>
    <xf numFmtId="0" fontId="0" fillId="0" borderId="0" xfId="0" applyAlignment="1">
      <alignment horizontal="left" wrapText="1" indent="4"/>
    </xf>
    <xf numFmtId="0" fontId="0" fillId="0" borderId="1" xfId="0" applyNumberFormat="1" applyBorder="1" applyAlignment="1">
      <alignment wrapText="1"/>
    </xf>
    <xf numFmtId="0" fontId="0" fillId="0" borderId="1" xfId="0" applyNumberFormat="1" applyBorder="1"/>
    <xf numFmtId="3" fontId="0" fillId="0" borderId="1" xfId="0" applyNumberFormat="1" applyBorder="1" applyAlignment="1">
      <alignment horizontal="center"/>
    </xf>
    <xf numFmtId="0" fontId="23" fillId="0" borderId="0" xfId="0" applyFont="1" applyAlignment="1">
      <alignment horizontal="left" wrapText="1"/>
    </xf>
    <xf numFmtId="3" fontId="1" fillId="0" borderId="1" xfId="0" applyNumberFormat="1" applyFont="1" applyFill="1" applyBorder="1" applyAlignment="1">
      <alignment horizontal="center"/>
    </xf>
    <xf numFmtId="0" fontId="29" fillId="0" borderId="0" xfId="0" applyFont="1" applyAlignment="1">
      <alignment horizontal="center" wrapText="1"/>
    </xf>
    <xf numFmtId="3" fontId="16" fillId="0" borderId="1" xfId="0" applyNumberFormat="1" applyFont="1" applyBorder="1"/>
    <xf numFmtId="4" fontId="16" fillId="0" borderId="1" xfId="0" applyNumberFormat="1" applyFont="1" applyBorder="1"/>
    <xf numFmtId="0" fontId="1" fillId="0" borderId="0" xfId="0" applyFont="1" applyFill="1" applyBorder="1" applyAlignment="1">
      <alignment horizontal="left"/>
    </xf>
    <xf numFmtId="0" fontId="32" fillId="0" borderId="0" xfId="0" applyFont="1" applyAlignment="1">
      <alignment horizontal="left"/>
    </xf>
    <xf numFmtId="0" fontId="1" fillId="0" borderId="0" xfId="0" applyFont="1" applyBorder="1" applyAlignment="1">
      <alignment vertical="top"/>
    </xf>
    <xf numFmtId="3" fontId="3" fillId="3" borderId="7"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3" fillId="0" borderId="0" xfId="0" applyFont="1" applyBorder="1" applyAlignment="1">
      <alignment vertical="center"/>
    </xf>
    <xf numFmtId="0" fontId="16" fillId="0" borderId="0" xfId="0" applyFont="1" applyBorder="1" applyAlignment="1">
      <alignment vertical="center"/>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xf>
    <xf numFmtId="165" fontId="6" fillId="0" borderId="0" xfId="0" applyNumberFormat="1" applyFont="1" applyFill="1" applyBorder="1" applyAlignment="1">
      <alignment vertical="center"/>
    </xf>
    <xf numFmtId="165" fontId="35" fillId="0" borderId="0" xfId="0" applyNumberFormat="1" applyFont="1" applyFill="1" applyBorder="1" applyAlignment="1">
      <alignment horizontal="left" vertical="center" wrapText="1"/>
    </xf>
    <xf numFmtId="165" fontId="33" fillId="0" borderId="0" xfId="0" applyNumberFormat="1" applyFont="1" applyFill="1" applyBorder="1" applyAlignment="1">
      <alignment vertical="center"/>
    </xf>
    <xf numFmtId="165" fontId="35" fillId="0" borderId="0" xfId="0" applyNumberFormat="1" applyFont="1" applyFill="1" applyBorder="1" applyAlignment="1">
      <alignment vertical="center" wrapText="1"/>
    </xf>
    <xf numFmtId="0" fontId="0" fillId="0" borderId="0" xfId="0" applyBorder="1" applyAlignment="1">
      <alignment vertical="center"/>
    </xf>
    <xf numFmtId="170" fontId="33" fillId="0" borderId="1" xfId="0" applyNumberFormat="1" applyFont="1" applyBorder="1" applyAlignment="1">
      <alignment vertical="center" wrapText="1"/>
    </xf>
    <xf numFmtId="170" fontId="33" fillId="0" borderId="1" xfId="0" applyNumberFormat="1" applyFont="1" applyBorder="1" applyAlignment="1">
      <alignment horizontal="center" vertical="center"/>
    </xf>
    <xf numFmtId="0" fontId="33"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4" fontId="33" fillId="0" borderId="1" xfId="0" applyNumberFormat="1" applyFont="1" applyBorder="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4" fontId="33" fillId="0" borderId="1" xfId="0" applyNumberFormat="1" applyFont="1" applyBorder="1" applyAlignment="1">
      <alignment horizontal="left" vertical="center" wrapText="1"/>
    </xf>
    <xf numFmtId="0" fontId="0" fillId="0" borderId="1" xfId="0" applyBorder="1" applyAlignment="1">
      <alignment vertical="center" wrapText="1"/>
    </xf>
    <xf numFmtId="0" fontId="33" fillId="0" borderId="1" xfId="0" applyFont="1" applyBorder="1" applyAlignment="1">
      <alignment horizontal="center" vertical="center" wrapText="1"/>
    </xf>
    <xf numFmtId="3" fontId="33" fillId="0" borderId="1" xfId="0" applyNumberFormat="1" applyFont="1" applyBorder="1" applyAlignment="1">
      <alignment vertical="center"/>
    </xf>
    <xf numFmtId="3" fontId="33" fillId="0" borderId="0" xfId="0" applyNumberFormat="1" applyFont="1" applyBorder="1" applyAlignment="1">
      <alignment vertical="center"/>
    </xf>
    <xf numFmtId="0" fontId="33" fillId="0" borderId="1" xfId="0" applyFont="1" applyBorder="1" applyAlignment="1">
      <alignment horizontal="left" vertical="center"/>
    </xf>
    <xf numFmtId="3" fontId="0" fillId="0" borderId="0" xfId="0" applyNumberFormat="1" applyAlignment="1">
      <alignment vertical="center"/>
    </xf>
    <xf numFmtId="0" fontId="33" fillId="0" borderId="0" xfId="0" applyFont="1" applyBorder="1" applyAlignment="1">
      <alignment horizontal="right" vertical="center"/>
    </xf>
    <xf numFmtId="165" fontId="0" fillId="0" borderId="0" xfId="0" applyNumberFormat="1" applyFill="1" applyBorder="1" applyAlignment="1">
      <alignment vertical="center"/>
    </xf>
    <xf numFmtId="3" fontId="6" fillId="0" borderId="0" xfId="0" applyNumberFormat="1" applyFont="1" applyBorder="1" applyAlignment="1">
      <alignment vertical="center"/>
    </xf>
    <xf numFmtId="3" fontId="0" fillId="0" borderId="0" xfId="0" applyNumberFormat="1" applyBorder="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Border="1" applyAlignment="1">
      <alignment vertical="center"/>
    </xf>
    <xf numFmtId="165" fontId="0" fillId="0" borderId="1" xfId="0" applyNumberFormat="1" applyFill="1" applyBorder="1" applyAlignment="1">
      <alignment horizontal="left" vertical="center"/>
    </xf>
    <xf numFmtId="3" fontId="7" fillId="0" borderId="0" xfId="0" applyNumberFormat="1" applyFont="1" applyFill="1" applyBorder="1" applyAlignment="1">
      <alignment horizontal="center" vertical="center"/>
    </xf>
    <xf numFmtId="165" fontId="35" fillId="0" borderId="0" xfId="0" applyNumberFormat="1" applyFont="1" applyFill="1" applyBorder="1" applyAlignment="1">
      <alignment horizontal="left" vertical="center"/>
    </xf>
    <xf numFmtId="3" fontId="0" fillId="0" borderId="0" xfId="0" applyNumberFormat="1" applyBorder="1" applyAlignment="1">
      <alignment horizontal="left" vertical="center"/>
    </xf>
    <xf numFmtId="165" fontId="0" fillId="0" borderId="1" xfId="0" applyNumberFormat="1" applyFill="1" applyBorder="1" applyAlignment="1">
      <alignment vertical="center" wrapText="1"/>
    </xf>
    <xf numFmtId="3" fontId="0" fillId="0" borderId="1" xfId="0" applyNumberFormat="1" applyBorder="1" applyAlignment="1">
      <alignment horizontal="center" vertical="center" wrapText="1"/>
    </xf>
    <xf numFmtId="3" fontId="33" fillId="0" borderId="1" xfId="0" applyNumberFormat="1" applyFont="1" applyFill="1" applyBorder="1" applyAlignment="1">
      <alignment horizontal="center" vertical="center" wrapText="1"/>
    </xf>
    <xf numFmtId="0" fontId="0" fillId="0" borderId="0" xfId="0" applyAlignment="1">
      <alignment vertical="center" wrapText="1"/>
    </xf>
    <xf numFmtId="4" fontId="0" fillId="0" borderId="1" xfId="0" applyNumberFormat="1" applyFill="1" applyBorder="1" applyAlignment="1">
      <alignment horizontal="left" vertical="center" wrapText="1"/>
    </xf>
    <xf numFmtId="4" fontId="0" fillId="0" borderId="1" xfId="0" applyNumberFormat="1" applyBorder="1" applyAlignment="1">
      <alignment vertical="center"/>
    </xf>
    <xf numFmtId="4" fontId="33" fillId="0" borderId="1" xfId="0" applyNumberFormat="1" applyFont="1" applyFill="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vertical="center" wrapText="1"/>
    </xf>
    <xf numFmtId="4" fontId="0" fillId="0" borderId="0" xfId="0" applyNumberFormat="1" applyFill="1" applyBorder="1" applyAlignment="1">
      <alignment vertical="center"/>
    </xf>
    <xf numFmtId="4" fontId="7" fillId="0" borderId="0" xfId="0" applyNumberFormat="1" applyFont="1" applyFill="1" applyBorder="1" applyAlignment="1">
      <alignment horizontal="center" vertical="center"/>
    </xf>
    <xf numFmtId="0" fontId="0" fillId="0" borderId="0" xfId="0" applyAlignment="1">
      <alignment horizontal="left" vertical="center"/>
    </xf>
    <xf numFmtId="0" fontId="33" fillId="0" borderId="0" xfId="0" applyFont="1" applyAlignment="1">
      <alignment vertical="center"/>
    </xf>
    <xf numFmtId="4" fontId="33" fillId="0" borderId="1" xfId="0" applyNumberFormat="1" applyFont="1" applyFill="1" applyBorder="1" applyAlignment="1">
      <alignment horizontal="left" vertical="center" wrapText="1"/>
    </xf>
    <xf numFmtId="4" fontId="0" fillId="0" borderId="4" xfId="0" applyNumberFormat="1" applyBorder="1" applyAlignment="1">
      <alignment vertical="center"/>
    </xf>
    <xf numFmtId="4" fontId="0" fillId="0" borderId="5" xfId="0" applyNumberFormat="1" applyFont="1" applyFill="1" applyBorder="1" applyAlignment="1">
      <alignment vertical="center"/>
    </xf>
    <xf numFmtId="3" fontId="33" fillId="0" borderId="0" xfId="0" applyNumberFormat="1" applyFont="1" applyFill="1" applyAlignment="1">
      <alignment horizontal="left" vertical="center"/>
    </xf>
    <xf numFmtId="3" fontId="33" fillId="0" borderId="0" xfId="0" applyNumberFormat="1" applyFont="1" applyFill="1" applyAlignment="1">
      <alignment horizontal="right" vertical="center"/>
    </xf>
    <xf numFmtId="3" fontId="33" fillId="0" borderId="0" xfId="0" applyNumberFormat="1" applyFont="1" applyFill="1" applyBorder="1" applyAlignment="1">
      <alignment horizontal="right" vertical="center"/>
    </xf>
    <xf numFmtId="4" fontId="0" fillId="0" borderId="0" xfId="0" applyNumberFormat="1" applyBorder="1" applyAlignment="1">
      <alignment horizontal="center" vertical="center"/>
    </xf>
    <xf numFmtId="4" fontId="0" fillId="0" borderId="3" xfId="0" applyNumberFormat="1" applyBorder="1" applyAlignment="1">
      <alignment horizontal="center" vertical="center"/>
    </xf>
    <xf numFmtId="169" fontId="0" fillId="0" borderId="1" xfId="0" applyNumberFormat="1" applyBorder="1" applyAlignment="1">
      <alignment vertical="center" wrapText="1"/>
    </xf>
    <xf numFmtId="169" fontId="33" fillId="0" borderId="1" xfId="0" applyNumberFormat="1" applyFont="1" applyBorder="1" applyAlignment="1">
      <alignment horizontal="center" vertical="center"/>
    </xf>
    <xf numFmtId="169" fontId="33" fillId="0" borderId="1" xfId="0" applyNumberFormat="1" applyFont="1"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169" fontId="0" fillId="0" borderId="1" xfId="0" applyNumberFormat="1" applyBorder="1" applyAlignment="1">
      <alignment vertical="center"/>
    </xf>
    <xf numFmtId="3" fontId="33" fillId="0" borderId="0" xfId="0" applyNumberFormat="1" applyFont="1" applyAlignment="1">
      <alignment vertical="center"/>
    </xf>
    <xf numFmtId="3" fontId="33" fillId="0" borderId="0" xfId="0" applyNumberFormat="1" applyFont="1" applyFill="1" applyBorder="1" applyAlignment="1">
      <alignment vertical="center"/>
    </xf>
    <xf numFmtId="0" fontId="33" fillId="0" borderId="0" xfId="0" applyFont="1" applyBorder="1" applyAlignment="1">
      <alignment vertical="center" wrapText="1"/>
    </xf>
    <xf numFmtId="0" fontId="16" fillId="0" borderId="0" xfId="0" applyFont="1" applyBorder="1" applyAlignment="1">
      <alignment vertical="center" wrapText="1"/>
    </xf>
    <xf numFmtId="0" fontId="0" fillId="0" borderId="1" xfId="0" applyBorder="1" applyAlignment="1">
      <alignment vertical="center"/>
    </xf>
    <xf numFmtId="0" fontId="3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vertical="center"/>
    </xf>
    <xf numFmtId="0" fontId="16" fillId="0" borderId="0" xfId="0" applyFont="1" applyBorder="1" applyAlignment="1">
      <alignment horizontal="center" vertical="center" wrapText="1"/>
    </xf>
    <xf numFmtId="3" fontId="0" fillId="0" borderId="0" xfId="0" applyNumberFormat="1" applyBorder="1" applyAlignment="1">
      <alignment vertical="center" wrapText="1"/>
    </xf>
    <xf numFmtId="4" fontId="0" fillId="0" borderId="5" xfId="0" applyNumberFormat="1" applyFill="1" applyBorder="1" applyAlignment="1">
      <alignment vertical="center"/>
    </xf>
    <xf numFmtId="1" fontId="0" fillId="0" borderId="1" xfId="0" applyNumberFormat="1" applyBorder="1" applyAlignment="1">
      <alignment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vertical="center"/>
    </xf>
    <xf numFmtId="0" fontId="13" fillId="0" borderId="0" xfId="0" applyFont="1" applyBorder="1" applyAlignment="1">
      <alignment vertical="center"/>
    </xf>
    <xf numFmtId="0" fontId="33" fillId="0" borderId="0" xfId="0" applyFont="1" applyBorder="1" applyAlignment="1">
      <alignment horizontal="center" vertical="center"/>
    </xf>
    <xf numFmtId="0" fontId="1" fillId="0" borderId="0" xfId="0" applyFont="1" applyAlignment="1">
      <alignment horizontal="center" wrapText="1"/>
    </xf>
    <xf numFmtId="0" fontId="6" fillId="0" borderId="0" xfId="0" applyFont="1" applyFill="1" applyBorder="1" applyAlignment="1">
      <alignment horizontal="left" vertical="top" wrapText="1"/>
    </xf>
    <xf numFmtId="3" fontId="0" fillId="0" borderId="0" xfId="0" applyNumberFormat="1" applyBorder="1" applyAlignment="1">
      <alignment horizontal="center" wrapText="1"/>
    </xf>
    <xf numFmtId="0" fontId="16" fillId="0" borderId="0" xfId="0" applyFont="1" applyBorder="1" applyAlignment="1">
      <alignment horizontal="center" wrapText="1"/>
    </xf>
    <xf numFmtId="0" fontId="0" fillId="0" borderId="0" xfId="0" applyBorder="1" applyAlignment="1">
      <alignment horizontal="center"/>
    </xf>
    <xf numFmtId="0" fontId="33" fillId="0" borderId="0" xfId="0" applyFont="1" applyBorder="1" applyAlignment="1"/>
    <xf numFmtId="0" fontId="33" fillId="0" borderId="0" xfId="0" applyFont="1" applyFill="1" applyBorder="1" applyAlignment="1">
      <alignment horizontal="left" vertical="top" wrapText="1"/>
    </xf>
    <xf numFmtId="0" fontId="33" fillId="0" borderId="0" xfId="0" applyFont="1" applyFill="1" applyBorder="1"/>
    <xf numFmtId="0" fontId="33" fillId="0" borderId="0" xfId="0" applyFont="1" applyFill="1" applyBorder="1" applyAlignment="1">
      <alignment horizontal="right" wrapText="1"/>
    </xf>
    <xf numFmtId="0" fontId="35" fillId="0" borderId="0" xfId="0" applyFont="1" applyFill="1" applyBorder="1" applyAlignment="1">
      <alignment wrapText="1"/>
    </xf>
    <xf numFmtId="0" fontId="33" fillId="0" borderId="0" xfId="0" applyFont="1" applyFill="1" applyBorder="1" applyAlignment="1">
      <alignment wrapText="1"/>
    </xf>
    <xf numFmtId="0" fontId="33" fillId="0" borderId="1" xfId="0" applyFont="1" applyBorder="1" applyAlignment="1">
      <alignment horizontal="center" wrapText="1"/>
    </xf>
    <xf numFmtId="0" fontId="33" fillId="0" borderId="1" xfId="0" applyFont="1" applyFill="1" applyBorder="1" applyAlignment="1">
      <alignment horizontal="left" wrapText="1"/>
    </xf>
    <xf numFmtId="3" fontId="33" fillId="0" borderId="1" xfId="0" applyNumberFormat="1" applyFont="1" applyFill="1" applyBorder="1"/>
    <xf numFmtId="3" fontId="33" fillId="0" borderId="0" xfId="0" applyNumberFormat="1" applyFont="1" applyFill="1" applyBorder="1"/>
    <xf numFmtId="3" fontId="35" fillId="0" borderId="0" xfId="0" applyNumberFormat="1" applyFont="1" applyFill="1" applyBorder="1" applyAlignment="1">
      <alignment horizontal="left" wrapText="1"/>
    </xf>
    <xf numFmtId="3" fontId="0" fillId="0" borderId="1" xfId="0" applyNumberFormat="1" applyBorder="1" applyAlignment="1">
      <alignment vertical="center" wrapText="1"/>
    </xf>
    <xf numFmtId="3" fontId="36" fillId="0" borderId="0" xfId="0" applyNumberFormat="1" applyFont="1" applyFill="1" applyBorder="1"/>
    <xf numFmtId="0" fontId="33" fillId="0" borderId="0" xfId="0" applyFont="1" applyBorder="1" applyAlignment="1">
      <alignment horizontal="center"/>
    </xf>
    <xf numFmtId="0" fontId="33" fillId="0" borderId="1" xfId="0" applyFont="1" applyBorder="1" applyAlignment="1">
      <alignment horizontal="center"/>
    </xf>
    <xf numFmtId="0" fontId="33" fillId="0" borderId="1" xfId="0" applyFont="1" applyFill="1" applyBorder="1" applyAlignment="1">
      <alignment horizontal="center"/>
    </xf>
    <xf numFmtId="3" fontId="39" fillId="0" borderId="0" xfId="0" applyNumberFormat="1" applyFont="1" applyFill="1" applyBorder="1"/>
    <xf numFmtId="0" fontId="36" fillId="0" borderId="0" xfId="0" applyFont="1" applyFill="1" applyBorder="1"/>
    <xf numFmtId="3" fontId="33" fillId="0" borderId="0" xfId="0" applyNumberFormat="1" applyFont="1" applyFill="1" applyBorder="1" applyAlignment="1">
      <alignment vertical="top"/>
    </xf>
    <xf numFmtId="0" fontId="33" fillId="0" borderId="1" xfId="0" applyFont="1" applyFill="1" applyBorder="1"/>
    <xf numFmtId="0" fontId="40" fillId="0" borderId="0" xfId="0" applyFont="1" applyFill="1" applyBorder="1" applyAlignment="1">
      <alignment wrapText="1"/>
    </xf>
    <xf numFmtId="0" fontId="33" fillId="0" borderId="0" xfId="0" applyFont="1" applyFill="1" applyBorder="1" applyAlignment="1">
      <alignment horizontal="right"/>
    </xf>
    <xf numFmtId="3" fontId="33" fillId="0" borderId="0" xfId="0" applyNumberFormat="1" applyFont="1" applyFill="1" applyBorder="1" applyAlignment="1">
      <alignment horizontal="right"/>
    </xf>
    <xf numFmtId="0" fontId="40" fillId="0" borderId="0" xfId="0" applyFont="1" applyFill="1" applyBorder="1" applyAlignment="1">
      <alignment horizontal="left" wrapText="1"/>
    </xf>
    <xf numFmtId="3" fontId="41" fillId="0" borderId="0" xfId="0" applyNumberFormat="1" applyFont="1" applyFill="1" applyBorder="1" applyAlignment="1">
      <alignment horizontal="center"/>
    </xf>
    <xf numFmtId="3" fontId="41" fillId="0" borderId="0" xfId="0" applyNumberFormat="1" applyFont="1" applyFill="1" applyBorder="1"/>
    <xf numFmtId="0" fontId="42" fillId="0" borderId="0" xfId="0" applyFont="1" applyFill="1" applyBorder="1"/>
    <xf numFmtId="3" fontId="42" fillId="0" borderId="0" xfId="0" applyNumberFormat="1" applyFont="1" applyFill="1" applyBorder="1"/>
    <xf numFmtId="0" fontId="0" fillId="0" borderId="0" xfId="0" applyBorder="1" applyAlignment="1">
      <alignment horizontal="center"/>
    </xf>
    <xf numFmtId="0" fontId="37" fillId="0" borderId="0" xfId="0" applyFont="1" applyFill="1" applyBorder="1" applyAlignment="1">
      <alignment horizontal="center"/>
    </xf>
    <xf numFmtId="0" fontId="38" fillId="0" borderId="0" xfId="0" applyFont="1" applyFill="1" applyBorder="1" applyAlignment="1">
      <alignment wrapText="1"/>
    </xf>
    <xf numFmtId="3" fontId="38" fillId="0" borderId="0" xfId="0" applyNumberFormat="1" applyFont="1" applyFill="1" applyBorder="1" applyAlignment="1">
      <alignment wrapText="1"/>
    </xf>
    <xf numFmtId="0" fontId="40" fillId="0" borderId="0" xfId="0" applyFont="1"/>
    <xf numFmtId="0" fontId="43" fillId="0" borderId="0" xfId="0" applyFont="1"/>
    <xf numFmtId="0" fontId="33" fillId="0" borderId="0" xfId="0" applyFont="1"/>
    <xf numFmtId="0" fontId="33" fillId="0" borderId="1" xfId="0" applyFont="1" applyBorder="1"/>
    <xf numFmtId="165" fontId="33" fillId="0" borderId="0" xfId="0" applyNumberFormat="1" applyFont="1" applyFill="1" applyBorder="1"/>
    <xf numFmtId="0" fontId="33" fillId="0" borderId="0" xfId="0" applyFont="1" applyFill="1" applyBorder="1" applyAlignment="1">
      <alignment horizontal="left" vertical="top" wrapText="1"/>
    </xf>
    <xf numFmtId="0" fontId="33" fillId="0" borderId="0" xfId="0" applyFont="1" applyAlignment="1">
      <alignment horizontal="left" vertical="top" wrapText="1"/>
    </xf>
    <xf numFmtId="167" fontId="0" fillId="0" borderId="0" xfId="1" applyNumberFormat="1" applyFont="1" applyAlignment="1">
      <alignment vertical="center"/>
    </xf>
    <xf numFmtId="3" fontId="33" fillId="0" borderId="1" xfId="0" applyNumberFormat="1" applyFont="1" applyBorder="1"/>
    <xf numFmtId="4" fontId="33" fillId="0" borderId="1" xfId="0" applyNumberFormat="1" applyFont="1" applyBorder="1"/>
    <xf numFmtId="4" fontId="33" fillId="0" borderId="0" xfId="0" applyNumberFormat="1" applyFont="1" applyBorder="1"/>
    <xf numFmtId="3" fontId="33" fillId="0" borderId="1" xfId="0" applyNumberFormat="1" applyFont="1" applyBorder="1" applyAlignment="1">
      <alignment horizontal="center"/>
    </xf>
    <xf numFmtId="0" fontId="33" fillId="0" borderId="1" xfId="0" applyFont="1" applyBorder="1" applyAlignment="1">
      <alignment horizontal="left"/>
    </xf>
    <xf numFmtId="0" fontId="33" fillId="0" borderId="1" xfId="0" applyFont="1" applyBorder="1" applyAlignment="1">
      <alignment horizontal="left" wrapText="1"/>
    </xf>
    <xf numFmtId="0" fontId="33" fillId="0" borderId="1" xfId="0" applyFont="1" applyBorder="1" applyAlignment="1">
      <alignment wrapText="1"/>
    </xf>
    <xf numFmtId="0" fontId="44" fillId="0" borderId="0" xfId="0" applyFont="1" applyAlignment="1">
      <alignment horizontal="left"/>
    </xf>
    <xf numFmtId="0" fontId="0" fillId="6" borderId="0" xfId="0" applyFill="1"/>
    <xf numFmtId="3" fontId="0" fillId="6" borderId="0" xfId="0" applyNumberFormat="1" applyFill="1"/>
    <xf numFmtId="166" fontId="0" fillId="0" borderId="1" xfId="0" applyNumberFormat="1" applyBorder="1"/>
    <xf numFmtId="170" fontId="0" fillId="0" borderId="0" xfId="0" applyNumberFormat="1"/>
    <xf numFmtId="0" fontId="45" fillId="0" borderId="0" xfId="0" applyFont="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40" fillId="0" borderId="0" xfId="0" applyFont="1" applyBorder="1" applyAlignment="1">
      <alignment horizontal="center"/>
    </xf>
    <xf numFmtId="0" fontId="46" fillId="0" borderId="0" xfId="0" applyFont="1" applyBorder="1" applyAlignment="1">
      <alignment vertical="top"/>
    </xf>
    <xf numFmtId="2" fontId="46" fillId="0" borderId="0" xfId="0" applyNumberFormat="1" applyFont="1" applyBorder="1" applyAlignment="1">
      <alignment vertical="top"/>
    </xf>
    <xf numFmtId="0" fontId="1" fillId="0" borderId="1" xfId="0" applyFont="1" applyBorder="1" applyAlignment="1">
      <alignment vertical="center"/>
    </xf>
    <xf numFmtId="0" fontId="1" fillId="0" borderId="1" xfId="0" applyFont="1" applyFill="1" applyBorder="1" applyAlignment="1">
      <alignment vertical="center"/>
    </xf>
    <xf numFmtId="0" fontId="33" fillId="0" borderId="0" xfId="0" applyFont="1" applyBorder="1" applyAlignment="1">
      <alignment wrapText="1"/>
    </xf>
    <xf numFmtId="0" fontId="33" fillId="0" borderId="0" xfId="0" applyFont="1" applyBorder="1"/>
    <xf numFmtId="0" fontId="40" fillId="0" borderId="0" xfId="0" applyFont="1" applyBorder="1" applyAlignment="1">
      <alignment horizontal="center" wrapText="1"/>
    </xf>
    <xf numFmtId="3" fontId="33" fillId="0" borderId="0" xfId="0" applyNumberFormat="1" applyFont="1" applyBorder="1"/>
    <xf numFmtId="0" fontId="33" fillId="0" borderId="1" xfId="0" applyFont="1" applyFill="1" applyBorder="1" applyAlignment="1">
      <alignment vertical="center"/>
    </xf>
    <xf numFmtId="4" fontId="33" fillId="0" borderId="19" xfId="0" applyNumberFormat="1" applyFont="1" applyFill="1" applyBorder="1"/>
    <xf numFmtId="3" fontId="0" fillId="0" borderId="0" xfId="0" applyNumberFormat="1" applyAlignment="1">
      <alignment wrapText="1"/>
    </xf>
    <xf numFmtId="4" fontId="33" fillId="0" borderId="1" xfId="0" applyNumberFormat="1" applyFont="1" applyBorder="1" applyAlignment="1">
      <alignment horizontal="right"/>
    </xf>
    <xf numFmtId="0" fontId="33" fillId="0" borderId="0" xfId="0" applyFont="1" applyBorder="1" applyAlignment="1">
      <alignment horizontal="center" wrapText="1"/>
    </xf>
    <xf numFmtId="3" fontId="0" fillId="0" borderId="0" xfId="0" applyNumberFormat="1" applyFill="1" applyBorder="1"/>
    <xf numFmtId="3" fontId="33" fillId="0" borderId="1" xfId="0" applyNumberFormat="1" applyFont="1" applyBorder="1" applyAlignment="1">
      <alignment horizontal="center" vertical="center"/>
    </xf>
    <xf numFmtId="0" fontId="1" fillId="0" borderId="1" xfId="0" applyFont="1" applyBorder="1" applyAlignment="1">
      <alignment horizontal="center" vertical="center"/>
    </xf>
    <xf numFmtId="10" fontId="33" fillId="0" borderId="0" xfId="0" applyNumberFormat="1" applyFont="1" applyFill="1"/>
    <xf numFmtId="0" fontId="40" fillId="0" borderId="0" xfId="0" applyFont="1" applyAlignment="1">
      <alignment horizontal="center" wrapText="1"/>
    </xf>
    <xf numFmtId="0" fontId="33" fillId="0" borderId="0" xfId="0" applyFont="1" applyAlignment="1">
      <alignment wrapText="1"/>
    </xf>
    <xf numFmtId="10" fontId="33" fillId="0" borderId="0" xfId="0" applyNumberFormat="1" applyFont="1"/>
    <xf numFmtId="0" fontId="33" fillId="0" borderId="0" xfId="0" applyFont="1" applyFill="1" applyAlignment="1">
      <alignment wrapText="1"/>
    </xf>
    <xf numFmtId="0" fontId="33" fillId="0" borderId="0" xfId="0" applyFont="1" applyAlignment="1"/>
    <xf numFmtId="0" fontId="40" fillId="0" borderId="1" xfId="0" applyFont="1" applyBorder="1" applyAlignment="1">
      <alignment horizontal="center" vertical="center"/>
    </xf>
    <xf numFmtId="49" fontId="40" fillId="0" borderId="1" xfId="0" applyNumberFormat="1" applyFont="1" applyBorder="1" applyAlignment="1">
      <alignment horizontal="center" vertical="center"/>
    </xf>
    <xf numFmtId="49" fontId="40" fillId="0" borderId="1" xfId="0" applyNumberFormat="1" applyFont="1" applyBorder="1" applyAlignment="1">
      <alignment horizontal="center" vertical="center" wrapText="1"/>
    </xf>
    <xf numFmtId="0" fontId="5" fillId="0" borderId="0" xfId="0" applyFont="1" applyAlignment="1">
      <alignment vertical="center"/>
    </xf>
    <xf numFmtId="0" fontId="35" fillId="0" borderId="0" xfId="0" applyFont="1" applyAlignment="1">
      <alignment vertical="center" wrapText="1"/>
    </xf>
    <xf numFmtId="0" fontId="35" fillId="0" borderId="0" xfId="0" applyFont="1"/>
    <xf numFmtId="0" fontId="33" fillId="0" borderId="0" xfId="0" applyFont="1" applyAlignment="1">
      <alignment horizontal="left" vertical="center" wrapText="1"/>
    </xf>
    <xf numFmtId="0" fontId="40"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0" xfId="0" applyFont="1" applyBorder="1" applyAlignment="1">
      <alignment horizontal="left" vertical="top" wrapText="1"/>
    </xf>
    <xf numFmtId="0" fontId="40" fillId="0" borderId="1" xfId="0" applyFont="1" applyBorder="1" applyAlignment="1">
      <alignment horizontal="left" vertical="top" wrapText="1"/>
    </xf>
    <xf numFmtId="3" fontId="0" fillId="0" borderId="1" xfId="0" applyNumberFormat="1" applyBorder="1" applyAlignment="1">
      <alignment horizontal="center" vertical="top" wrapText="1"/>
    </xf>
    <xf numFmtId="3" fontId="0" fillId="0" borderId="1" xfId="0" applyNumberFormat="1" applyFill="1" applyBorder="1" applyAlignment="1">
      <alignment horizontal="center" vertical="top" wrapText="1"/>
    </xf>
    <xf numFmtId="167" fontId="0" fillId="0" borderId="1" xfId="0" applyNumberFormat="1" applyFill="1" applyBorder="1" applyAlignment="1">
      <alignment horizontal="center" vertical="top" wrapText="1"/>
    </xf>
    <xf numFmtId="3" fontId="47" fillId="0" borderId="1" xfId="0" applyNumberFormat="1" applyFont="1" applyBorder="1" applyAlignment="1">
      <alignment horizontal="center" vertical="top" wrapText="1"/>
    </xf>
    <xf numFmtId="167" fontId="47" fillId="0" borderId="1" xfId="0" applyNumberFormat="1" applyFont="1" applyFill="1" applyBorder="1" applyAlignment="1">
      <alignment horizontal="center" vertical="top" wrapText="1"/>
    </xf>
    <xf numFmtId="0" fontId="40" fillId="0" borderId="0" xfId="0" applyFont="1" applyBorder="1" applyAlignment="1">
      <alignment horizontal="left" vertical="top" wrapText="1"/>
    </xf>
    <xf numFmtId="3" fontId="0" fillId="0" borderId="0" xfId="0" applyNumberFormat="1" applyBorder="1" applyAlignment="1">
      <alignment horizontal="left" vertical="top" wrapText="1"/>
    </xf>
    <xf numFmtId="0" fontId="0" fillId="0" borderId="0" xfId="0" applyBorder="1" applyAlignment="1">
      <alignment horizontal="left" vertical="top" wrapText="1"/>
    </xf>
    <xf numFmtId="3" fontId="40" fillId="0" borderId="0" xfId="0" applyNumberFormat="1" applyFont="1" applyBorder="1" applyAlignment="1">
      <alignment horizontal="left" vertical="top" wrapText="1"/>
    </xf>
    <xf numFmtId="3" fontId="0" fillId="0" borderId="0" xfId="0" applyNumberFormat="1" applyFill="1" applyBorder="1" applyAlignment="1">
      <alignment horizontal="left" vertical="top" wrapText="1"/>
    </xf>
    <xf numFmtId="0" fontId="0" fillId="0" borderId="0" xfId="0" applyAlignment="1">
      <alignment horizontal="left" vertical="top" wrapText="1"/>
    </xf>
    <xf numFmtId="0" fontId="40" fillId="0" borderId="0" xfId="0" applyFont="1" applyBorder="1" applyAlignment="1">
      <alignment horizontal="left" vertical="center" wrapText="1"/>
    </xf>
    <xf numFmtId="0" fontId="0" fillId="0" borderId="0" xfId="0" applyBorder="1" applyAlignment="1">
      <alignment horizontal="left" vertical="center" wrapText="1"/>
    </xf>
    <xf numFmtId="3" fontId="33" fillId="0" borderId="1" xfId="0" applyNumberFormat="1" applyFont="1" applyFill="1" applyBorder="1" applyAlignment="1">
      <alignment wrapText="1"/>
    </xf>
    <xf numFmtId="0" fontId="1" fillId="0" borderId="1" xfId="0" applyFont="1" applyFill="1" applyBorder="1" applyAlignment="1">
      <alignment horizontal="center" vertical="center"/>
    </xf>
    <xf numFmtId="0" fontId="49" fillId="0" borderId="0" xfId="0" applyFont="1" applyAlignment="1">
      <alignment horizontal="left"/>
    </xf>
    <xf numFmtId="0" fontId="33" fillId="0" borderId="20" xfId="0" applyFont="1" applyFill="1" applyBorder="1"/>
    <xf numFmtId="0" fontId="0" fillId="0" borderId="0" xfId="0" applyAlignment="1">
      <alignment horizontal="left"/>
    </xf>
    <xf numFmtId="0" fontId="0" fillId="0" borderId="4" xfId="0" applyBorder="1" applyAlignment="1">
      <alignment vertical="top" wrapText="1"/>
    </xf>
    <xf numFmtId="0" fontId="1" fillId="0" borderId="0" xfId="0" applyFont="1" applyBorder="1" applyAlignment="1">
      <alignment vertical="center"/>
    </xf>
    <xf numFmtId="0" fontId="0" fillId="0" borderId="0" xfId="0" applyAlignment="1"/>
    <xf numFmtId="3" fontId="33" fillId="0" borderId="1" xfId="0" applyNumberFormat="1" applyFont="1" applyBorder="1" applyAlignment="1">
      <alignment horizontal="center" vertical="center" wrapText="1"/>
    </xf>
    <xf numFmtId="0" fontId="33" fillId="0" borderId="0" xfId="0" applyFont="1" applyFill="1" applyBorder="1" applyAlignment="1">
      <alignment vertical="center"/>
    </xf>
    <xf numFmtId="0" fontId="33" fillId="0" borderId="0" xfId="0" applyFont="1" applyFill="1" applyBorder="1" applyAlignment="1">
      <alignment horizontal="right" vertical="center" wrapText="1"/>
    </xf>
    <xf numFmtId="0" fontId="17" fillId="0" borderId="0" xfId="0" applyFont="1" applyBorder="1" applyAlignment="1">
      <alignment vertical="center"/>
    </xf>
    <xf numFmtId="0" fontId="4" fillId="0" borderId="1" xfId="0" applyFont="1" applyFill="1" applyBorder="1" applyAlignment="1">
      <alignment horizontal="center" vertical="center" wrapText="1"/>
    </xf>
    <xf numFmtId="10" fontId="0" fillId="0" borderId="1" xfId="0" applyNumberFormat="1" applyBorder="1"/>
    <xf numFmtId="0" fontId="1" fillId="0" borderId="0" xfId="0" applyFont="1" applyAlignment="1">
      <alignment horizontal="center"/>
    </xf>
    <xf numFmtId="0" fontId="12" fillId="0" borderId="0" xfId="0" applyFont="1" applyAlignment="1">
      <alignment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22" fillId="0" borderId="0" xfId="0" applyFont="1" applyAlignme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22" fillId="0" borderId="1" xfId="0" applyFont="1" applyFill="1" applyBorder="1" applyAlignment="1">
      <alignment vertical="center" wrapText="1"/>
    </xf>
    <xf numFmtId="0" fontId="21" fillId="0" borderId="1" xfId="0" applyFont="1" applyFill="1" applyBorder="1" applyAlignment="1">
      <alignment vertical="center" wrapText="1"/>
    </xf>
    <xf numFmtId="0" fontId="4" fillId="0" borderId="1" xfId="0" applyFont="1" applyBorder="1" applyAlignment="1">
      <alignment vertical="center"/>
    </xf>
    <xf numFmtId="0" fontId="10" fillId="0" borderId="1" xfId="0" applyFont="1" applyBorder="1" applyAlignment="1">
      <alignment vertical="center"/>
    </xf>
    <xf numFmtId="0" fontId="0" fillId="0" borderId="0" xfId="0" applyAlignment="1">
      <alignment horizontal="left"/>
    </xf>
    <xf numFmtId="3" fontId="16" fillId="0" borderId="0" xfId="0" applyNumberFormat="1" applyFont="1" applyBorder="1"/>
    <xf numFmtId="0" fontId="0" fillId="0" borderId="1" xfId="0" applyBorder="1" applyAlignment="1">
      <alignment horizontal="left" vertical="center" wrapText="1"/>
    </xf>
    <xf numFmtId="168" fontId="0" fillId="0" borderId="0" xfId="0" applyNumberFormat="1" applyAlignment="1">
      <alignment vertical="center"/>
    </xf>
    <xf numFmtId="0" fontId="0" fillId="0" borderId="0" xfId="0" applyBorder="1" applyAlignment="1">
      <alignment horizontal="center" vertical="center"/>
    </xf>
    <xf numFmtId="164" fontId="0" fillId="0" borderId="0" xfId="0" applyNumberFormat="1" applyFill="1" applyBorder="1" applyAlignment="1">
      <alignment horizontal="center" vertical="center"/>
    </xf>
    <xf numFmtId="0" fontId="46" fillId="0" borderId="0" xfId="0" applyFont="1"/>
    <xf numFmtId="4" fontId="46" fillId="0" borderId="0" xfId="0" applyNumberFormat="1" applyFont="1"/>
    <xf numFmtId="0" fontId="46" fillId="0" borderId="1" xfId="0" applyFont="1" applyBorder="1" applyAlignment="1">
      <alignment horizontal="center"/>
    </xf>
    <xf numFmtId="4" fontId="46" fillId="0" borderId="1" xfId="0" applyNumberFormat="1" applyFont="1" applyBorder="1" applyAlignment="1">
      <alignment horizontal="center"/>
    </xf>
    <xf numFmtId="0" fontId="46" fillId="0" borderId="1" xfId="0" applyFont="1" applyBorder="1"/>
    <xf numFmtId="3" fontId="46" fillId="0" borderId="1" xfId="0" applyNumberFormat="1" applyFont="1" applyBorder="1"/>
    <xf numFmtId="4" fontId="46" fillId="0" borderId="1" xfId="0" applyNumberFormat="1" applyFont="1" applyBorder="1"/>
    <xf numFmtId="0" fontId="1"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4" fontId="33" fillId="0" borderId="1" xfId="0" applyNumberFormat="1" applyFont="1" applyFill="1" applyBorder="1" applyAlignment="1">
      <alignment vertical="center"/>
    </xf>
    <xf numFmtId="3" fontId="0" fillId="0" borderId="1" xfId="0" applyNumberFormat="1" applyBorder="1" applyAlignment="1">
      <alignment horizontal="left" vertical="center" wrapText="1"/>
    </xf>
    <xf numFmtId="0" fontId="0" fillId="0" borderId="1" xfId="0" applyBorder="1" applyAlignment="1"/>
    <xf numFmtId="0" fontId="33" fillId="0" borderId="1" xfId="0" applyFont="1" applyFill="1" applyBorder="1" applyAlignment="1"/>
    <xf numFmtId="3" fontId="0" fillId="0" borderId="1" xfId="0" applyNumberFormat="1" applyBorder="1" applyAlignment="1">
      <alignment horizontal="right" vertical="center"/>
    </xf>
    <xf numFmtId="3" fontId="33" fillId="0" borderId="1" xfId="0" applyNumberFormat="1" applyFont="1" applyBorder="1" applyAlignment="1">
      <alignment vertical="center" wrapText="1"/>
    </xf>
    <xf numFmtId="4" fontId="0" fillId="0" borderId="1" xfId="0" applyNumberFormat="1" applyBorder="1" applyAlignment="1">
      <alignment horizontal="center" vertical="center" wrapText="1"/>
    </xf>
    <xf numFmtId="4" fontId="0" fillId="0" borderId="1" xfId="0" applyNumberFormat="1" applyBorder="1" applyAlignment="1">
      <alignment vertical="center" wrapText="1"/>
    </xf>
    <xf numFmtId="3" fontId="1" fillId="0" borderId="1" xfId="0" applyNumberFormat="1" applyFont="1" applyBorder="1" applyAlignment="1">
      <alignment horizontal="center" vertical="center" wrapText="1"/>
    </xf>
    <xf numFmtId="0" fontId="0" fillId="0" borderId="0" xfId="0" applyNumberFormat="1" applyFont="1" applyFill="1" applyBorder="1" applyAlignment="1">
      <alignment horizontal="left"/>
    </xf>
    <xf numFmtId="0" fontId="0" fillId="0" borderId="1" xfId="0" applyBorder="1" applyAlignment="1">
      <alignment horizontal="center"/>
    </xf>
    <xf numFmtId="4" fontId="0" fillId="0" borderId="1" xfId="0" applyNumberFormat="1" applyBorder="1" applyAlignment="1">
      <alignment horizontal="center" vertical="center"/>
    </xf>
    <xf numFmtId="0" fontId="33" fillId="0" borderId="0" xfId="0" applyFont="1" applyBorder="1" applyAlignment="1">
      <alignment horizontal="left" vertical="center"/>
    </xf>
    <xf numFmtId="0" fontId="0" fillId="0" borderId="20" xfId="0" applyFill="1" applyBorder="1"/>
    <xf numFmtId="0" fontId="0" fillId="0" borderId="1" xfId="0"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4" fontId="0" fillId="0" borderId="1" xfId="0" applyNumberFormat="1" applyBorder="1" applyAlignment="1">
      <alignment horizontal="center"/>
    </xf>
    <xf numFmtId="0" fontId="1" fillId="0" borderId="0" xfId="0" applyFont="1" applyFill="1" applyBorder="1" applyAlignment="1">
      <alignment horizontal="center" vertical="center"/>
    </xf>
    <xf numFmtId="0" fontId="0" fillId="0" borderId="0" xfId="0" applyFill="1" applyBorder="1"/>
    <xf numFmtId="0" fontId="0" fillId="0" borderId="1" xfId="0" applyBorder="1" applyAlignment="1">
      <alignment horizontal="center"/>
    </xf>
    <xf numFmtId="3" fontId="1" fillId="0" borderId="1" xfId="0" applyNumberFormat="1" applyFont="1" applyFill="1" applyBorder="1" applyAlignment="1">
      <alignment horizontal="center"/>
    </xf>
    <xf numFmtId="3" fontId="1" fillId="0" borderId="0" xfId="0" applyNumberFormat="1" applyFont="1" applyBorder="1"/>
    <xf numFmtId="0" fontId="1" fillId="0" borderId="0" xfId="0" applyFont="1" applyFill="1" applyBorder="1" applyAlignment="1"/>
    <xf numFmtId="4" fontId="33" fillId="0" borderId="0" xfId="0" applyNumberFormat="1" applyFont="1" applyFill="1" applyBorder="1"/>
    <xf numFmtId="4" fontId="1" fillId="0" borderId="1" xfId="0" applyNumberFormat="1" applyFont="1" applyFill="1" applyBorder="1"/>
    <xf numFmtId="4" fontId="0" fillId="0" borderId="0" xfId="0" applyNumberFormat="1" applyFill="1" applyBorder="1" applyAlignment="1">
      <alignment horizontal="right" vertical="center"/>
    </xf>
    <xf numFmtId="0" fontId="0" fillId="0" borderId="1" xfId="0" applyBorder="1" applyAlignment="1">
      <alignment horizontal="center"/>
    </xf>
    <xf numFmtId="0" fontId="50" fillId="0" borderId="1" xfId="0" applyFont="1" applyBorder="1"/>
    <xf numFmtId="3" fontId="1" fillId="0" borderId="2" xfId="0" applyNumberFormat="1" applyFont="1" applyBorder="1"/>
    <xf numFmtId="0" fontId="50" fillId="0" borderId="0" xfId="0" applyFont="1"/>
    <xf numFmtId="3" fontId="50" fillId="0" borderId="0" xfId="0" applyNumberFormat="1" applyFont="1"/>
    <xf numFmtId="0" fontId="1" fillId="0" borderId="1" xfId="0" applyFont="1" applyFill="1" applyBorder="1"/>
    <xf numFmtId="3" fontId="1" fillId="0" borderId="1" xfId="0" applyNumberFormat="1" applyFont="1" applyFill="1" applyBorder="1" applyAlignment="1">
      <alignment vertical="center"/>
    </xf>
    <xf numFmtId="10" fontId="1" fillId="0" borderId="1" xfId="0" applyNumberFormat="1" applyFont="1" applyFill="1" applyBorder="1" applyAlignment="1">
      <alignment vertical="center"/>
    </xf>
    <xf numFmtId="0" fontId="50" fillId="0" borderId="0" xfId="0" applyFont="1" applyAlignment="1">
      <alignment horizontal="left" vertical="top" wrapText="1"/>
    </xf>
    <xf numFmtId="0" fontId="1" fillId="0" borderId="20" xfId="0" applyFont="1" applyFill="1" applyBorder="1" applyAlignment="1">
      <alignment horizontal="left" vertical="center"/>
    </xf>
    <xf numFmtId="0" fontId="1" fillId="0" borderId="0"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center"/>
    </xf>
    <xf numFmtId="0" fontId="33" fillId="0" borderId="0" xfId="0" applyFont="1" applyAlignment="1">
      <alignment vertical="top" wrapText="1"/>
    </xf>
    <xf numFmtId="0" fontId="1" fillId="0" borderId="1" xfId="0" applyFont="1" applyBorder="1" applyAlignment="1">
      <alignment vertical="center"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vertical="top"/>
    </xf>
    <xf numFmtId="0" fontId="4" fillId="0" borderId="0" xfId="0" applyFont="1" applyFill="1"/>
    <xf numFmtId="0" fontId="0" fillId="0" borderId="1" xfId="0" applyBorder="1" applyAlignment="1">
      <alignment horizontal="center"/>
    </xf>
    <xf numFmtId="0" fontId="0" fillId="0" borderId="1" xfId="0" applyBorder="1" applyAlignment="1">
      <alignment horizontal="center"/>
    </xf>
    <xf numFmtId="3" fontId="40" fillId="0" borderId="1" xfId="0" applyNumberFormat="1" applyFont="1" applyBorder="1" applyAlignment="1">
      <alignment horizontal="left" vertical="center" wrapText="1"/>
    </xf>
    <xf numFmtId="0" fontId="40" fillId="0" borderId="1" xfId="0" applyFont="1" applyBorder="1" applyAlignment="1">
      <alignment horizontal="center" vertical="center" wrapText="1"/>
    </xf>
    <xf numFmtId="3" fontId="0" fillId="0" borderId="1" xfId="0" applyNumberFormat="1" applyFill="1" applyBorder="1" applyAlignment="1">
      <alignment horizontal="center" vertical="center" wrapText="1"/>
    </xf>
    <xf numFmtId="0" fontId="50" fillId="0" borderId="1" xfId="0" applyFont="1" applyBorder="1" applyAlignment="1">
      <alignment horizontal="center"/>
    </xf>
    <xf numFmtId="0" fontId="50" fillId="0" borderId="0" xfId="0" applyFont="1" applyAlignment="1">
      <alignment horizontal="center"/>
    </xf>
    <xf numFmtId="166" fontId="1" fillId="0" borderId="1" xfId="0" applyNumberFormat="1" applyFont="1" applyBorder="1"/>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3" fontId="0" fillId="0" borderId="1" xfId="0" applyNumberFormat="1" applyBorder="1" applyAlignment="1">
      <alignment horizontal="right"/>
    </xf>
    <xf numFmtId="4" fontId="0" fillId="0" borderId="1" xfId="0" applyNumberFormat="1" applyBorder="1" applyAlignment="1">
      <alignment horizontal="right"/>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0" fillId="0" borderId="1" xfId="0" applyBorder="1" applyAlignment="1">
      <alignment horizontal="center"/>
    </xf>
    <xf numFmtId="0" fontId="1" fillId="0" borderId="0" xfId="0" applyFont="1" applyFill="1" applyBorder="1" applyAlignment="1">
      <alignment horizontal="center"/>
    </xf>
    <xf numFmtId="0" fontId="1" fillId="0" borderId="1" xfId="0" applyFont="1" applyBorder="1" applyAlignment="1">
      <alignment horizontal="center"/>
    </xf>
    <xf numFmtId="3" fontId="33" fillId="0" borderId="1" xfId="0" applyNumberFormat="1" applyFont="1" applyBorder="1" applyAlignment="1">
      <alignment horizontal="right" vertical="center"/>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center"/>
    </xf>
    <xf numFmtId="0" fontId="0" fillId="0" borderId="1" xfId="0" applyBorder="1" applyAlignment="1">
      <alignment horizontal="center"/>
    </xf>
    <xf numFmtId="3" fontId="1" fillId="0" borderId="4" xfId="0" applyNumberFormat="1" applyFont="1" applyBorder="1" applyAlignment="1">
      <alignment vertical="center"/>
    </xf>
    <xf numFmtId="49" fontId="40" fillId="0" borderId="12" xfId="0" applyNumberFormat="1" applyFont="1" applyBorder="1" applyAlignment="1">
      <alignment horizontal="center" vertical="center"/>
    </xf>
    <xf numFmtId="49" fontId="40" fillId="0" borderId="12" xfId="0" applyNumberFormat="1" applyFont="1" applyBorder="1" applyAlignment="1">
      <alignment horizontal="center" vertical="center" wrapText="1"/>
    </xf>
    <xf numFmtId="3" fontId="1" fillId="0" borderId="1" xfId="0" applyNumberFormat="1" applyFont="1" applyBorder="1" applyAlignment="1">
      <alignment horizontal="right" vertical="top" wrapText="1"/>
    </xf>
    <xf numFmtId="0" fontId="1" fillId="0" borderId="1" xfId="0" applyFont="1" applyBorder="1" applyAlignment="1">
      <alignment horizontal="left" vertical="center" wrapText="1"/>
    </xf>
    <xf numFmtId="0" fontId="1" fillId="0" borderId="1" xfId="0" applyNumberFormat="1" applyFont="1" applyBorder="1" applyAlignment="1">
      <alignment vertical="center" wrapText="1"/>
    </xf>
    <xf numFmtId="0" fontId="4"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21" fillId="0" borderId="1" xfId="0" applyFont="1" applyBorder="1" applyAlignment="1">
      <alignment vertical="center"/>
    </xf>
    <xf numFmtId="3" fontId="1" fillId="0" borderId="1" xfId="0" applyNumberFormat="1" applyFont="1" applyFill="1" applyBorder="1" applyAlignment="1">
      <alignment horizontal="center"/>
    </xf>
    <xf numFmtId="0" fontId="1" fillId="0" borderId="4" xfId="0" applyFont="1" applyBorder="1" applyAlignment="1">
      <alignment horizontal="left" vertical="center" wrapText="1"/>
    </xf>
    <xf numFmtId="3" fontId="46" fillId="7" borderId="1" xfId="0" applyNumberFormat="1" applyFont="1" applyFill="1" applyBorder="1"/>
    <xf numFmtId="3" fontId="1" fillId="0" borderId="1" xfId="0" applyNumberFormat="1" applyFont="1" applyFill="1" applyBorder="1" applyAlignment="1">
      <alignment horizontal="center"/>
    </xf>
    <xf numFmtId="0" fontId="1" fillId="0" borderId="0" xfId="0" applyFont="1" applyFill="1" applyBorder="1" applyAlignment="1">
      <alignment vertical="center"/>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Border="1" applyAlignment="1">
      <alignment horizontal="left"/>
    </xf>
    <xf numFmtId="0" fontId="30" fillId="0" borderId="0" xfId="0" applyFont="1" applyAlignment="1">
      <alignment horizontal="center" vertical="center"/>
    </xf>
    <xf numFmtId="0" fontId="27" fillId="0" borderId="0" xfId="0" applyFont="1" applyAlignment="1">
      <alignment horizontal="center" vertical="center"/>
    </xf>
    <xf numFmtId="0" fontId="23"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9" fillId="0" borderId="0" xfId="0" applyFont="1" applyBorder="1" applyAlignment="1">
      <alignment horizontal="center" vertical="top" wrapText="1"/>
    </xf>
    <xf numFmtId="0" fontId="15" fillId="0" borderId="0" xfId="0" applyFont="1" applyBorder="1" applyAlignment="1">
      <alignment horizontal="center" vertical="top" wrapText="1"/>
    </xf>
    <xf numFmtId="0" fontId="4" fillId="0" borderId="0" xfId="0" applyFont="1" applyAlignment="1">
      <alignment horizontal="left" vertical="center" wrapText="1"/>
    </xf>
    <xf numFmtId="0" fontId="13" fillId="0" borderId="0" xfId="0" applyFont="1" applyAlignment="1">
      <alignment horizontal="left" vertical="center" wrapText="1"/>
    </xf>
    <xf numFmtId="0" fontId="3" fillId="5" borderId="14" xfId="0" applyFont="1" applyFill="1" applyBorder="1" applyAlignment="1">
      <alignment horizontal="center" wrapText="1"/>
    </xf>
    <xf numFmtId="0" fontId="3" fillId="5" borderId="15" xfId="0" applyFont="1" applyFill="1" applyBorder="1" applyAlignment="1">
      <alignment horizontal="center" wrapText="1"/>
    </xf>
    <xf numFmtId="0" fontId="3" fillId="5" borderId="16" xfId="0" applyFont="1" applyFill="1" applyBorder="1" applyAlignment="1">
      <alignment horizontal="center" wrapText="1"/>
    </xf>
    <xf numFmtId="0" fontId="3" fillId="5" borderId="17" xfId="0" applyFont="1" applyFill="1" applyBorder="1" applyAlignment="1">
      <alignment horizontal="center" wrapText="1"/>
    </xf>
    <xf numFmtId="0" fontId="23" fillId="0" borderId="4" xfId="0" applyFont="1" applyBorder="1" applyAlignment="1">
      <alignment horizontal="left" vertical="center" wrapText="1"/>
    </xf>
    <xf numFmtId="0" fontId="23" fillId="0" borderId="13" xfId="0" applyFont="1" applyBorder="1" applyAlignment="1">
      <alignment horizontal="left" vertical="center" wrapText="1"/>
    </xf>
    <xf numFmtId="0" fontId="23" fillId="0" borderId="18" xfId="0" applyFont="1" applyBorder="1" applyAlignment="1">
      <alignment horizontal="left" vertical="center" wrapText="1"/>
    </xf>
    <xf numFmtId="0" fontId="0" fillId="0" borderId="1" xfId="0"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 fillId="0" borderId="4" xfId="0" applyFont="1" applyBorder="1" applyAlignment="1">
      <alignment horizontal="left" vertical="top" wrapText="1"/>
    </xf>
    <xf numFmtId="0" fontId="1" fillId="0" borderId="13" xfId="0" applyFont="1" applyBorder="1" applyAlignment="1">
      <alignment horizontal="left" vertical="top"/>
    </xf>
    <xf numFmtId="0" fontId="1" fillId="0" borderId="18" xfId="0" applyFont="1" applyBorder="1" applyAlignment="1">
      <alignment horizontal="left" vertical="top"/>
    </xf>
    <xf numFmtId="0" fontId="1" fillId="4" borderId="1" xfId="0" applyFont="1" applyFill="1" applyBorder="1" applyAlignment="1">
      <alignment horizontal="center" vertical="top"/>
    </xf>
    <xf numFmtId="0" fontId="1" fillId="0" borderId="1" xfId="0" applyFont="1" applyBorder="1" applyAlignment="1">
      <alignment horizontal="left" vertical="center" wrapText="1"/>
    </xf>
    <xf numFmtId="0" fontId="1" fillId="4" borderId="1" xfId="0" applyFont="1" applyFill="1" applyBorder="1" applyAlignment="1">
      <alignment horizontal="center"/>
    </xf>
    <xf numFmtId="0" fontId="0" fillId="0" borderId="1" xfId="0" applyBorder="1" applyAlignment="1">
      <alignment horizontal="left" vertical="center" wrapText="1"/>
    </xf>
    <xf numFmtId="0" fontId="1" fillId="0" borderId="13" xfId="0" applyFont="1" applyBorder="1" applyAlignment="1">
      <alignment horizontal="center" vertical="top" wrapText="1"/>
    </xf>
    <xf numFmtId="0" fontId="1" fillId="0" borderId="18" xfId="0" applyFont="1" applyBorder="1" applyAlignment="1">
      <alignment horizontal="center" vertical="top" wrapText="1"/>
    </xf>
    <xf numFmtId="0" fontId="1" fillId="0" borderId="2" xfId="0" applyFont="1" applyFill="1" applyBorder="1" applyAlignment="1">
      <alignment horizontal="left" vertical="top" wrapText="1"/>
    </xf>
    <xf numFmtId="0" fontId="1" fillId="4" borderId="1" xfId="0" applyFont="1" applyFill="1" applyBorder="1" applyAlignment="1">
      <alignment horizontal="center" vertical="top"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1" fillId="0" borderId="0" xfId="0" applyFont="1" applyAlignment="1">
      <alignment horizontal="left" vertical="center" wrapText="1"/>
    </xf>
    <xf numFmtId="0" fontId="33" fillId="0" borderId="0" xfId="0" applyFont="1" applyAlignment="1">
      <alignment horizontal="left" vertical="center" wrapText="1"/>
    </xf>
    <xf numFmtId="0" fontId="1" fillId="0" borderId="0" xfId="0" applyFont="1" applyBorder="1" applyAlignment="1">
      <alignment horizontal="left" vertical="center" wrapText="1"/>
    </xf>
    <xf numFmtId="0" fontId="33" fillId="0" borderId="0" xfId="0" applyFont="1" applyBorder="1" applyAlignment="1">
      <alignment horizontal="left" vertical="center" wrapText="1"/>
    </xf>
    <xf numFmtId="0" fontId="1" fillId="0" borderId="0" xfId="0" applyFont="1" applyAlignment="1">
      <alignment horizontal="left" vertical="top" wrapText="1"/>
    </xf>
    <xf numFmtId="0" fontId="33" fillId="0" borderId="0" xfId="0" applyFont="1" applyAlignment="1">
      <alignment horizontal="left" vertical="top" wrapText="1"/>
    </xf>
    <xf numFmtId="165" fontId="35" fillId="0" borderId="0" xfId="0" applyNumberFormat="1" applyFont="1" applyFill="1" applyBorder="1" applyAlignment="1">
      <alignment horizontal="left" vertical="center" wrapText="1"/>
    </xf>
    <xf numFmtId="0" fontId="33" fillId="0" borderId="0" xfId="0" applyFont="1" applyBorder="1" applyAlignment="1">
      <alignment horizontal="left" vertical="center"/>
    </xf>
    <xf numFmtId="165" fontId="35" fillId="0" borderId="0" xfId="0" applyNumberFormat="1"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xf>
    <xf numFmtId="0" fontId="1" fillId="0" borderId="0" xfId="0" applyFont="1" applyAlignment="1">
      <alignment horizontal="left" vertical="top"/>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xf>
    <xf numFmtId="0" fontId="23" fillId="0" borderId="0" xfId="0" applyFont="1" applyAlignment="1">
      <alignment horizontal="left" wrapText="1"/>
    </xf>
    <xf numFmtId="3" fontId="1" fillId="0" borderId="1" xfId="0" applyNumberFormat="1" applyFont="1" applyFill="1" applyBorder="1" applyAlignment="1">
      <alignment horizontal="center"/>
    </xf>
    <xf numFmtId="3" fontId="1" fillId="0" borderId="4" xfId="0" applyNumberFormat="1" applyFont="1" applyFill="1" applyBorder="1" applyAlignment="1">
      <alignment horizontal="center"/>
    </xf>
    <xf numFmtId="3" fontId="1" fillId="0" borderId="13" xfId="0" applyNumberFormat="1" applyFont="1" applyFill="1" applyBorder="1" applyAlignment="1">
      <alignment horizontal="center"/>
    </xf>
    <xf numFmtId="3" fontId="1" fillId="0" borderId="18" xfId="0" applyNumberFormat="1" applyFont="1" applyFill="1" applyBorder="1" applyAlignment="1">
      <alignment horizontal="center"/>
    </xf>
    <xf numFmtId="0" fontId="0" fillId="0" borderId="0" xfId="0" applyAlignment="1">
      <alignment horizontal="left"/>
    </xf>
    <xf numFmtId="3" fontId="23" fillId="0" borderId="1" xfId="0" applyNumberFormat="1" applyFont="1" applyBorder="1" applyAlignment="1">
      <alignment horizontal="center"/>
    </xf>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3" fontId="33" fillId="0" borderId="4" xfId="0" applyNumberFormat="1" applyFont="1" applyFill="1" applyBorder="1" applyAlignment="1">
      <alignment horizontal="center" wrapText="1"/>
    </xf>
    <xf numFmtId="3" fontId="33" fillId="0" borderId="13" xfId="0" applyNumberFormat="1" applyFont="1" applyFill="1" applyBorder="1" applyAlignment="1">
      <alignment horizontal="center" wrapText="1"/>
    </xf>
    <xf numFmtId="3" fontId="33" fillId="0" borderId="18" xfId="0" applyNumberFormat="1" applyFont="1" applyFill="1" applyBorder="1" applyAlignment="1">
      <alignment horizontal="center" wrapText="1"/>
    </xf>
    <xf numFmtId="0" fontId="46" fillId="0" borderId="0" xfId="0" applyFont="1" applyAlignment="1">
      <alignment horizontal="left" wrapText="1"/>
    </xf>
    <xf numFmtId="0" fontId="33" fillId="0" borderId="0" xfId="0" applyFont="1" applyAlignment="1">
      <alignment vertical="top" wrapText="1"/>
    </xf>
    <xf numFmtId="0" fontId="40" fillId="0" borderId="0" xfId="0" applyFont="1" applyAlignment="1">
      <alignment wrapText="1"/>
    </xf>
    <xf numFmtId="0" fontId="4" fillId="0" borderId="0" xfId="0" applyFont="1" applyFill="1" applyBorder="1" applyAlignment="1">
      <alignment horizontal="left"/>
    </xf>
    <xf numFmtId="0" fontId="40" fillId="0" borderId="0" xfId="0" applyFont="1" applyFill="1" applyBorder="1" applyAlignment="1">
      <alignment horizontal="left"/>
    </xf>
    <xf numFmtId="0" fontId="1" fillId="0" borderId="0" xfId="0" applyFont="1" applyBorder="1" applyAlignment="1">
      <alignment horizontal="left" vertical="top" wrapText="1"/>
    </xf>
    <xf numFmtId="0" fontId="4" fillId="0" borderId="0" xfId="0" applyFont="1" applyAlignment="1">
      <alignment horizontal="center"/>
    </xf>
    <xf numFmtId="0" fontId="40" fillId="0" borderId="0" xfId="0" applyFont="1" applyAlignment="1">
      <alignment horizontal="center"/>
    </xf>
    <xf numFmtId="0" fontId="0" fillId="0" borderId="0" xfId="0" applyBorder="1" applyAlignment="1">
      <alignment horizontal="left" vertical="top" wrapText="1"/>
    </xf>
    <xf numFmtId="0" fontId="0" fillId="0" borderId="0" xfId="0" applyAlignment="1">
      <alignment horizontal="left" vertical="top" wrapText="1"/>
    </xf>
    <xf numFmtId="3" fontId="23" fillId="0" borderId="21" xfId="0" applyNumberFormat="1" applyFont="1" applyBorder="1" applyAlignment="1">
      <alignment horizontal="center"/>
    </xf>
    <xf numFmtId="3" fontId="35" fillId="0" borderId="2" xfId="0" applyNumberFormat="1" applyFont="1" applyBorder="1" applyAlignment="1">
      <alignment horizontal="center"/>
    </xf>
    <xf numFmtId="3" fontId="35" fillId="0" borderId="22" xfId="0" applyNumberFormat="1" applyFont="1" applyBorder="1" applyAlignment="1">
      <alignment horizontal="center"/>
    </xf>
    <xf numFmtId="3" fontId="35" fillId="0" borderId="1" xfId="0" applyNumberFormat="1" applyFont="1" applyBorder="1" applyAlignment="1">
      <alignment horizontal="center"/>
    </xf>
    <xf numFmtId="3" fontId="35" fillId="0" borderId="21" xfId="0" applyNumberFormat="1" applyFont="1" applyBorder="1" applyAlignment="1">
      <alignment horizontal="center"/>
    </xf>
    <xf numFmtId="0" fontId="0" fillId="0" borderId="0" xfId="0" applyAlignment="1">
      <alignment horizontal="left" vertical="center" wrapText="1"/>
    </xf>
    <xf numFmtId="0" fontId="50"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(536.8 TBs)</a:t>
            </a:r>
          </a:p>
        </c:rich>
      </c:tx>
      <c:layout/>
      <c:spPr>
        <a:noFill/>
        <a:ln w="25400">
          <a:noFill/>
        </a:ln>
      </c:spPr>
    </c:title>
    <c:plotArea>
      <c:layout>
        <c:manualLayout>
          <c:layoutTarget val="inner"/>
          <c:xMode val="edge"/>
          <c:yMode val="edge"/>
          <c:x val="0.35195578730003874"/>
          <c:y val="0.61879895561360299"/>
          <c:w val="0.26815679032383488"/>
          <c:h val="0.25065274151436034"/>
        </c:manualLayout>
      </c:layout>
      <c:pieChart>
        <c:varyColors val="1"/>
        <c:ser>
          <c:idx val="0"/>
          <c:order val="0"/>
          <c:tx>
            <c:strRef>
              <c:f>Ingest!$B$6</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Lbls>
            <c:dLbl>
              <c:idx val="0"/>
              <c:layout>
                <c:manualLayout>
                  <c:x val="0.13337531896173663"/>
                  <c:y val="-4.0445539680282255E-3"/>
                </c:manualLayout>
              </c:layout>
              <c:dLblPos val="bestFit"/>
              <c:showCatName val="1"/>
              <c:showPercent val="1"/>
            </c:dLbl>
            <c:dLbl>
              <c:idx val="1"/>
              <c:layout>
                <c:manualLayout>
                  <c:x val="0.17699158381481439"/>
                  <c:y val="-0.11048079763220144"/>
                </c:manualLayout>
              </c:layout>
              <c:dLblPos val="bestFit"/>
              <c:showCatName val="1"/>
              <c:showPercent val="1"/>
            </c:dLbl>
            <c:dLbl>
              <c:idx val="2"/>
              <c:layout>
                <c:manualLayout>
                  <c:x val="-0.11204444932027328"/>
                  <c:y val="7.3937594377925422E-2"/>
                </c:manualLayout>
              </c:layout>
              <c:dLblPos val="bestFit"/>
              <c:showCatName val="1"/>
              <c:showPercent val="1"/>
            </c:dLbl>
            <c:dLbl>
              <c:idx val="3"/>
              <c:layout>
                <c:manualLayout>
                  <c:x val="-0.18940151055244681"/>
                  <c:y val="-4.5001794481888804E-2"/>
                </c:manualLayout>
              </c:layout>
              <c:showCatName val="1"/>
              <c:showPercent val="1"/>
            </c:dLbl>
            <c:dLbl>
              <c:idx val="4"/>
              <c:layout>
                <c:manualLayout>
                  <c:x val="-0.18592675295242331"/>
                  <c:y val="-0.15704698507633497"/>
                </c:manualLayout>
              </c:layout>
              <c:showCatName val="1"/>
              <c:showPercent val="1"/>
            </c:dLbl>
            <c:dLbl>
              <c:idx val="5"/>
              <c:layout>
                <c:manualLayout>
                  <c:x val="-0.16464540154776017"/>
                  <c:y val="-0.28029595364625665"/>
                </c:manualLayout>
              </c:layout>
              <c:showCatName val="1"/>
              <c:showPercent val="1"/>
            </c:dLbl>
            <c:dLbl>
              <c:idx val="6"/>
              <c:layout>
                <c:manualLayout>
                  <c:x val="-3.6958661026876914E-2"/>
                  <c:y val="-0.18841918673445707"/>
                </c:manualLayout>
              </c:layout>
              <c:showCatName val="1"/>
              <c:showPercent val="1"/>
            </c:dLbl>
            <c:dLbl>
              <c:idx val="7"/>
              <c:layout>
                <c:manualLayout>
                  <c:x val="0.10818175326841034"/>
                  <c:y val="-0.14706493695316394"/>
                </c:manualLayout>
              </c:layout>
              <c:showCatName val="1"/>
              <c:showPercent val="1"/>
            </c:dLbl>
            <c:dLbl>
              <c:idx val="8"/>
              <c:layout>
                <c:manualLayout>
                  <c:x val="0.35315298481431739"/>
                  <c:y val="-0.34192061437978344"/>
                </c:manualLayout>
              </c:layout>
              <c:showCatName val="1"/>
              <c:showPercent val="1"/>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Ingest!$A$7:$A$15</c:f>
              <c:strCache>
                <c:ptCount val="9"/>
                <c:pt idx="0">
                  <c:v>ASDC</c:v>
                </c:pt>
                <c:pt idx="1">
                  <c:v>CDDIS</c:v>
                </c:pt>
                <c:pt idx="2">
                  <c:v>GESDISC</c:v>
                </c:pt>
                <c:pt idx="3">
                  <c:v>GHRC</c:v>
                </c:pt>
                <c:pt idx="4">
                  <c:v>LPDAAC</c:v>
                </c:pt>
                <c:pt idx="5">
                  <c:v>MODAPS</c:v>
                </c:pt>
                <c:pt idx="6">
                  <c:v>NSIDC</c:v>
                </c:pt>
                <c:pt idx="7">
                  <c:v>PODAAC</c:v>
                </c:pt>
                <c:pt idx="8">
                  <c:v>SEDAC</c:v>
                </c:pt>
              </c:strCache>
            </c:strRef>
          </c:cat>
          <c:val>
            <c:numRef>
              <c:f>Ingest!$B$7:$B$15</c:f>
              <c:numCache>
                <c:formatCode>#,##0.0</c:formatCode>
                <c:ptCount val="9"/>
                <c:pt idx="0">
                  <c:v>246.05341113281247</c:v>
                </c:pt>
                <c:pt idx="1">
                  <c:v>0.48584960937499999</c:v>
                </c:pt>
                <c:pt idx="2">
                  <c:v>140.24973632812501</c:v>
                </c:pt>
                <c:pt idx="3">
                  <c:v>3.1964384765624998</c:v>
                </c:pt>
                <c:pt idx="4">
                  <c:v>89.752959960937503</c:v>
                </c:pt>
                <c:pt idx="5">
                  <c:v>50.363763671874999</c:v>
                </c:pt>
                <c:pt idx="6">
                  <c:v>6.4880556640625002</c:v>
                </c:pt>
                <c:pt idx="7">
                  <c:v>6.3883789062500002E-2</c:v>
                </c:pt>
                <c:pt idx="8">
                  <c:v>0.12501953125000001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944" r="0.7500000000000094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000"/>
              <a:t>Products Distributed By Domain </a:t>
            </a:r>
          </a:p>
        </c:rich>
      </c:tx>
      <c:layout/>
      <c:spPr>
        <a:noFill/>
        <a:ln w="25400">
          <a:noFill/>
        </a:ln>
      </c:spPr>
    </c:title>
    <c:plotArea>
      <c:layout/>
      <c:barChart>
        <c:barDir val="col"/>
        <c:grouping val="stacked"/>
        <c:ser>
          <c:idx val="0"/>
          <c:order val="0"/>
          <c:tx>
            <c:strRef>
              <c:f>Distribution!$A$132</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Distribution!$B$132:$M$132</c:f>
              <c:numCache>
                <c:formatCode>#,##0.00</c:formatCode>
                <c:ptCount val="12"/>
                <c:pt idx="0">
                  <c:v>6.1756999999999999E-2</c:v>
                </c:pt>
                <c:pt idx="1">
                  <c:v>70.048248999999998</c:v>
                </c:pt>
                <c:pt idx="2">
                  <c:v>43.143836</c:v>
                </c:pt>
                <c:pt idx="3">
                  <c:v>0.127245</c:v>
                </c:pt>
                <c:pt idx="4">
                  <c:v>1.51851</c:v>
                </c:pt>
                <c:pt idx="5">
                  <c:v>16.688229</c:v>
                </c:pt>
                <c:pt idx="6">
                  <c:v>29.612099000000001</c:v>
                </c:pt>
                <c:pt idx="7">
                  <c:v>8.2926579999999994</c:v>
                </c:pt>
                <c:pt idx="8">
                  <c:v>2.1069870000000002</c:v>
                </c:pt>
                <c:pt idx="9">
                  <c:v>15.653688000000001</c:v>
                </c:pt>
                <c:pt idx="10">
                  <c:v>2.2432180000000002</c:v>
                </c:pt>
              </c:numCache>
            </c:numRef>
          </c:val>
        </c:ser>
        <c:ser>
          <c:idx val="1"/>
          <c:order val="1"/>
          <c:tx>
            <c:strRef>
              <c:f>Distribution!$A$133</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Distribution!$B$133:$M$133</c:f>
              <c:numCache>
                <c:formatCode>#,##0.00</c:formatCode>
                <c:ptCount val="12"/>
                <c:pt idx="0">
                  <c:v>3.1724000000000002E-2</c:v>
                </c:pt>
                <c:pt idx="1">
                  <c:v>5.2976099999999997</c:v>
                </c:pt>
                <c:pt idx="2">
                  <c:v>5.5328559999999998</c:v>
                </c:pt>
                <c:pt idx="3">
                  <c:v>0.273206</c:v>
                </c:pt>
                <c:pt idx="4">
                  <c:v>1.3908959999999999</c:v>
                </c:pt>
                <c:pt idx="5">
                  <c:v>8.1044820000000009</c:v>
                </c:pt>
                <c:pt idx="6">
                  <c:v>2.8594360000000001</c:v>
                </c:pt>
                <c:pt idx="7">
                  <c:v>2.0517430000000001</c:v>
                </c:pt>
                <c:pt idx="8">
                  <c:v>0.25367400000000001</c:v>
                </c:pt>
                <c:pt idx="9">
                  <c:v>7.4251269999999998</c:v>
                </c:pt>
                <c:pt idx="10">
                  <c:v>0.96348500000000004</c:v>
                </c:pt>
              </c:numCache>
            </c:numRef>
          </c:val>
        </c:ser>
        <c:ser>
          <c:idx val="2"/>
          <c:order val="2"/>
          <c:tx>
            <c:strRef>
              <c:f>Distribution!$A$134</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Distribution!$B$134:$M$134</c:f>
              <c:numCache>
                <c:formatCode>#,##0.00</c:formatCode>
                <c:ptCount val="12"/>
                <c:pt idx="0">
                  <c:v>7.2251999999999997E-2</c:v>
                </c:pt>
                <c:pt idx="1">
                  <c:v>14.210251</c:v>
                </c:pt>
                <c:pt idx="2">
                  <c:v>56.514327999999999</c:v>
                </c:pt>
                <c:pt idx="3">
                  <c:v>0.19494700000000001</c:v>
                </c:pt>
                <c:pt idx="4">
                  <c:v>1.3590720000000001</c:v>
                </c:pt>
                <c:pt idx="5">
                  <c:v>10.465551</c:v>
                </c:pt>
                <c:pt idx="6">
                  <c:v>9.7950870000000005</c:v>
                </c:pt>
                <c:pt idx="7">
                  <c:v>3.358044</c:v>
                </c:pt>
                <c:pt idx="8">
                  <c:v>0.74241000000000001</c:v>
                </c:pt>
                <c:pt idx="9">
                  <c:v>1.7219979999999999</c:v>
                </c:pt>
                <c:pt idx="10">
                  <c:v>0.33010099999999998</c:v>
                </c:pt>
              </c:numCache>
            </c:numRef>
          </c:val>
        </c:ser>
        <c:ser>
          <c:idx val="3"/>
          <c:order val="3"/>
          <c:tx>
            <c:strRef>
              <c:f>Distribution!$A$135</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Distribution!$B$135:$M$135</c:f>
              <c:numCache>
                <c:formatCode>#,##0.00</c:formatCode>
                <c:ptCount val="12"/>
                <c:pt idx="0">
                  <c:v>0.15620899999999999</c:v>
                </c:pt>
                <c:pt idx="1">
                  <c:v>11.721634</c:v>
                </c:pt>
                <c:pt idx="2">
                  <c:v>23.001397000000001</c:v>
                </c:pt>
                <c:pt idx="3">
                  <c:v>8.7293999999999997E-2</c:v>
                </c:pt>
                <c:pt idx="4">
                  <c:v>0.46417599999999998</c:v>
                </c:pt>
                <c:pt idx="5">
                  <c:v>5.067672</c:v>
                </c:pt>
                <c:pt idx="6">
                  <c:v>49.984893999999997</c:v>
                </c:pt>
                <c:pt idx="7">
                  <c:v>3.657257</c:v>
                </c:pt>
                <c:pt idx="8">
                  <c:v>5.097E-3</c:v>
                </c:pt>
                <c:pt idx="9">
                  <c:v>12.791048999999999</c:v>
                </c:pt>
                <c:pt idx="10">
                  <c:v>7.4798000000000003E-2</c:v>
                </c:pt>
              </c:numCache>
            </c:numRef>
          </c:val>
        </c:ser>
        <c:ser>
          <c:idx val="4"/>
          <c:order val="4"/>
          <c:tx>
            <c:strRef>
              <c:f>Distribution!$A$136</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Distribution!$B$136:$M$136</c:f>
              <c:numCache>
                <c:formatCode>#,##0.00</c:formatCode>
                <c:ptCount val="12"/>
                <c:pt idx="0">
                  <c:v>7.5579999999999996E-3</c:v>
                </c:pt>
                <c:pt idx="1">
                  <c:v>0.19653100000000001</c:v>
                </c:pt>
                <c:pt idx="2">
                  <c:v>0.106238</c:v>
                </c:pt>
                <c:pt idx="3">
                  <c:v>4.6E-5</c:v>
                </c:pt>
                <c:pt idx="4">
                  <c:v>1.7520999999999998E-2</c:v>
                </c:pt>
                <c:pt idx="5">
                  <c:v>0.10115300000000001</c:v>
                </c:pt>
                <c:pt idx="6">
                  <c:v>7.0573999999999998E-2</c:v>
                </c:pt>
                <c:pt idx="7">
                  <c:v>5.6767999999999999E-2</c:v>
                </c:pt>
                <c:pt idx="8">
                  <c:v>3.86E-4</c:v>
                </c:pt>
                <c:pt idx="9">
                  <c:v>5.2099999999999998E-4</c:v>
                </c:pt>
                <c:pt idx="10">
                  <c:v>0.101233</c:v>
                </c:pt>
              </c:numCache>
            </c:numRef>
          </c:val>
        </c:ser>
        <c:ser>
          <c:idx val="5"/>
          <c:order val="5"/>
          <c:tx>
            <c:strRef>
              <c:f>Distribution!$A$137</c:f>
              <c:strCache>
                <c:ptCount val="1"/>
                <c:pt idx="0">
                  <c:v>US Other</c:v>
                </c:pt>
              </c:strCache>
            </c:strRef>
          </c:tx>
          <c:spPr>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Distribution!$B$137:$M$137</c:f>
              <c:numCache>
                <c:formatCode>#,##0.00</c:formatCode>
                <c:ptCount val="12"/>
                <c:pt idx="0">
                  <c:v>3.8852999999999999E-2</c:v>
                </c:pt>
                <c:pt idx="1">
                  <c:v>9.6286660000000008</c:v>
                </c:pt>
                <c:pt idx="2">
                  <c:v>5.3075049999999999</c:v>
                </c:pt>
                <c:pt idx="3">
                  <c:v>3.7138999999999998E-2</c:v>
                </c:pt>
                <c:pt idx="4">
                  <c:v>1.5132E-2</c:v>
                </c:pt>
                <c:pt idx="5">
                  <c:v>0.28472999999999998</c:v>
                </c:pt>
                <c:pt idx="6">
                  <c:v>4.6224689999999997</c:v>
                </c:pt>
                <c:pt idx="7">
                  <c:v>1.0256689999999999</c:v>
                </c:pt>
                <c:pt idx="8">
                  <c:v>8.3963999999999997E-2</c:v>
                </c:pt>
                <c:pt idx="9">
                  <c:v>0.28742899999999999</c:v>
                </c:pt>
                <c:pt idx="10">
                  <c:v>0.35436299999999998</c:v>
                </c:pt>
              </c:numCache>
            </c:numRef>
          </c:val>
        </c:ser>
        <c:ser>
          <c:idx val="6"/>
          <c:order val="6"/>
          <c:tx>
            <c:strRef>
              <c:f>Distribution!$A$138</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Distribution!$B$138:$M$138</c:f>
              <c:numCache>
                <c:formatCode>#,##0.00</c:formatCode>
                <c:ptCount val="12"/>
                <c:pt idx="0">
                  <c:v>2.5599999999999999E-4</c:v>
                </c:pt>
                <c:pt idx="1">
                  <c:v>1.227716</c:v>
                </c:pt>
                <c:pt idx="2">
                  <c:v>0.23522599999999999</c:v>
                </c:pt>
                <c:pt idx="3">
                  <c:v>2.5599999999999999E-4</c:v>
                </c:pt>
                <c:pt idx="4">
                  <c:v>0.27694200000000002</c:v>
                </c:pt>
                <c:pt idx="5">
                  <c:v>23.254145999999999</c:v>
                </c:pt>
                <c:pt idx="6">
                  <c:v>1.8214779999999999</c:v>
                </c:pt>
                <c:pt idx="7">
                  <c:v>1.7384930000000001</c:v>
                </c:pt>
                <c:pt idx="8">
                  <c:v>2.2070000000000002E-3</c:v>
                </c:pt>
                <c:pt idx="9">
                  <c:v>0.39312799999999998</c:v>
                </c:pt>
                <c:pt idx="10">
                  <c:v>9.1453000000000007E-2</c:v>
                </c:pt>
                <c:pt idx="11">
                  <c:v>20.538207</c:v>
                </c:pt>
              </c:numCache>
            </c:numRef>
          </c:val>
        </c:ser>
        <c:gapWidth val="95"/>
        <c:overlap val="100"/>
        <c:axId val="93337088"/>
        <c:axId val="93338624"/>
      </c:barChart>
      <c:catAx>
        <c:axId val="93337088"/>
        <c:scaling>
          <c:orientation val="minMax"/>
        </c:scaling>
        <c:axPos val="b"/>
        <c:numFmt formatCode="General" sourceLinked="1"/>
        <c:tickLblPos val="nextTo"/>
        <c:spPr>
          <a:ln w="3175">
            <a:solidFill>
              <a:srgbClr val="808080"/>
            </a:solidFill>
            <a:prstDash val="solid"/>
          </a:ln>
        </c:spPr>
        <c:txPr>
          <a:bodyPr rot="-5400000" vert="horz"/>
          <a:lstStyle/>
          <a:p>
            <a:pPr>
              <a:defRPr sz="1100" baseline="0"/>
            </a:pPr>
            <a:endParaRPr lang="en-US"/>
          </a:p>
        </c:txPr>
        <c:crossAx val="93338624"/>
        <c:crosses val="autoZero"/>
        <c:auto val="1"/>
        <c:lblAlgn val="ctr"/>
        <c:lblOffset val="100"/>
      </c:catAx>
      <c:valAx>
        <c:axId val="93338624"/>
        <c:scaling>
          <c:orientation val="minMax"/>
          <c:min val="0"/>
        </c:scaling>
        <c:axPos val="l"/>
        <c:majorGridlines>
          <c:spPr>
            <a:ln w="3175">
              <a:solidFill>
                <a:srgbClr val="808080"/>
              </a:solidFill>
              <a:prstDash val="solid"/>
            </a:ln>
          </c:spPr>
        </c:majorGridlines>
        <c:title>
          <c:tx>
            <c:rich>
              <a:bodyPr/>
              <a:lstStyle/>
              <a:p>
                <a:pPr>
                  <a:defRPr sz="1200"/>
                </a:pPr>
                <a:r>
                  <a:rPr lang="en-US" sz="1200"/>
                  <a:t>Products (Millions)</a:t>
                </a:r>
              </a:p>
            </c:rich>
          </c:tx>
          <c:layout/>
          <c:spPr>
            <a:noFill/>
            <a:ln w="25400">
              <a:noFill/>
            </a:ln>
          </c:spPr>
        </c:title>
        <c:numFmt formatCode="0" sourceLinked="0"/>
        <c:majorTickMark val="none"/>
        <c:tickLblPos val="nextTo"/>
        <c:spPr>
          <a:ln w="3175">
            <a:solidFill>
              <a:srgbClr val="808080"/>
            </a:solidFill>
            <a:prstDash val="solid"/>
          </a:ln>
        </c:spPr>
        <c:txPr>
          <a:bodyPr/>
          <a:lstStyle/>
          <a:p>
            <a:pPr>
              <a:defRPr sz="1200"/>
            </a:pPr>
            <a:endParaRPr lang="en-US"/>
          </a:p>
        </c:txPr>
        <c:crossAx val="93337088"/>
        <c:crosses val="autoZero"/>
        <c:crossBetween val="between"/>
      </c:valAx>
      <c:spPr>
        <a:solidFill>
          <a:srgbClr val="FFFFFF"/>
        </a:solidFill>
        <a:ln w="3175">
          <a:solidFill>
            <a:schemeClr val="tx1"/>
          </a:solidFill>
        </a:ln>
      </c:spPr>
    </c:plotArea>
    <c:legend>
      <c:legendPos val="r"/>
      <c:layout>
        <c:manualLayout>
          <c:xMode val="edge"/>
          <c:yMode val="edge"/>
          <c:x val="0.85905293150445794"/>
          <c:y val="0.21213912689425851"/>
          <c:w val="0.12647018160269399"/>
          <c:h val="0.49324620026879484"/>
        </c:manualLayout>
      </c:layout>
      <c:txPr>
        <a:bodyPr/>
        <a:lstStyle/>
        <a:p>
          <a:pPr>
            <a:defRPr sz="1100" baseline="0"/>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121" r="0.7500000000000112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of NRT Products </a:t>
            </a:r>
          </a:p>
        </c:rich>
      </c:tx>
      <c:layout/>
    </c:title>
    <c:view3D>
      <c:rotX val="30"/>
      <c:perspective val="30"/>
    </c:view3D>
    <c:plotArea>
      <c:layout/>
      <c:pie3DChart>
        <c:varyColors val="1"/>
        <c:ser>
          <c:idx val="0"/>
          <c:order val="0"/>
          <c:dLbls>
            <c:dLbl>
              <c:idx val="0"/>
              <c:layout>
                <c:manualLayout>
                  <c:x val="-3.5619353124225796E-2"/>
                  <c:y val="-3.0830094215101751E-2"/>
                </c:manualLayout>
              </c:layout>
              <c:showVal val="1"/>
              <c:showCatName val="1"/>
              <c:showPercent val="1"/>
            </c:dLbl>
            <c:dLbl>
              <c:idx val="5"/>
              <c:layout>
                <c:manualLayout>
                  <c:x val="-9.231538412406555E-2"/>
                  <c:y val="-9.2886077101634046E-3"/>
                </c:manualLayout>
              </c:layout>
              <c:showVal val="1"/>
              <c:showCatName val="1"/>
              <c:showPercent val="1"/>
            </c:dLbl>
            <c:showVal val="1"/>
            <c:showCatName val="1"/>
            <c:showPercent val="1"/>
            <c:showLeaderLines val="1"/>
          </c:dLbls>
          <c:cat>
            <c:strRef>
              <c:f>'NRT Distribution'!$A$23:$A$28</c:f>
              <c:strCache>
                <c:ptCount val="6"/>
                <c:pt idx="0">
                  <c:v>AIRS</c:v>
                </c:pt>
                <c:pt idx="1">
                  <c:v>AMSR-E **</c:v>
                </c:pt>
                <c:pt idx="2">
                  <c:v>MLS</c:v>
                </c:pt>
                <c:pt idx="3">
                  <c:v>MODIS - Aqua</c:v>
                </c:pt>
                <c:pt idx="4">
                  <c:v>MODIS - Terra</c:v>
                </c:pt>
                <c:pt idx="5">
                  <c:v>OMI</c:v>
                </c:pt>
              </c:strCache>
            </c:strRef>
          </c:cat>
          <c:val>
            <c:numRef>
              <c:f>'NRT Distribution'!$C$23:$C$28</c:f>
              <c:numCache>
                <c:formatCode>#,##0</c:formatCode>
                <c:ptCount val="6"/>
                <c:pt idx="0">
                  <c:v>1897618</c:v>
                </c:pt>
                <c:pt idx="1">
                  <c:v>622533</c:v>
                </c:pt>
                <c:pt idx="2">
                  <c:v>706949</c:v>
                </c:pt>
                <c:pt idx="3">
                  <c:v>8339935</c:v>
                </c:pt>
                <c:pt idx="4">
                  <c:v>10513558</c:v>
                </c:pt>
                <c:pt idx="5">
                  <c:v>24519</c:v>
                </c:pt>
              </c:numCache>
            </c:numRef>
          </c:val>
        </c:ser>
      </c:pie3DChart>
    </c:plotArea>
    <c:plotVisOnly val="1"/>
  </c:chart>
  <c:printSettings>
    <c:headerFooter/>
    <c:pageMargins b="0.75000000000000544" l="0.70000000000000062" r="0.70000000000000062" t="0.750000000000005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Volume (GBs) of NRT Products </a:t>
            </a:r>
          </a:p>
        </c:rich>
      </c:tx>
      <c:layout/>
    </c:title>
    <c:view3D>
      <c:rotX val="30"/>
      <c:perspective val="30"/>
    </c:view3D>
    <c:plotArea>
      <c:layout/>
      <c:pie3DChart>
        <c:varyColors val="1"/>
        <c:ser>
          <c:idx val="0"/>
          <c:order val="0"/>
          <c:dLbls>
            <c:dLbl>
              <c:idx val="1"/>
              <c:layout>
                <c:manualLayout>
                  <c:x val="0.24382513123359581"/>
                  <c:y val="9.9631127190183879E-3"/>
                </c:manualLayout>
              </c:layout>
              <c:dLblPos val="bestFit"/>
              <c:showVal val="1"/>
              <c:showCatName val="1"/>
              <c:showPercent val="1"/>
            </c:dLbl>
            <c:dLbl>
              <c:idx val="2"/>
              <c:layout>
                <c:manualLayout>
                  <c:x val="0.1306968503937008"/>
                  <c:y val="9.3499326097751564E-2"/>
                </c:manualLayout>
              </c:layout>
              <c:dLblPos val="bestFit"/>
              <c:showVal val="1"/>
              <c:showCatName val="1"/>
              <c:showPercent val="1"/>
            </c:dLbl>
            <c:dLbl>
              <c:idx val="5"/>
              <c:layout>
                <c:manualLayout>
                  <c:x val="-0.1501223455713328"/>
                  <c:y val="-4.4853517177379084E-3"/>
                </c:manualLayout>
              </c:layout>
              <c:dLblPos val="bestFit"/>
              <c:showVal val="1"/>
              <c:showCatName val="1"/>
              <c:showPercent val="1"/>
            </c:dLbl>
            <c:dLblPos val="bestFit"/>
            <c:showVal val="1"/>
            <c:showCatName val="1"/>
            <c:showPercent val="1"/>
            <c:showLeaderLines val="1"/>
          </c:dLbls>
          <c:cat>
            <c:strRef>
              <c:f>'NRT Distribution'!$A$23:$A$28</c:f>
              <c:strCache>
                <c:ptCount val="6"/>
                <c:pt idx="0">
                  <c:v>AIRS</c:v>
                </c:pt>
                <c:pt idx="1">
                  <c:v>AMSR-E **</c:v>
                </c:pt>
                <c:pt idx="2">
                  <c:v>MLS</c:v>
                </c:pt>
                <c:pt idx="3">
                  <c:v>MODIS - Aqua</c:v>
                </c:pt>
                <c:pt idx="4">
                  <c:v>MODIS - Terra</c:v>
                </c:pt>
                <c:pt idx="5">
                  <c:v>OMI</c:v>
                </c:pt>
              </c:strCache>
            </c:strRef>
          </c:cat>
          <c:val>
            <c:numRef>
              <c:f>'NRT Distribution'!$D$23:$D$28</c:f>
              <c:numCache>
                <c:formatCode>#,##0.00</c:formatCode>
                <c:ptCount val="6"/>
                <c:pt idx="0">
                  <c:v>17332.3</c:v>
                </c:pt>
                <c:pt idx="1">
                  <c:v>8994.93</c:v>
                </c:pt>
                <c:pt idx="2">
                  <c:v>73.31</c:v>
                </c:pt>
                <c:pt idx="3">
                  <c:v>209529.28999999998</c:v>
                </c:pt>
                <c:pt idx="4">
                  <c:v>250491.21999999997</c:v>
                </c:pt>
                <c:pt idx="5">
                  <c:v>848.32</c:v>
                </c:pt>
              </c:numCache>
            </c:numRef>
          </c:val>
        </c:ser>
        <c:dLbls>
          <c:showVal val="1"/>
        </c:dLbls>
      </c:pie3DChart>
    </c:plotArea>
    <c:plotVisOnly val="1"/>
  </c:chart>
  <c:printSettings>
    <c:headerFooter/>
    <c:pageMargins b="0.75000000000000544" l="0.70000000000000062" r="0.70000000000000062" t="0.750000000000005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NRT Users</a:t>
            </a:r>
          </a:p>
        </c:rich>
      </c:tx>
      <c:layout/>
    </c:title>
    <c:view3D>
      <c:rotX val="30"/>
      <c:perspective val="30"/>
    </c:view3D>
    <c:plotArea>
      <c:layout/>
      <c:pie3DChart>
        <c:varyColors val="1"/>
        <c:ser>
          <c:idx val="0"/>
          <c:order val="0"/>
          <c:dLbls>
            <c:dLblPos val="bestFit"/>
            <c:showVal val="1"/>
            <c:showCatName val="1"/>
            <c:showPercent val="1"/>
            <c:showLeaderLines val="1"/>
          </c:dLbls>
          <c:cat>
            <c:strRef>
              <c:f>'NRT Distribution'!$A$23:$A$28</c:f>
              <c:strCache>
                <c:ptCount val="6"/>
                <c:pt idx="0">
                  <c:v>AIRS</c:v>
                </c:pt>
                <c:pt idx="1">
                  <c:v>AMSR-E **</c:v>
                </c:pt>
                <c:pt idx="2">
                  <c:v>MLS</c:v>
                </c:pt>
                <c:pt idx="3">
                  <c:v>MODIS - Aqua</c:v>
                </c:pt>
                <c:pt idx="4">
                  <c:v>MODIS - Terra</c:v>
                </c:pt>
                <c:pt idx="5">
                  <c:v>OMI</c:v>
                </c:pt>
              </c:strCache>
            </c:strRef>
          </c:cat>
          <c:val>
            <c:numRef>
              <c:f>'NRT Distribution'!$E$23:$E$28</c:f>
              <c:numCache>
                <c:formatCode>General</c:formatCode>
                <c:ptCount val="6"/>
                <c:pt idx="0">
                  <c:v>180</c:v>
                </c:pt>
                <c:pt idx="1">
                  <c:v>150</c:v>
                </c:pt>
                <c:pt idx="2">
                  <c:v>46</c:v>
                </c:pt>
                <c:pt idx="3">
                  <c:v>282</c:v>
                </c:pt>
                <c:pt idx="4">
                  <c:v>459</c:v>
                </c:pt>
                <c:pt idx="5">
                  <c:v>19</c:v>
                </c:pt>
              </c:numCache>
            </c:numRef>
          </c:val>
        </c:ser>
        <c:dLbls>
          <c:showVal val="1"/>
        </c:dLbls>
      </c:pie3DChart>
    </c:plotArea>
    <c:plotVisOnly val="1"/>
  </c:chart>
  <c:printSettings>
    <c:headerFooter/>
    <c:pageMargins b="0.75000000000000533" l="0.70000000000000062" r="0.70000000000000062" t="0.750000000000005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of CALIPSO Products</a:t>
            </a:r>
          </a:p>
        </c:rich>
      </c:tx>
      <c:layout/>
    </c:title>
    <c:view3D>
      <c:rotX val="30"/>
      <c:perspective val="30"/>
    </c:view3D>
    <c:plotArea>
      <c:layout/>
      <c:pie3DChart>
        <c:varyColors val="1"/>
        <c:ser>
          <c:idx val="0"/>
          <c:order val="0"/>
          <c:dLbls>
            <c:dLbl>
              <c:idx val="1"/>
              <c:layout>
                <c:manualLayout>
                  <c:x val="-0.23659077098121356"/>
                  <c:y val="0.13674675280974494"/>
                </c:manualLayout>
              </c:layout>
              <c:dLblPos val="bestFit"/>
              <c:showVal val="1"/>
              <c:showCatName val="1"/>
              <c:showPercent val="1"/>
            </c:dLbl>
            <c:dLbl>
              <c:idx val="2"/>
              <c:layout>
                <c:manualLayout>
                  <c:x val="0.12835085269513719"/>
                  <c:y val="2.0486573793660392E-2"/>
                </c:manualLayout>
              </c:layout>
              <c:dLblPos val="bestFit"/>
              <c:showVal val="1"/>
              <c:showCatName val="1"/>
              <c:showPercent val="1"/>
            </c:dLbl>
            <c:dLblPos val="bestFit"/>
            <c:showVal val="1"/>
            <c:showCatName val="1"/>
            <c:showPercent val="1"/>
            <c:showLeaderLines val="1"/>
          </c:dLbls>
          <c:cat>
            <c:strRef>
              <c:f>CALIPSO!$B$65:$B$67</c:f>
              <c:strCache>
                <c:ptCount val="3"/>
                <c:pt idx="0">
                  <c:v>CALIOP</c:v>
                </c:pt>
                <c:pt idx="1">
                  <c:v>Imaging Infrared Radiometer</c:v>
                </c:pt>
                <c:pt idx="2">
                  <c:v>Wide Field Camera</c:v>
                </c:pt>
              </c:strCache>
            </c:strRef>
          </c:cat>
          <c:val>
            <c:numRef>
              <c:f>CALIPSO!$D$65:$D$67</c:f>
              <c:numCache>
                <c:formatCode>#,##0</c:formatCode>
                <c:ptCount val="3"/>
                <c:pt idx="0">
                  <c:v>5257467</c:v>
                </c:pt>
                <c:pt idx="1">
                  <c:v>97464</c:v>
                </c:pt>
                <c:pt idx="2">
                  <c:v>20742</c:v>
                </c:pt>
              </c:numCache>
            </c:numRef>
          </c:val>
        </c:ser>
        <c:dLbls>
          <c:showVal val="1"/>
        </c:dLbls>
      </c:pie3DChart>
    </c:plotArea>
    <c:plotVisOnly val="1"/>
  </c:chart>
  <c:printSettings>
    <c:headerFooter/>
    <c:pageMargins b="0.75000000000000533" l="0.70000000000000062" r="0.70000000000000062" t="0.750000000000005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Volume (GBs) of CALIPSO Products</a:t>
            </a:r>
          </a:p>
        </c:rich>
      </c:tx>
      <c:layout/>
    </c:title>
    <c:view3D>
      <c:rotX val="30"/>
      <c:perspective val="30"/>
    </c:view3D>
    <c:plotArea>
      <c:layout/>
      <c:pie3DChart>
        <c:varyColors val="1"/>
        <c:ser>
          <c:idx val="0"/>
          <c:order val="0"/>
          <c:dLbls>
            <c:dLbl>
              <c:idx val="1"/>
              <c:layout>
                <c:manualLayout>
                  <c:x val="-0.30490140212736588"/>
                  <c:y val="0.11314828070733586"/>
                </c:manualLayout>
              </c:layout>
              <c:showVal val="1"/>
              <c:showCatName val="1"/>
              <c:showPercent val="1"/>
            </c:dLbl>
            <c:dLbl>
              <c:idx val="2"/>
              <c:layout>
                <c:manualLayout>
                  <c:x val="0.20833264263019771"/>
                  <c:y val="2.5808743604019566E-2"/>
                </c:manualLayout>
              </c:layout>
              <c:showVal val="1"/>
              <c:showCatName val="1"/>
              <c:showPercent val="1"/>
            </c:dLbl>
            <c:showVal val="1"/>
            <c:showCatName val="1"/>
            <c:showPercent val="1"/>
            <c:showLeaderLines val="1"/>
          </c:dLbls>
          <c:cat>
            <c:strRef>
              <c:f>CALIPSO!$B$65:$B$67</c:f>
              <c:strCache>
                <c:ptCount val="3"/>
                <c:pt idx="0">
                  <c:v>CALIOP</c:v>
                </c:pt>
                <c:pt idx="1">
                  <c:v>Imaging Infrared Radiometer</c:v>
                </c:pt>
                <c:pt idx="2">
                  <c:v>Wide Field Camera</c:v>
                </c:pt>
              </c:strCache>
            </c:strRef>
          </c:cat>
          <c:val>
            <c:numRef>
              <c:f>CALIPSO!$E$65:$E$67</c:f>
              <c:numCache>
                <c:formatCode>#,##0.00</c:formatCode>
                <c:ptCount val="3"/>
                <c:pt idx="0">
                  <c:v>428704.44</c:v>
                </c:pt>
                <c:pt idx="1">
                  <c:v>1410.4099999999999</c:v>
                </c:pt>
                <c:pt idx="2">
                  <c:v>1197.6600000000001</c:v>
                </c:pt>
              </c:numCache>
            </c:numRef>
          </c:val>
        </c:ser>
        <c:dLbls>
          <c:showVal val="1"/>
        </c:dLbls>
      </c:pie3DChart>
    </c:plotArea>
    <c:plotVisOnly val="1"/>
  </c:chart>
  <c:printSettings>
    <c:headerFooter/>
    <c:pageMargins b="0.75000000000000533" l="0.70000000000000062" r="0.70000000000000062" t="0.750000000000005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CALIPSO Users</a:t>
            </a:r>
          </a:p>
        </c:rich>
      </c:tx>
      <c:layout/>
    </c:title>
    <c:view3D>
      <c:rotX val="30"/>
      <c:perspective val="30"/>
    </c:view3D>
    <c:plotArea>
      <c:layout/>
      <c:pie3DChart>
        <c:varyColors val="1"/>
        <c:ser>
          <c:idx val="0"/>
          <c:order val="0"/>
          <c:dLbls>
            <c:dLbl>
              <c:idx val="1"/>
              <c:layout>
                <c:manualLayout>
                  <c:x val="-2.5134063160582278E-2"/>
                  <c:y val="-2.3318630645421043E-2"/>
                </c:manualLayout>
              </c:layout>
              <c:showVal val="1"/>
              <c:showCatName val="1"/>
              <c:showPercent val="1"/>
            </c:dLbl>
            <c:dLbl>
              <c:idx val="2"/>
              <c:layout>
                <c:manualLayout>
                  <c:x val="0.29294803970177452"/>
                  <c:y val="8.5620336324837305E-4"/>
                </c:manualLayout>
              </c:layout>
              <c:showVal val="1"/>
              <c:showCatName val="1"/>
              <c:showPercent val="1"/>
            </c:dLbl>
            <c:showVal val="1"/>
            <c:showCatName val="1"/>
            <c:showPercent val="1"/>
            <c:showLeaderLines val="1"/>
          </c:dLbls>
          <c:cat>
            <c:strRef>
              <c:f>CALIPSO!$B$65:$B$67</c:f>
              <c:strCache>
                <c:ptCount val="3"/>
                <c:pt idx="0">
                  <c:v>CALIOP</c:v>
                </c:pt>
                <c:pt idx="1">
                  <c:v>Imaging Infrared Radiometer</c:v>
                </c:pt>
                <c:pt idx="2">
                  <c:v>Wide Field Camera</c:v>
                </c:pt>
              </c:strCache>
            </c:strRef>
          </c:cat>
          <c:val>
            <c:numRef>
              <c:f>CALIPSO!$F$65:$F$67</c:f>
              <c:numCache>
                <c:formatCode>#,##0</c:formatCode>
                <c:ptCount val="3"/>
                <c:pt idx="0">
                  <c:v>712</c:v>
                </c:pt>
                <c:pt idx="1">
                  <c:v>49</c:v>
                </c:pt>
                <c:pt idx="2">
                  <c:v>34</c:v>
                </c:pt>
              </c:numCache>
            </c:numRef>
          </c:val>
        </c:ser>
        <c:dLbls>
          <c:showVal val="1"/>
        </c:dLbls>
      </c:pie3DChart>
    </c:plotArea>
    <c:plotVisOnly val="1"/>
  </c:chart>
  <c:printSettings>
    <c:headerFooter/>
    <c:pageMargins b="0.75000000000000533" l="0.70000000000000062" r="0.70000000000000062" t="0.750000000000005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 of Unique Products Distributed during FY2011</a:t>
            </a:r>
          </a:p>
        </c:rich>
      </c:tx>
      <c:layout/>
    </c:title>
    <c:plotArea>
      <c:layout/>
      <c:barChart>
        <c:barDir val="col"/>
        <c:grouping val="clustered"/>
        <c:ser>
          <c:idx val="0"/>
          <c:order val="0"/>
          <c:cat>
            <c:strRef>
              <c:f>'Unique Product Counts'!$A$25:$K$25</c:f>
              <c:strCache>
                <c:ptCount val="11"/>
                <c:pt idx="0">
                  <c:v>ASF</c:v>
                </c:pt>
                <c:pt idx="1">
                  <c:v>CDDIS</c:v>
                </c:pt>
                <c:pt idx="2">
                  <c:v>GES DISC</c:v>
                </c:pt>
                <c:pt idx="3">
                  <c:v>GHRC</c:v>
                </c:pt>
                <c:pt idx="4">
                  <c:v>ASDC</c:v>
                </c:pt>
                <c:pt idx="5">
                  <c:v>LP DAAC</c:v>
                </c:pt>
                <c:pt idx="6">
                  <c:v>MODAPS</c:v>
                </c:pt>
                <c:pt idx="7">
                  <c:v>NSIDC</c:v>
                </c:pt>
                <c:pt idx="8">
                  <c:v>ORNL</c:v>
                </c:pt>
                <c:pt idx="9">
                  <c:v>PO DAAC</c:v>
                </c:pt>
                <c:pt idx="10">
                  <c:v>SEDAC</c:v>
                </c:pt>
              </c:strCache>
            </c:strRef>
          </c:cat>
          <c:val>
            <c:numRef>
              <c:f>'Unique Product Counts'!$A$26:$K$26</c:f>
              <c:numCache>
                <c:formatCode>#,##0</c:formatCode>
                <c:ptCount val="11"/>
                <c:pt idx="0">
                  <c:v>35</c:v>
                </c:pt>
                <c:pt idx="1">
                  <c:v>188</c:v>
                </c:pt>
                <c:pt idx="2">
                  <c:v>1625</c:v>
                </c:pt>
                <c:pt idx="3">
                  <c:v>179</c:v>
                </c:pt>
                <c:pt idx="4">
                  <c:v>598</c:v>
                </c:pt>
                <c:pt idx="5">
                  <c:v>244</c:v>
                </c:pt>
                <c:pt idx="6">
                  <c:v>510</c:v>
                </c:pt>
                <c:pt idx="7">
                  <c:v>329</c:v>
                </c:pt>
                <c:pt idx="8">
                  <c:v>956</c:v>
                </c:pt>
                <c:pt idx="9">
                  <c:v>198</c:v>
                </c:pt>
                <c:pt idx="10">
                  <c:v>184</c:v>
                </c:pt>
              </c:numCache>
            </c:numRef>
          </c:val>
        </c:ser>
        <c:axId val="92773376"/>
        <c:axId val="92775168"/>
      </c:barChart>
      <c:catAx>
        <c:axId val="92773376"/>
        <c:scaling>
          <c:orientation val="minMax"/>
        </c:scaling>
        <c:axPos val="b"/>
        <c:tickLblPos val="nextTo"/>
        <c:crossAx val="92775168"/>
        <c:crosses val="autoZero"/>
        <c:auto val="1"/>
        <c:lblAlgn val="ctr"/>
        <c:lblOffset val="100"/>
      </c:catAx>
      <c:valAx>
        <c:axId val="92775168"/>
        <c:scaling>
          <c:orientation val="minMax"/>
        </c:scaling>
        <c:axPos val="l"/>
        <c:majorGridlines/>
        <c:numFmt formatCode="#,##0" sourceLinked="1"/>
        <c:tickLblPos val="nextTo"/>
        <c:crossAx val="92773376"/>
        <c:crosses val="autoZero"/>
        <c:crossBetween val="between"/>
      </c:valAx>
      <c:spPr>
        <a:ln>
          <a:solidFill>
            <a:schemeClr val="tx1"/>
          </a:solidFill>
        </a:ln>
      </c:spPr>
    </c:plotArea>
    <c:plotVisOnly val="1"/>
  </c:chart>
  <c:printSettings>
    <c:headerFooter/>
    <c:pageMargins b="0.75000000000000544" l="0.70000000000000062" r="0.70000000000000062" t="0.750000000000005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1" i="0" baseline="0"/>
            </a:pPr>
            <a:r>
              <a:rPr lang="en-US" sz="1600" b="1" i="0" baseline="0"/>
              <a:t>Total Users by Domain</a:t>
            </a:r>
          </a:p>
        </c:rich>
      </c:tx>
      <c:layout/>
    </c:title>
    <c:plotArea>
      <c:layout/>
      <c:barChart>
        <c:barDir val="col"/>
        <c:grouping val="stacked"/>
        <c:ser>
          <c:idx val="0"/>
          <c:order val="0"/>
          <c:tx>
            <c:strRef>
              <c:f>'Data Users'!$A$16</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Users'!$B$16:$L$16</c:f>
              <c:numCache>
                <c:formatCode>#,##0</c:formatCode>
                <c:ptCount val="11"/>
                <c:pt idx="0">
                  <c:v>1410</c:v>
                </c:pt>
                <c:pt idx="1">
                  <c:v>46502</c:v>
                </c:pt>
                <c:pt idx="2">
                  <c:v>45917</c:v>
                </c:pt>
                <c:pt idx="3">
                  <c:v>1676</c:v>
                </c:pt>
                <c:pt idx="4">
                  <c:v>839</c:v>
                </c:pt>
                <c:pt idx="5">
                  <c:v>9848</c:v>
                </c:pt>
                <c:pt idx="6">
                  <c:v>18223</c:v>
                </c:pt>
                <c:pt idx="7">
                  <c:v>5074</c:v>
                </c:pt>
                <c:pt idx="8">
                  <c:v>8818</c:v>
                </c:pt>
                <c:pt idx="9">
                  <c:v>12176</c:v>
                </c:pt>
                <c:pt idx="10">
                  <c:v>109458</c:v>
                </c:pt>
              </c:numCache>
            </c:numRef>
          </c:val>
        </c:ser>
        <c:ser>
          <c:idx val="1"/>
          <c:order val="1"/>
          <c:tx>
            <c:strRef>
              <c:f>'Data Users'!$A$17</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Users'!$B$17:$L$17</c:f>
              <c:numCache>
                <c:formatCode>#,##0</c:formatCode>
                <c:ptCount val="11"/>
                <c:pt idx="0">
                  <c:v>442</c:v>
                </c:pt>
                <c:pt idx="1">
                  <c:v>8946</c:v>
                </c:pt>
                <c:pt idx="2">
                  <c:v>17137</c:v>
                </c:pt>
                <c:pt idx="3">
                  <c:v>945</c:v>
                </c:pt>
                <c:pt idx="4">
                  <c:v>886</c:v>
                </c:pt>
                <c:pt idx="5">
                  <c:v>6761</c:v>
                </c:pt>
                <c:pt idx="6">
                  <c:v>2806</c:v>
                </c:pt>
                <c:pt idx="7">
                  <c:v>2657</c:v>
                </c:pt>
                <c:pt idx="8">
                  <c:v>2652</c:v>
                </c:pt>
                <c:pt idx="9">
                  <c:v>3372</c:v>
                </c:pt>
                <c:pt idx="10">
                  <c:v>46630</c:v>
                </c:pt>
              </c:numCache>
            </c:numRef>
          </c:val>
        </c:ser>
        <c:ser>
          <c:idx val="2"/>
          <c:order val="2"/>
          <c:tx>
            <c:strRef>
              <c:f>'Data Users'!$A$18</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Users'!$B$18:$L$18</c:f>
              <c:numCache>
                <c:formatCode>#,##0</c:formatCode>
                <c:ptCount val="11"/>
                <c:pt idx="0">
                  <c:v>281</c:v>
                </c:pt>
                <c:pt idx="1">
                  <c:v>1752</c:v>
                </c:pt>
                <c:pt idx="2">
                  <c:v>6612</c:v>
                </c:pt>
                <c:pt idx="3">
                  <c:v>263</c:v>
                </c:pt>
                <c:pt idx="4">
                  <c:v>388</c:v>
                </c:pt>
                <c:pt idx="5">
                  <c:v>2677</c:v>
                </c:pt>
                <c:pt idx="6">
                  <c:v>1572</c:v>
                </c:pt>
                <c:pt idx="7">
                  <c:v>1567</c:v>
                </c:pt>
                <c:pt idx="8">
                  <c:v>1972</c:v>
                </c:pt>
                <c:pt idx="9">
                  <c:v>1233</c:v>
                </c:pt>
                <c:pt idx="10">
                  <c:v>7892</c:v>
                </c:pt>
              </c:numCache>
            </c:numRef>
          </c:val>
        </c:ser>
        <c:ser>
          <c:idx val="3"/>
          <c:order val="3"/>
          <c:tx>
            <c:strRef>
              <c:f>'Data Users'!$A$19</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Users'!$B$19:$L$19</c:f>
              <c:numCache>
                <c:formatCode>#,##0</c:formatCode>
                <c:ptCount val="11"/>
                <c:pt idx="0">
                  <c:v>119</c:v>
                </c:pt>
                <c:pt idx="1">
                  <c:v>2068</c:v>
                </c:pt>
                <c:pt idx="2">
                  <c:v>2955</c:v>
                </c:pt>
                <c:pt idx="3">
                  <c:v>170</c:v>
                </c:pt>
                <c:pt idx="4">
                  <c:v>321</c:v>
                </c:pt>
                <c:pt idx="5">
                  <c:v>783</c:v>
                </c:pt>
                <c:pt idx="6">
                  <c:v>1171</c:v>
                </c:pt>
                <c:pt idx="7">
                  <c:v>720</c:v>
                </c:pt>
                <c:pt idx="8">
                  <c:v>373</c:v>
                </c:pt>
                <c:pt idx="9">
                  <c:v>914</c:v>
                </c:pt>
                <c:pt idx="10">
                  <c:v>1569</c:v>
                </c:pt>
              </c:numCache>
            </c:numRef>
          </c:val>
        </c:ser>
        <c:ser>
          <c:idx val="4"/>
          <c:order val="4"/>
          <c:tx>
            <c:strRef>
              <c:f>'Data Users'!$A$20</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Users'!$B$20:$L$20</c:f>
              <c:numCache>
                <c:formatCode>#,##0</c:formatCode>
                <c:ptCount val="11"/>
                <c:pt idx="0">
                  <c:v>16</c:v>
                </c:pt>
                <c:pt idx="1">
                  <c:v>177</c:v>
                </c:pt>
                <c:pt idx="2">
                  <c:v>254</c:v>
                </c:pt>
                <c:pt idx="3">
                  <c:v>8</c:v>
                </c:pt>
                <c:pt idx="4">
                  <c:v>12</c:v>
                </c:pt>
                <c:pt idx="5">
                  <c:v>158</c:v>
                </c:pt>
                <c:pt idx="6">
                  <c:v>51</c:v>
                </c:pt>
                <c:pt idx="7">
                  <c:v>78</c:v>
                </c:pt>
                <c:pt idx="8">
                  <c:v>43</c:v>
                </c:pt>
                <c:pt idx="9">
                  <c:v>48</c:v>
                </c:pt>
                <c:pt idx="10">
                  <c:v>830</c:v>
                </c:pt>
              </c:numCache>
            </c:numRef>
          </c:val>
        </c:ser>
        <c:ser>
          <c:idx val="5"/>
          <c:order val="5"/>
          <c:tx>
            <c:strRef>
              <c:f>'Data Users'!$A$21</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Users'!$B$21:$L$21</c:f>
              <c:numCache>
                <c:formatCode>#,##0</c:formatCode>
                <c:ptCount val="11"/>
                <c:pt idx="0">
                  <c:v>249</c:v>
                </c:pt>
                <c:pt idx="1">
                  <c:v>3221</c:v>
                </c:pt>
                <c:pt idx="2">
                  <c:v>4583</c:v>
                </c:pt>
                <c:pt idx="3">
                  <c:v>174</c:v>
                </c:pt>
                <c:pt idx="4">
                  <c:v>25</c:v>
                </c:pt>
                <c:pt idx="5">
                  <c:v>710</c:v>
                </c:pt>
                <c:pt idx="6">
                  <c:v>1069</c:v>
                </c:pt>
                <c:pt idx="7">
                  <c:v>618</c:v>
                </c:pt>
                <c:pt idx="8">
                  <c:v>913</c:v>
                </c:pt>
                <c:pt idx="9">
                  <c:v>1250</c:v>
                </c:pt>
                <c:pt idx="10">
                  <c:v>11470</c:v>
                </c:pt>
              </c:numCache>
            </c:numRef>
          </c:val>
        </c:ser>
        <c:ser>
          <c:idx val="6"/>
          <c:order val="6"/>
          <c:tx>
            <c:strRef>
              <c:f>'Data Users'!$A$22</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Users'!$B$22:$L$22</c:f>
              <c:numCache>
                <c:formatCode>#,##0</c:formatCode>
                <c:ptCount val="11"/>
                <c:pt idx="0">
                  <c:v>46</c:v>
                </c:pt>
                <c:pt idx="1">
                  <c:v>1184</c:v>
                </c:pt>
                <c:pt idx="2">
                  <c:v>1563</c:v>
                </c:pt>
                <c:pt idx="3">
                  <c:v>42</c:v>
                </c:pt>
                <c:pt idx="4">
                  <c:v>19</c:v>
                </c:pt>
                <c:pt idx="5">
                  <c:v>203</c:v>
                </c:pt>
                <c:pt idx="6">
                  <c:v>1250</c:v>
                </c:pt>
                <c:pt idx="7">
                  <c:v>233</c:v>
                </c:pt>
                <c:pt idx="8">
                  <c:v>310</c:v>
                </c:pt>
                <c:pt idx="9">
                  <c:v>781</c:v>
                </c:pt>
                <c:pt idx="10">
                  <c:v>4797</c:v>
                </c:pt>
              </c:numCache>
            </c:numRef>
          </c:val>
        </c:ser>
        <c:gapWidth val="55"/>
        <c:overlap val="100"/>
        <c:axId val="94152960"/>
        <c:axId val="94158848"/>
      </c:barChart>
      <c:catAx>
        <c:axId val="94152960"/>
        <c:scaling>
          <c:orientation val="minMax"/>
        </c:scaling>
        <c:axPos val="b"/>
        <c:numFmt formatCode="General" sourceLinked="1"/>
        <c:majorTickMark val="none"/>
        <c:tickLblPos val="nextTo"/>
        <c:spPr>
          <a:ln w="3175">
            <a:solidFill>
              <a:srgbClr val="808080"/>
            </a:solidFill>
            <a:prstDash val="solid"/>
          </a:ln>
        </c:spPr>
        <c:txPr>
          <a:bodyPr rot="-5400000" vert="horz"/>
          <a:lstStyle/>
          <a:p>
            <a:pPr>
              <a:defRPr sz="1000"/>
            </a:pPr>
            <a:endParaRPr lang="en-US"/>
          </a:p>
        </c:txPr>
        <c:crossAx val="94158848"/>
        <c:crosses val="autoZero"/>
        <c:auto val="1"/>
        <c:lblAlgn val="ctr"/>
        <c:lblOffset val="100"/>
      </c:catAx>
      <c:valAx>
        <c:axId val="94158848"/>
        <c:scaling>
          <c:orientation val="minMax"/>
        </c:scaling>
        <c:axPos val="l"/>
        <c:majorGridlines>
          <c:spPr>
            <a:ln w="3175">
              <a:solidFill>
                <a:srgbClr val="808080"/>
              </a:solidFill>
              <a:prstDash val="solid"/>
            </a:ln>
          </c:spPr>
        </c:majorGridlines>
        <c:numFmt formatCode="#,##0" sourceLinked="1"/>
        <c:majorTickMark val="none"/>
        <c:tickLblPos val="nextTo"/>
        <c:crossAx val="94152960"/>
        <c:crosses val="autoZero"/>
        <c:crossBetween val="between"/>
      </c:valAx>
      <c:spPr>
        <a:solidFill>
          <a:srgbClr val="FFFFFF"/>
        </a:solidFill>
        <a:ln w="25400">
          <a:solidFill>
            <a:srgbClr val="808080"/>
          </a:solidFill>
        </a:ln>
      </c:spPr>
    </c:plotArea>
    <c:legend>
      <c:legendPos val="r"/>
      <c:layout>
        <c:manualLayout>
          <c:xMode val="edge"/>
          <c:yMode val="edge"/>
          <c:x val="0.83263437524855854"/>
          <c:y val="0.20179072672893553"/>
          <c:w val="0.14290000980184331"/>
          <c:h val="0.54340085290729434"/>
        </c:manualLayout>
      </c:layout>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088" r="0.7500000000000108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aseline="0"/>
            </a:pPr>
            <a:r>
              <a:rPr lang="en-US" sz="1600" baseline="0"/>
              <a:t>Repeat Data Users By Domain</a:t>
            </a:r>
          </a:p>
        </c:rich>
      </c:tx>
      <c:layout/>
      <c:spPr>
        <a:noFill/>
        <a:ln w="25400">
          <a:noFill/>
        </a:ln>
      </c:spPr>
    </c:title>
    <c:plotArea>
      <c:layout/>
      <c:barChart>
        <c:barDir val="col"/>
        <c:grouping val="stacked"/>
        <c:ser>
          <c:idx val="0"/>
          <c:order val="0"/>
          <c:tx>
            <c:strRef>
              <c:f>'Data Users'!$A$57</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Users'!$B$57:$L$57</c:f>
              <c:numCache>
                <c:formatCode>#,##0</c:formatCode>
                <c:ptCount val="11"/>
                <c:pt idx="0">
                  <c:v>282</c:v>
                </c:pt>
                <c:pt idx="1">
                  <c:v>7255</c:v>
                </c:pt>
                <c:pt idx="2">
                  <c:v>5854</c:v>
                </c:pt>
                <c:pt idx="3">
                  <c:v>146</c:v>
                </c:pt>
                <c:pt idx="4">
                  <c:v>191</c:v>
                </c:pt>
                <c:pt idx="5">
                  <c:v>2270</c:v>
                </c:pt>
                <c:pt idx="6">
                  <c:v>3267</c:v>
                </c:pt>
                <c:pt idx="7">
                  <c:v>784</c:v>
                </c:pt>
                <c:pt idx="8">
                  <c:v>740</c:v>
                </c:pt>
                <c:pt idx="9">
                  <c:v>1346</c:v>
                </c:pt>
                <c:pt idx="10">
                  <c:v>5243</c:v>
                </c:pt>
              </c:numCache>
            </c:numRef>
          </c:val>
        </c:ser>
        <c:ser>
          <c:idx val="1"/>
          <c:order val="1"/>
          <c:tx>
            <c:strRef>
              <c:f>'Data Users'!$A$58</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Users'!$B$58:$L$58</c:f>
              <c:numCache>
                <c:formatCode>#,##0</c:formatCode>
                <c:ptCount val="11"/>
                <c:pt idx="0">
                  <c:v>41</c:v>
                </c:pt>
                <c:pt idx="1">
                  <c:v>2711</c:v>
                </c:pt>
                <c:pt idx="2">
                  <c:v>2567</c:v>
                </c:pt>
                <c:pt idx="3">
                  <c:v>242</c:v>
                </c:pt>
                <c:pt idx="4">
                  <c:v>366</c:v>
                </c:pt>
                <c:pt idx="5">
                  <c:v>1651</c:v>
                </c:pt>
                <c:pt idx="6">
                  <c:v>1049</c:v>
                </c:pt>
                <c:pt idx="7">
                  <c:v>373</c:v>
                </c:pt>
                <c:pt idx="8">
                  <c:v>343</c:v>
                </c:pt>
                <c:pt idx="9">
                  <c:v>787</c:v>
                </c:pt>
                <c:pt idx="10">
                  <c:v>1650</c:v>
                </c:pt>
              </c:numCache>
            </c:numRef>
          </c:val>
        </c:ser>
        <c:ser>
          <c:idx val="2"/>
          <c:order val="2"/>
          <c:tx>
            <c:strRef>
              <c:f>'Data Users'!$A$59</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Users'!$B$59:$L$59</c:f>
              <c:numCache>
                <c:formatCode>#,##0</c:formatCode>
                <c:ptCount val="11"/>
                <c:pt idx="0">
                  <c:v>84</c:v>
                </c:pt>
                <c:pt idx="1">
                  <c:v>399</c:v>
                </c:pt>
                <c:pt idx="2">
                  <c:v>1335</c:v>
                </c:pt>
                <c:pt idx="3">
                  <c:v>34</c:v>
                </c:pt>
                <c:pt idx="4">
                  <c:v>119</c:v>
                </c:pt>
                <c:pt idx="5">
                  <c:v>699</c:v>
                </c:pt>
                <c:pt idx="6">
                  <c:v>398</c:v>
                </c:pt>
                <c:pt idx="7">
                  <c:v>321</c:v>
                </c:pt>
                <c:pt idx="8">
                  <c:v>152</c:v>
                </c:pt>
                <c:pt idx="9">
                  <c:v>142</c:v>
                </c:pt>
                <c:pt idx="10">
                  <c:v>376</c:v>
                </c:pt>
              </c:numCache>
            </c:numRef>
          </c:val>
        </c:ser>
        <c:ser>
          <c:idx val="3"/>
          <c:order val="3"/>
          <c:tx>
            <c:strRef>
              <c:f>'Data Users'!$A$60</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Users'!$B$60:$L$60</c:f>
              <c:numCache>
                <c:formatCode>#,##0</c:formatCode>
                <c:ptCount val="11"/>
                <c:pt idx="0">
                  <c:v>41</c:v>
                </c:pt>
                <c:pt idx="1">
                  <c:v>790</c:v>
                </c:pt>
                <c:pt idx="2">
                  <c:v>822</c:v>
                </c:pt>
                <c:pt idx="3">
                  <c:v>31</c:v>
                </c:pt>
                <c:pt idx="4">
                  <c:v>122</c:v>
                </c:pt>
                <c:pt idx="5">
                  <c:v>260</c:v>
                </c:pt>
                <c:pt idx="6">
                  <c:v>376</c:v>
                </c:pt>
                <c:pt idx="7">
                  <c:v>192</c:v>
                </c:pt>
                <c:pt idx="8">
                  <c:v>44</c:v>
                </c:pt>
                <c:pt idx="9">
                  <c:v>186</c:v>
                </c:pt>
                <c:pt idx="10">
                  <c:v>268</c:v>
                </c:pt>
              </c:numCache>
            </c:numRef>
          </c:val>
        </c:ser>
        <c:ser>
          <c:idx val="4"/>
          <c:order val="4"/>
          <c:tx>
            <c:strRef>
              <c:f>'Data Users'!$A$61</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Users'!$B$61:$L$61</c:f>
              <c:numCache>
                <c:formatCode>#,##0</c:formatCode>
                <c:ptCount val="11"/>
                <c:pt idx="0">
                  <c:v>6</c:v>
                </c:pt>
                <c:pt idx="1">
                  <c:v>54</c:v>
                </c:pt>
                <c:pt idx="2">
                  <c:v>39</c:v>
                </c:pt>
                <c:pt idx="3">
                  <c:v>0</c:v>
                </c:pt>
                <c:pt idx="4">
                  <c:v>3</c:v>
                </c:pt>
                <c:pt idx="5">
                  <c:v>39</c:v>
                </c:pt>
                <c:pt idx="6">
                  <c:v>14</c:v>
                </c:pt>
                <c:pt idx="7">
                  <c:v>25</c:v>
                </c:pt>
                <c:pt idx="8">
                  <c:v>3</c:v>
                </c:pt>
                <c:pt idx="9">
                  <c:v>3</c:v>
                </c:pt>
                <c:pt idx="10">
                  <c:v>114</c:v>
                </c:pt>
              </c:numCache>
            </c:numRef>
          </c:val>
        </c:ser>
        <c:ser>
          <c:idx val="5"/>
          <c:order val="5"/>
          <c:tx>
            <c:strRef>
              <c:f>'Data Users'!$A$62</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Users'!$B$62:$L$62</c:f>
              <c:numCache>
                <c:formatCode>#,##0</c:formatCode>
                <c:ptCount val="11"/>
                <c:pt idx="0">
                  <c:v>49</c:v>
                </c:pt>
                <c:pt idx="1">
                  <c:v>971</c:v>
                </c:pt>
                <c:pt idx="2">
                  <c:v>658</c:v>
                </c:pt>
                <c:pt idx="3">
                  <c:v>19</c:v>
                </c:pt>
                <c:pt idx="4">
                  <c:v>10</c:v>
                </c:pt>
                <c:pt idx="5">
                  <c:v>171</c:v>
                </c:pt>
                <c:pt idx="6">
                  <c:v>219</c:v>
                </c:pt>
                <c:pt idx="7">
                  <c:v>61</c:v>
                </c:pt>
                <c:pt idx="8">
                  <c:v>66</c:v>
                </c:pt>
                <c:pt idx="9">
                  <c:v>107</c:v>
                </c:pt>
                <c:pt idx="10">
                  <c:v>1026</c:v>
                </c:pt>
              </c:numCache>
            </c:numRef>
          </c:val>
        </c:ser>
        <c:ser>
          <c:idx val="6"/>
          <c:order val="6"/>
          <c:tx>
            <c:strRef>
              <c:f>'Data Users'!$A$63</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Users'!$B$63:$L$63</c:f>
              <c:numCache>
                <c:formatCode>#,##0</c:formatCode>
                <c:ptCount val="11"/>
                <c:pt idx="0">
                  <c:v>1</c:v>
                </c:pt>
                <c:pt idx="1">
                  <c:v>136</c:v>
                </c:pt>
                <c:pt idx="2">
                  <c:v>149</c:v>
                </c:pt>
                <c:pt idx="3">
                  <c:v>5</c:v>
                </c:pt>
                <c:pt idx="4">
                  <c:v>7</c:v>
                </c:pt>
                <c:pt idx="5">
                  <c:v>60</c:v>
                </c:pt>
                <c:pt idx="6">
                  <c:v>104</c:v>
                </c:pt>
                <c:pt idx="7">
                  <c:v>52</c:v>
                </c:pt>
                <c:pt idx="8">
                  <c:v>11</c:v>
                </c:pt>
                <c:pt idx="9">
                  <c:v>63</c:v>
                </c:pt>
                <c:pt idx="10">
                  <c:v>326</c:v>
                </c:pt>
              </c:numCache>
            </c:numRef>
          </c:val>
        </c:ser>
        <c:gapWidth val="55"/>
        <c:overlap val="100"/>
        <c:axId val="94208384"/>
        <c:axId val="94209920"/>
      </c:barChart>
      <c:catAx>
        <c:axId val="94208384"/>
        <c:scaling>
          <c:orientation val="minMax"/>
        </c:scaling>
        <c:axPos val="b"/>
        <c:numFmt formatCode="#,##0" sourceLinked="1"/>
        <c:majorTickMark val="none"/>
        <c:tickLblPos val="nextTo"/>
        <c:spPr>
          <a:ln w="3175">
            <a:solidFill>
              <a:srgbClr val="808080"/>
            </a:solidFill>
            <a:prstDash val="solid"/>
          </a:ln>
        </c:spPr>
        <c:txPr>
          <a:bodyPr rot="-5400000" vert="horz"/>
          <a:lstStyle/>
          <a:p>
            <a:pPr>
              <a:defRPr baseline="0"/>
            </a:pPr>
            <a:endParaRPr lang="en-US"/>
          </a:p>
        </c:txPr>
        <c:crossAx val="94209920"/>
        <c:crosses val="autoZero"/>
        <c:auto val="1"/>
        <c:lblAlgn val="ctr"/>
        <c:lblOffset val="100"/>
      </c:catAx>
      <c:valAx>
        <c:axId val="94209920"/>
        <c:scaling>
          <c:orientation val="minMax"/>
        </c:scaling>
        <c:axPos val="l"/>
        <c:majorGridlines>
          <c:spPr>
            <a:ln w="3175">
              <a:solidFill>
                <a:srgbClr val="808080"/>
              </a:solidFill>
              <a:prstDash val="solid"/>
            </a:ln>
          </c:spPr>
        </c:majorGridlines>
        <c:numFmt formatCode="#,##0" sourceLinked="1"/>
        <c:majorTickMark val="none"/>
        <c:tickLblPos val="nextTo"/>
        <c:spPr>
          <a:ln w="3175">
            <a:solidFill>
              <a:srgbClr val="808080"/>
            </a:solidFill>
            <a:prstDash val="solid"/>
          </a:ln>
        </c:spPr>
        <c:crossAx val="94208384"/>
        <c:crosses val="autoZero"/>
        <c:crossBetween val="between"/>
        <c:majorUnit val="2000"/>
      </c:valAx>
      <c:spPr>
        <a:solidFill>
          <a:srgbClr val="FFFFFF"/>
        </a:solidFill>
        <a:ln>
          <a:solidFill>
            <a:srgbClr val="808080"/>
          </a:solidFill>
        </a:ln>
      </c:spPr>
    </c:plotArea>
    <c:legend>
      <c:legendPos val="r"/>
      <c:layout>
        <c:manualLayout>
          <c:xMode val="edge"/>
          <c:yMode val="edge"/>
          <c:x val="0.84856109550763947"/>
          <c:y val="0.1716370440165649"/>
          <c:w val="0.13144439525654991"/>
          <c:h val="0.51817881166136104"/>
        </c:manualLayout>
      </c:layout>
      <c:spPr>
        <a:noFill/>
        <a:ln w="25400">
          <a:noFill/>
        </a:ln>
      </c:spPr>
    </c:legend>
    <c:plotVisOnly val="1"/>
    <c:dispBlanksAs val="gap"/>
  </c:chart>
  <c:spPr>
    <a:solidFill>
      <a:srgbClr val="FFFFFF"/>
    </a:solidFill>
    <a:ln w="3175">
      <a:solidFill>
        <a:schemeClr val="tx1"/>
      </a:solidFill>
      <a:prstDash val="solid"/>
    </a:ln>
  </c:spPr>
  <c:printSettings>
    <c:headerFooter alignWithMargins="0"/>
    <c:pageMargins b="1" l="0.75000000000001088" r="0.7500000000000108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(46.5 Millions)</a:t>
            </a:r>
          </a:p>
        </c:rich>
      </c:tx>
      <c:layout/>
      <c:spPr>
        <a:noFill/>
        <a:ln w="25400">
          <a:noFill/>
        </a:ln>
      </c:spPr>
    </c:title>
    <c:plotArea>
      <c:layout>
        <c:manualLayout>
          <c:layoutTarget val="inner"/>
          <c:xMode val="edge"/>
          <c:yMode val="edge"/>
          <c:x val="0.35754238709845443"/>
          <c:y val="0.61488867468359043"/>
          <c:w val="0.24022379133176849"/>
          <c:h val="0.27831803169888347"/>
        </c:manualLayout>
      </c:layout>
      <c:pieChart>
        <c:varyColors val="1"/>
        <c:ser>
          <c:idx val="1"/>
          <c:order val="0"/>
          <c:tx>
            <c:strRef>
              <c:f>Ingest!$C$6</c:f>
              <c:strCache>
                <c:ptCount val="1"/>
                <c:pt idx="0">
                  <c:v>Files (Millions)</c:v>
                </c:pt>
              </c:strCache>
            </c:strRef>
          </c:tx>
          <c:dLbls>
            <c:dLbl>
              <c:idx val="0"/>
              <c:layout>
                <c:manualLayout>
                  <c:x val="0.24566811062979024"/>
                  <c:y val="-3.5044991293242199E-2"/>
                </c:manualLayout>
              </c:layout>
              <c:showCatName val="1"/>
              <c:showPercent val="1"/>
            </c:dLbl>
            <c:dLbl>
              <c:idx val="1"/>
              <c:layout>
                <c:manualLayout>
                  <c:x val="4.9491439361482724E-2"/>
                  <c:y val="-4.3293866469315705E-2"/>
                </c:manualLayout>
              </c:layout>
              <c:showCatName val="1"/>
              <c:showPercent val="1"/>
            </c:dLbl>
            <c:dLbl>
              <c:idx val="2"/>
              <c:layout>
                <c:manualLayout>
                  <c:x val="-7.8639632437791734E-2"/>
                  <c:y val="3.3622759960693971E-2"/>
                </c:manualLayout>
              </c:layout>
              <c:showCatName val="1"/>
              <c:showPercent val="1"/>
            </c:dLbl>
            <c:dLbl>
              <c:idx val="6"/>
              <c:layout>
                <c:manualLayout>
                  <c:x val="-0.20610726911500221"/>
                  <c:y val="-0.31909660025483244"/>
                </c:manualLayout>
              </c:layout>
              <c:showCatName val="1"/>
              <c:showPercent val="1"/>
            </c:dLbl>
            <c:dLbl>
              <c:idx val="9"/>
              <c:layout>
                <c:manualLayout>
                  <c:x val="0.20681803383546604"/>
                  <c:y val="-0.143775475128089"/>
                </c:manualLayout>
              </c:layout>
              <c:showCatName val="1"/>
              <c:showPercent val="1"/>
            </c:dLbl>
            <c:showCatName val="1"/>
            <c:showPercent val="1"/>
            <c:showLeaderLines val="1"/>
          </c:dLbls>
          <c:cat>
            <c:strRef>
              <c:f>Ingest!$A$7:$A$15</c:f>
              <c:strCache>
                <c:ptCount val="9"/>
                <c:pt idx="0">
                  <c:v>ASDC</c:v>
                </c:pt>
                <c:pt idx="1">
                  <c:v>CDDIS</c:v>
                </c:pt>
                <c:pt idx="2">
                  <c:v>GESDISC</c:v>
                </c:pt>
                <c:pt idx="3">
                  <c:v>GHRC</c:v>
                </c:pt>
                <c:pt idx="4">
                  <c:v>LPDAAC</c:v>
                </c:pt>
                <c:pt idx="5">
                  <c:v>MODAPS</c:v>
                </c:pt>
                <c:pt idx="6">
                  <c:v>NSIDC</c:v>
                </c:pt>
                <c:pt idx="7">
                  <c:v>PODAAC</c:v>
                </c:pt>
                <c:pt idx="8">
                  <c:v>SEDAC</c:v>
                </c:pt>
              </c:strCache>
            </c:strRef>
          </c:cat>
          <c:val>
            <c:numRef>
              <c:f>Ingest!$C$7:$C$15</c:f>
              <c:numCache>
                <c:formatCode>#,##0.0</c:formatCode>
                <c:ptCount val="9"/>
                <c:pt idx="0">
                  <c:v>11.718083999999999</c:v>
                </c:pt>
                <c:pt idx="1">
                  <c:v>14.748379</c:v>
                </c:pt>
                <c:pt idx="2">
                  <c:v>9.6286660000000008</c:v>
                </c:pt>
                <c:pt idx="3">
                  <c:v>0.82950199999999996</c:v>
                </c:pt>
                <c:pt idx="4">
                  <c:v>7.3024399999999998</c:v>
                </c:pt>
                <c:pt idx="5">
                  <c:v>0.23602200000000001</c:v>
                </c:pt>
                <c:pt idx="6">
                  <c:v>1.9591989999999999</c:v>
                </c:pt>
                <c:pt idx="7">
                  <c:v>5.0514000000000003E-2</c:v>
                </c:pt>
                <c:pt idx="8">
                  <c:v>3.1000000000000001E-5</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944" r="0.75000000000000944"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Users</a:t>
            </a:r>
          </a:p>
        </c:rich>
      </c:tx>
      <c:layout/>
    </c:title>
    <c:view3D>
      <c:rotX val="30"/>
      <c:perspective val="30"/>
    </c:view3D>
    <c:plotArea>
      <c:layout/>
      <c:pie3DChart>
        <c:varyColors val="1"/>
        <c:ser>
          <c:idx val="0"/>
          <c:order val="0"/>
          <c:tx>
            <c:strRef>
              <c:f>'Foreign Distribution'!$B$3</c:f>
              <c:strCache>
                <c:ptCount val="1"/>
                <c:pt idx="0">
                  <c:v># of Users</c:v>
                </c:pt>
              </c:strCache>
            </c:strRef>
          </c:tx>
          <c:dLbls>
            <c:dLblPos val="bestFit"/>
            <c:showVal val="1"/>
            <c:showCatName val="1"/>
            <c:showPercent val="1"/>
            <c:showLeaderLines val="1"/>
          </c:dLbls>
          <c:cat>
            <c:strRef>
              <c:f>'Foreign Distribution'!$A$4:$A$8</c:f>
              <c:strCache>
                <c:ptCount val="5"/>
                <c:pt idx="0">
                  <c:v>EU *</c:v>
                </c:pt>
                <c:pt idx="1">
                  <c:v>Canada</c:v>
                </c:pt>
                <c:pt idx="2">
                  <c:v>China **</c:v>
                </c:pt>
                <c:pt idx="3">
                  <c:v>Japan</c:v>
                </c:pt>
                <c:pt idx="4">
                  <c:v>Other</c:v>
                </c:pt>
              </c:strCache>
            </c:strRef>
          </c:cat>
          <c:val>
            <c:numRef>
              <c:f>'Foreign Distribution'!$B$4:$B$8</c:f>
              <c:numCache>
                <c:formatCode>#,##0</c:formatCode>
                <c:ptCount val="5"/>
                <c:pt idx="0">
                  <c:v>84295</c:v>
                </c:pt>
                <c:pt idx="1">
                  <c:v>12768</c:v>
                </c:pt>
                <c:pt idx="2">
                  <c:v>31055</c:v>
                </c:pt>
                <c:pt idx="3">
                  <c:v>8333</c:v>
                </c:pt>
                <c:pt idx="4">
                  <c:v>124888</c:v>
                </c:pt>
              </c:numCache>
            </c:numRef>
          </c:val>
        </c:ser>
        <c:dLbls>
          <c:showVal val="1"/>
        </c:dLbls>
      </c:pie3DChart>
    </c:plotArea>
    <c:plotVisOnly val="1"/>
  </c:chart>
  <c:printSettings>
    <c:headerFooter/>
    <c:pageMargins b="0.75000000000000655" l="0.70000000000000062" r="0.70000000000000062" t="0.750000000000006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Product Distribution (1000s)</a:t>
            </a:r>
          </a:p>
        </c:rich>
      </c:tx>
      <c:layout/>
    </c:title>
    <c:view3D>
      <c:rotX val="30"/>
      <c:perspective val="30"/>
    </c:view3D>
    <c:plotArea>
      <c:layout/>
      <c:pie3DChart>
        <c:varyColors val="1"/>
        <c:ser>
          <c:idx val="0"/>
          <c:order val="0"/>
          <c:tx>
            <c:strRef>
              <c:f>'Foreign Distribution'!$C$3</c:f>
              <c:strCache>
                <c:ptCount val="1"/>
                <c:pt idx="0">
                  <c:v># of Products (1000s)</c:v>
                </c:pt>
              </c:strCache>
            </c:strRef>
          </c:tx>
          <c:dLbls>
            <c:dLblPos val="bestFit"/>
            <c:showVal val="1"/>
            <c:showCatName val="1"/>
            <c:showPercent val="1"/>
            <c:showLeaderLines val="1"/>
          </c:dLbls>
          <c:cat>
            <c:strRef>
              <c:f>'Foreign Distribution'!$A$4:$A$8</c:f>
              <c:strCache>
                <c:ptCount val="5"/>
                <c:pt idx="0">
                  <c:v>EU *</c:v>
                </c:pt>
                <c:pt idx="1">
                  <c:v>Canada</c:v>
                </c:pt>
                <c:pt idx="2">
                  <c:v>China **</c:v>
                </c:pt>
                <c:pt idx="3">
                  <c:v>Japan</c:v>
                </c:pt>
                <c:pt idx="4">
                  <c:v>Other</c:v>
                </c:pt>
              </c:strCache>
            </c:strRef>
          </c:cat>
          <c:val>
            <c:numRef>
              <c:f>'Foreign Distribution'!$C$4:$C$8</c:f>
              <c:numCache>
                <c:formatCode>#,##0</c:formatCode>
                <c:ptCount val="5"/>
                <c:pt idx="0">
                  <c:v>80295.671000000002</c:v>
                </c:pt>
                <c:pt idx="1">
                  <c:v>5468.3909999999996</c:v>
                </c:pt>
                <c:pt idx="2">
                  <c:v>36596.716999999997</c:v>
                </c:pt>
                <c:pt idx="3">
                  <c:v>20729.525000000001</c:v>
                </c:pt>
                <c:pt idx="4">
                  <c:v>75447.472999999998</c:v>
                </c:pt>
              </c:numCache>
            </c:numRef>
          </c:val>
        </c:ser>
        <c:dLbls>
          <c:showVal val="1"/>
        </c:dLbls>
      </c:pie3DChart>
    </c:plotArea>
    <c:plotVisOnly val="1"/>
  </c:chart>
  <c:printSettings>
    <c:headerFooter/>
    <c:pageMargins b="0.75000000000000655" l="0.70000000000000062" r="0.70000000000000062" t="0.750000000000006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 Visits (1,318,598)</a:t>
            </a:r>
          </a:p>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&gt;= 1 min.</a:t>
            </a:r>
          </a:p>
        </c:rich>
      </c:tx>
      <c:layout/>
      <c:spPr>
        <a:noFill/>
        <a:ln w="25400">
          <a:noFill/>
        </a:ln>
      </c:spPr>
    </c:title>
    <c:plotArea>
      <c:layout>
        <c:manualLayout>
          <c:layoutTarget val="inner"/>
          <c:xMode val="edge"/>
          <c:yMode val="edge"/>
          <c:x val="0.36934673366834886"/>
          <c:y val="0.62007385498521161"/>
          <c:w val="0.21608040201005024"/>
          <c:h val="0.30824480652444725"/>
        </c:manualLayout>
      </c:layout>
      <c:pieChart>
        <c:varyColors val="1"/>
        <c:ser>
          <c:idx val="0"/>
          <c:order val="0"/>
          <c:tx>
            <c:strRef>
              <c:f>'Web Visits-Visitors'!$B$12</c:f>
              <c:strCache>
                <c:ptCount val="1"/>
                <c:pt idx="0">
                  <c:v># Visits </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txPr>
              <a:bodyPr/>
              <a:lstStyle/>
              <a:p>
                <a:pPr>
                  <a:defRPr sz="1050"/>
                </a:pPr>
                <a:endParaRPr lang="en-US"/>
              </a:p>
            </c:txPr>
            <c:dLblPos val="bestFit"/>
            <c:showCatName val="1"/>
            <c:showPercent val="1"/>
            <c:showLeaderLines val="1"/>
          </c:dLbls>
          <c:cat>
            <c:strRef>
              <c:f>'Web Visits-Visitors'!$A$13:$A$23</c:f>
              <c:strCache>
                <c:ptCount val="11"/>
                <c:pt idx="0">
                  <c:v>ASDC</c:v>
                </c:pt>
                <c:pt idx="1">
                  <c:v>ASF</c:v>
                </c:pt>
                <c:pt idx="2">
                  <c:v>CDDIS</c:v>
                </c:pt>
                <c:pt idx="3">
                  <c:v>GES DISC</c:v>
                </c:pt>
                <c:pt idx="4">
                  <c:v>GHRC</c:v>
                </c:pt>
                <c:pt idx="5">
                  <c:v>LP DAAC</c:v>
                </c:pt>
                <c:pt idx="6">
                  <c:v>MODAPS</c:v>
                </c:pt>
                <c:pt idx="7">
                  <c:v>NSIDC</c:v>
                </c:pt>
                <c:pt idx="8">
                  <c:v>ORNL</c:v>
                </c:pt>
                <c:pt idx="9">
                  <c:v>PO DAAC</c:v>
                </c:pt>
                <c:pt idx="10">
                  <c:v>SEDAC</c:v>
                </c:pt>
              </c:strCache>
            </c:strRef>
          </c:cat>
          <c:val>
            <c:numRef>
              <c:f>'Web Visits-Visitors'!$B$13:$B$23</c:f>
              <c:numCache>
                <c:formatCode>#,##0</c:formatCode>
                <c:ptCount val="11"/>
                <c:pt idx="0">
                  <c:v>199316</c:v>
                </c:pt>
                <c:pt idx="1">
                  <c:v>13772</c:v>
                </c:pt>
                <c:pt idx="2">
                  <c:v>2504</c:v>
                </c:pt>
                <c:pt idx="3">
                  <c:v>191134</c:v>
                </c:pt>
                <c:pt idx="4">
                  <c:v>4566</c:v>
                </c:pt>
                <c:pt idx="5">
                  <c:v>94768</c:v>
                </c:pt>
                <c:pt idx="6">
                  <c:v>230192</c:v>
                </c:pt>
                <c:pt idx="7">
                  <c:v>425601</c:v>
                </c:pt>
                <c:pt idx="8">
                  <c:v>11300</c:v>
                </c:pt>
                <c:pt idx="9">
                  <c:v>25614</c:v>
                </c:pt>
                <c:pt idx="10">
                  <c:v>119831</c:v>
                </c:pt>
              </c:numCache>
            </c:numRef>
          </c:val>
        </c:ser>
        <c:dLbls>
          <c:showCatName val="1"/>
          <c:showPercent val="1"/>
        </c:dLbls>
        <c:firstSliceAng val="0"/>
      </c:pieChart>
      <c:spPr>
        <a:solidFill>
          <a:srgbClr val="FFFFFF"/>
        </a:solidFill>
        <a:ln w="25400">
          <a:noFill/>
        </a:ln>
      </c:spPr>
    </c:plotArea>
    <c:plotVisOnly val="1"/>
    <c:dispBlanksAs val="zero"/>
  </c:chart>
  <c:spPr>
    <a:solidFill>
      <a:srgbClr val="FFFFFF"/>
    </a:solidFill>
    <a:ln w="3175">
      <a:solidFill>
        <a:srgbClr val="808080"/>
      </a:solidFill>
      <a:prstDash val="solid"/>
    </a:ln>
  </c:spPr>
  <c:txPr>
    <a:bodyPr/>
    <a:lstStyle/>
    <a:p>
      <a:pPr>
        <a:defRPr sz="1200"/>
      </a:pPr>
      <a:endParaRPr lang="en-US"/>
    </a:p>
  </c:txPr>
  <c:printSettings>
    <c:headerFooter alignWithMargins="0"/>
    <c:pageMargins b="1" l="0.75000000000000966" r="0.75000000000000966"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1"/>
          <c:order val="0"/>
          <c:tx>
            <c:strRef>
              <c:f>'Web Visits-Visitors'!$D$35</c:f>
              <c:strCache>
                <c:ptCount val="1"/>
                <c:pt idx="0">
                  <c:v># Unique Visitors</c:v>
                </c:pt>
              </c:strCache>
            </c:strRef>
          </c:tx>
          <c:spPr>
            <a:ln w="25400">
              <a:noFill/>
            </a:ln>
          </c:spPr>
          <c:cat>
            <c:numRef>
              <c:f>'Web Visits-Visitors'!$A$36:$A$47</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'Web Visits-Visitors'!$D$36:$D$47</c:f>
              <c:numCache>
                <c:formatCode>#,##0</c:formatCode>
                <c:ptCount val="12"/>
                <c:pt idx="0">
                  <c:v>73518</c:v>
                </c:pt>
                <c:pt idx="1">
                  <c:v>77284</c:v>
                </c:pt>
                <c:pt idx="2">
                  <c:v>68649</c:v>
                </c:pt>
                <c:pt idx="3">
                  <c:v>76230</c:v>
                </c:pt>
                <c:pt idx="4">
                  <c:v>74981</c:v>
                </c:pt>
                <c:pt idx="5">
                  <c:v>84067</c:v>
                </c:pt>
                <c:pt idx="6">
                  <c:v>67533</c:v>
                </c:pt>
                <c:pt idx="7">
                  <c:v>69780</c:v>
                </c:pt>
                <c:pt idx="8">
                  <c:v>72688</c:v>
                </c:pt>
                <c:pt idx="9">
                  <c:v>80248</c:v>
                </c:pt>
                <c:pt idx="10">
                  <c:v>86023</c:v>
                </c:pt>
                <c:pt idx="11">
                  <c:v>99091</c:v>
                </c:pt>
              </c:numCache>
            </c:numRef>
          </c:val>
        </c:ser>
        <c:ser>
          <c:idx val="0"/>
          <c:order val="1"/>
          <c:tx>
            <c:strRef>
              <c:f>'Web Visits-Visitors'!$B$35</c:f>
              <c:strCache>
                <c:ptCount val="1"/>
                <c:pt idx="0">
                  <c:v># Visits </c:v>
                </c:pt>
              </c:strCache>
            </c:strRef>
          </c:tx>
          <c:cat>
            <c:numRef>
              <c:f>'Web Visits-Visitors'!$A$36:$A$47</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'Web Visits-Visitors'!$B$36:$B$47</c:f>
              <c:numCache>
                <c:formatCode>#,##0</c:formatCode>
                <c:ptCount val="12"/>
                <c:pt idx="0">
                  <c:v>100301</c:v>
                </c:pt>
                <c:pt idx="1">
                  <c:v>105524</c:v>
                </c:pt>
                <c:pt idx="2">
                  <c:v>92837</c:v>
                </c:pt>
                <c:pt idx="3">
                  <c:v>104367</c:v>
                </c:pt>
                <c:pt idx="4">
                  <c:v>102068</c:v>
                </c:pt>
                <c:pt idx="5">
                  <c:v>115056</c:v>
                </c:pt>
                <c:pt idx="6">
                  <c:v>95034</c:v>
                </c:pt>
                <c:pt idx="7">
                  <c:v>97987</c:v>
                </c:pt>
                <c:pt idx="8">
                  <c:v>106544</c:v>
                </c:pt>
                <c:pt idx="9">
                  <c:v>127412</c:v>
                </c:pt>
                <c:pt idx="10">
                  <c:v>131119</c:v>
                </c:pt>
                <c:pt idx="11">
                  <c:v>140349</c:v>
                </c:pt>
              </c:numCache>
            </c:numRef>
          </c:val>
        </c:ser>
        <c:ser>
          <c:idx val="2"/>
          <c:order val="2"/>
          <c:tx>
            <c:strRef>
              <c:f>'Web Visits-Visitors'!$C$35</c:f>
              <c:strCache>
                <c:ptCount val="1"/>
                <c:pt idx="0">
                  <c:v># Views</c:v>
                </c:pt>
              </c:strCache>
            </c:strRef>
          </c:tx>
          <c:cat>
            <c:numRef>
              <c:f>'Web Visits-Visitors'!$A$36:$A$47</c:f>
              <c:numCache>
                <c:formatCode>mmm\-yy</c:formatCode>
                <c:ptCount val="12"/>
                <c:pt idx="0">
                  <c:v>40452</c:v>
                </c:pt>
                <c:pt idx="1">
                  <c:v>40483</c:v>
                </c:pt>
                <c:pt idx="2">
                  <c:v>40513</c:v>
                </c:pt>
                <c:pt idx="3">
                  <c:v>40544</c:v>
                </c:pt>
                <c:pt idx="4">
                  <c:v>40575</c:v>
                </c:pt>
                <c:pt idx="5">
                  <c:v>40603</c:v>
                </c:pt>
                <c:pt idx="6">
                  <c:v>40634</c:v>
                </c:pt>
                <c:pt idx="7">
                  <c:v>40664</c:v>
                </c:pt>
                <c:pt idx="8">
                  <c:v>40695</c:v>
                </c:pt>
                <c:pt idx="9">
                  <c:v>40725</c:v>
                </c:pt>
                <c:pt idx="10">
                  <c:v>40756</c:v>
                </c:pt>
                <c:pt idx="11">
                  <c:v>40787</c:v>
                </c:pt>
              </c:numCache>
            </c:numRef>
          </c:cat>
          <c:val>
            <c:numRef>
              <c:f>'Web Visits-Visitors'!$C$36:$C$47</c:f>
              <c:numCache>
                <c:formatCode>#,##0</c:formatCode>
                <c:ptCount val="12"/>
                <c:pt idx="0">
                  <c:v>1332916</c:v>
                </c:pt>
                <c:pt idx="1">
                  <c:v>1226515</c:v>
                </c:pt>
                <c:pt idx="2">
                  <c:v>1060497</c:v>
                </c:pt>
                <c:pt idx="3">
                  <c:v>1439586</c:v>
                </c:pt>
                <c:pt idx="4">
                  <c:v>1237396</c:v>
                </c:pt>
                <c:pt idx="5">
                  <c:v>1506356</c:v>
                </c:pt>
                <c:pt idx="6">
                  <c:v>1268212</c:v>
                </c:pt>
                <c:pt idx="7">
                  <c:v>1213470</c:v>
                </c:pt>
                <c:pt idx="8">
                  <c:v>1357824</c:v>
                </c:pt>
                <c:pt idx="9">
                  <c:v>1565944</c:v>
                </c:pt>
                <c:pt idx="10">
                  <c:v>3736007</c:v>
                </c:pt>
                <c:pt idx="11">
                  <c:v>1672556</c:v>
                </c:pt>
              </c:numCache>
            </c:numRef>
          </c:val>
        </c:ser>
        <c:axId val="94330880"/>
        <c:axId val="94332416"/>
        <c:axId val="94258944"/>
      </c:area3DChart>
      <c:dateAx>
        <c:axId val="94330880"/>
        <c:scaling>
          <c:orientation val="minMax"/>
        </c:scaling>
        <c:axPos val="b"/>
        <c:numFmt formatCode="mmm\-yy" sourceLinked="1"/>
        <c:tickLblPos val="nextTo"/>
        <c:crossAx val="94332416"/>
        <c:crosses val="autoZero"/>
        <c:auto val="1"/>
        <c:lblOffset val="100"/>
      </c:dateAx>
      <c:valAx>
        <c:axId val="94332416"/>
        <c:scaling>
          <c:orientation val="minMax"/>
        </c:scaling>
        <c:axPos val="l"/>
        <c:majorGridlines/>
        <c:numFmt formatCode="#,##0" sourceLinked="1"/>
        <c:tickLblPos val="nextTo"/>
        <c:crossAx val="94330880"/>
        <c:crosses val="autoZero"/>
        <c:crossBetween val="midCat"/>
      </c:valAx>
      <c:serAx>
        <c:axId val="94258944"/>
        <c:scaling>
          <c:orientation val="minMax"/>
        </c:scaling>
        <c:delete val="1"/>
        <c:axPos val="b"/>
        <c:tickLblPos val="none"/>
        <c:crossAx val="94332416"/>
        <c:crosses val="autoZero"/>
      </c:serAx>
    </c:plotArea>
    <c:legend>
      <c:legendPos val="t"/>
      <c:layout/>
    </c:legend>
    <c:plotVisOnly val="1"/>
  </c:chart>
  <c:spPr>
    <a:ln>
      <a:solidFill>
        <a:schemeClr val="tx1"/>
      </a:solidFill>
    </a:ln>
  </c:spPr>
  <c:printSettings>
    <c:headerFooter/>
    <c:pageMargins b="0.75000000000000988" l="0.70000000000000062" r="0.70000000000000062" t="0.7500000000000098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Repeat Web Visitors</a:t>
            </a:r>
          </a:p>
          <a:p>
            <a:pPr>
              <a:defRPr/>
            </a:pPr>
            <a:r>
              <a:rPr lang="en-US"/>
              <a:t>By Data Center</a:t>
            </a:r>
          </a:p>
        </c:rich>
      </c:tx>
      <c:layout/>
    </c:title>
    <c:plotArea>
      <c:layout/>
      <c:barChart>
        <c:barDir val="col"/>
        <c:grouping val="stacked"/>
        <c:ser>
          <c:idx val="0"/>
          <c:order val="0"/>
          <c:tx>
            <c:strRef>
              <c:f>'Web Repeat Visitors'!$A$5</c:f>
              <c:strCache>
                <c:ptCount val="1"/>
                <c:pt idx="0">
                  <c:v>ASDC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Visitors'!$B$5:$K$5</c:f>
              <c:numCache>
                <c:formatCode>#,##0</c:formatCode>
                <c:ptCount val="10"/>
                <c:pt idx="0">
                  <c:v>13168</c:v>
                </c:pt>
                <c:pt idx="1">
                  <c:v>4216</c:v>
                </c:pt>
                <c:pt idx="2">
                  <c:v>1950</c:v>
                </c:pt>
                <c:pt idx="3">
                  <c:v>1744</c:v>
                </c:pt>
                <c:pt idx="4">
                  <c:v>981</c:v>
                </c:pt>
                <c:pt idx="5">
                  <c:v>542</c:v>
                </c:pt>
                <c:pt idx="6">
                  <c:v>295</c:v>
                </c:pt>
                <c:pt idx="7">
                  <c:v>126</c:v>
                </c:pt>
                <c:pt idx="8">
                  <c:v>29</c:v>
                </c:pt>
                <c:pt idx="9">
                  <c:v>10</c:v>
                </c:pt>
              </c:numCache>
            </c:numRef>
          </c:val>
        </c:ser>
        <c:ser>
          <c:idx val="1"/>
          <c:order val="1"/>
          <c:tx>
            <c:strRef>
              <c:f>'Web Repeat Visitors'!$A$6</c:f>
              <c:strCache>
                <c:ptCount val="1"/>
                <c:pt idx="0">
                  <c:v>ASF</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Visitors'!$B$6:$K$6</c:f>
              <c:numCache>
                <c:formatCode>#,##0</c:formatCode>
                <c:ptCount val="10"/>
                <c:pt idx="0">
                  <c:v>661</c:v>
                </c:pt>
                <c:pt idx="1">
                  <c:v>256</c:v>
                </c:pt>
                <c:pt idx="2">
                  <c:v>155</c:v>
                </c:pt>
                <c:pt idx="3">
                  <c:v>153</c:v>
                </c:pt>
                <c:pt idx="4">
                  <c:v>113</c:v>
                </c:pt>
                <c:pt idx="5">
                  <c:v>81</c:v>
                </c:pt>
                <c:pt idx="6">
                  <c:v>49</c:v>
                </c:pt>
                <c:pt idx="7">
                  <c:v>44</c:v>
                </c:pt>
                <c:pt idx="8">
                  <c:v>15</c:v>
                </c:pt>
                <c:pt idx="9">
                  <c:v>7</c:v>
                </c:pt>
              </c:numCache>
            </c:numRef>
          </c:val>
        </c:ser>
        <c:ser>
          <c:idx val="2"/>
          <c:order val="2"/>
          <c:tx>
            <c:strRef>
              <c:f>'Web Repeat Visitors'!$A$7</c:f>
              <c:strCache>
                <c:ptCount val="1"/>
                <c:pt idx="0">
                  <c:v>CDDIS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Visitors'!$B$7:$K$7</c:f>
              <c:numCache>
                <c:formatCode>#,##0</c:formatCode>
                <c:ptCount val="10"/>
                <c:pt idx="0">
                  <c:v>157</c:v>
                </c:pt>
                <c:pt idx="1">
                  <c:v>41</c:v>
                </c:pt>
                <c:pt idx="2">
                  <c:v>15</c:v>
                </c:pt>
                <c:pt idx="3">
                  <c:v>9</c:v>
                </c:pt>
                <c:pt idx="4">
                  <c:v>3</c:v>
                </c:pt>
                <c:pt idx="5">
                  <c:v>6</c:v>
                </c:pt>
              </c:numCache>
            </c:numRef>
          </c:val>
        </c:ser>
        <c:ser>
          <c:idx val="3"/>
          <c:order val="3"/>
          <c:tx>
            <c:strRef>
              <c:f>'Web Repeat Visitors'!$A$8</c:f>
              <c:strCache>
                <c:ptCount val="1"/>
                <c:pt idx="0">
                  <c:v>GES DISC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Visitors'!$B$8:$K$8</c:f>
              <c:numCache>
                <c:formatCode>#,##0</c:formatCode>
                <c:ptCount val="10"/>
                <c:pt idx="0">
                  <c:v>11810</c:v>
                </c:pt>
                <c:pt idx="1">
                  <c:v>4364</c:v>
                </c:pt>
                <c:pt idx="2">
                  <c:v>2189</c:v>
                </c:pt>
                <c:pt idx="3">
                  <c:v>2234</c:v>
                </c:pt>
                <c:pt idx="4">
                  <c:v>1341</c:v>
                </c:pt>
                <c:pt idx="5">
                  <c:v>877</c:v>
                </c:pt>
                <c:pt idx="6">
                  <c:v>554</c:v>
                </c:pt>
                <c:pt idx="7">
                  <c:v>266</c:v>
                </c:pt>
                <c:pt idx="8">
                  <c:v>99</c:v>
                </c:pt>
                <c:pt idx="9">
                  <c:v>19</c:v>
                </c:pt>
              </c:numCache>
            </c:numRef>
          </c:val>
        </c:ser>
        <c:ser>
          <c:idx val="4"/>
          <c:order val="4"/>
          <c:tx>
            <c:strRef>
              <c:f>'Web Repeat Visitors'!$A$9</c:f>
              <c:strCache>
                <c:ptCount val="1"/>
                <c:pt idx="0">
                  <c:v>GHRC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Visitors'!$B$9:$K$9</c:f>
              <c:numCache>
                <c:formatCode>#,##0</c:formatCode>
                <c:ptCount val="10"/>
                <c:pt idx="0">
                  <c:v>238</c:v>
                </c:pt>
                <c:pt idx="1">
                  <c:v>74</c:v>
                </c:pt>
                <c:pt idx="2">
                  <c:v>35</c:v>
                </c:pt>
                <c:pt idx="3">
                  <c:v>23</c:v>
                </c:pt>
                <c:pt idx="4">
                  <c:v>25</c:v>
                </c:pt>
                <c:pt idx="5">
                  <c:v>11</c:v>
                </c:pt>
                <c:pt idx="6">
                  <c:v>11</c:v>
                </c:pt>
                <c:pt idx="7">
                  <c:v>3</c:v>
                </c:pt>
                <c:pt idx="8">
                  <c:v>3</c:v>
                </c:pt>
                <c:pt idx="9">
                  <c:v>1</c:v>
                </c:pt>
              </c:numCache>
            </c:numRef>
          </c:val>
        </c:ser>
        <c:ser>
          <c:idx val="5"/>
          <c:order val="5"/>
          <c:tx>
            <c:strRef>
              <c:f>'Web Repeat Visitors'!$A$10</c:f>
              <c:strCache>
                <c:ptCount val="1"/>
                <c:pt idx="0">
                  <c:v>LP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Visitors'!$B$10:$K$10</c:f>
              <c:numCache>
                <c:formatCode>#,##0</c:formatCode>
                <c:ptCount val="10"/>
                <c:pt idx="0">
                  <c:v>7924</c:v>
                </c:pt>
                <c:pt idx="1">
                  <c:v>2548</c:v>
                </c:pt>
                <c:pt idx="2">
                  <c:v>1167</c:v>
                </c:pt>
                <c:pt idx="3">
                  <c:v>1054</c:v>
                </c:pt>
                <c:pt idx="4">
                  <c:v>478</c:v>
                </c:pt>
                <c:pt idx="5">
                  <c:v>220</c:v>
                </c:pt>
                <c:pt idx="6">
                  <c:v>95</c:v>
                </c:pt>
                <c:pt idx="7">
                  <c:v>43</c:v>
                </c:pt>
                <c:pt idx="8">
                  <c:v>4</c:v>
                </c:pt>
                <c:pt idx="9">
                  <c:v>3</c:v>
                </c:pt>
              </c:numCache>
            </c:numRef>
          </c:val>
        </c:ser>
        <c:ser>
          <c:idx val="6"/>
          <c:order val="6"/>
          <c:tx>
            <c:strRef>
              <c:f>'Web Repeat Visitors'!$A$11</c:f>
              <c:strCache>
                <c:ptCount val="1"/>
                <c:pt idx="0">
                  <c:v>MODAPS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Visitors'!$B$11:$K$11</c:f>
              <c:numCache>
                <c:formatCode>#,##0</c:formatCode>
                <c:ptCount val="10"/>
                <c:pt idx="0">
                  <c:v>13184</c:v>
                </c:pt>
                <c:pt idx="1">
                  <c:v>5019</c:v>
                </c:pt>
                <c:pt idx="2">
                  <c:v>2747</c:v>
                </c:pt>
                <c:pt idx="3">
                  <c:v>2687</c:v>
                </c:pt>
                <c:pt idx="4">
                  <c:v>1719</c:v>
                </c:pt>
                <c:pt idx="5">
                  <c:v>1260</c:v>
                </c:pt>
                <c:pt idx="6">
                  <c:v>839</c:v>
                </c:pt>
                <c:pt idx="7">
                  <c:v>445</c:v>
                </c:pt>
                <c:pt idx="8">
                  <c:v>118</c:v>
                </c:pt>
                <c:pt idx="9">
                  <c:v>35</c:v>
                </c:pt>
              </c:numCache>
            </c:numRef>
          </c:val>
        </c:ser>
        <c:ser>
          <c:idx val="7"/>
          <c:order val="7"/>
          <c:tx>
            <c:strRef>
              <c:f>'Web Repeat Visitors'!$A$12</c:f>
              <c:strCache>
                <c:ptCount val="1"/>
                <c:pt idx="0">
                  <c:v>NSIDC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Visitors'!$B$12:$K$12</c:f>
              <c:numCache>
                <c:formatCode>#,##0</c:formatCode>
                <c:ptCount val="10"/>
                <c:pt idx="0">
                  <c:v>25408</c:v>
                </c:pt>
                <c:pt idx="1">
                  <c:v>8280</c:v>
                </c:pt>
                <c:pt idx="2">
                  <c:v>4046</c:v>
                </c:pt>
                <c:pt idx="3">
                  <c:v>3563</c:v>
                </c:pt>
                <c:pt idx="4">
                  <c:v>2171</c:v>
                </c:pt>
                <c:pt idx="5">
                  <c:v>1273</c:v>
                </c:pt>
                <c:pt idx="6">
                  <c:v>812</c:v>
                </c:pt>
                <c:pt idx="7">
                  <c:v>421</c:v>
                </c:pt>
                <c:pt idx="8">
                  <c:v>131</c:v>
                </c:pt>
                <c:pt idx="9">
                  <c:v>30</c:v>
                </c:pt>
              </c:numCache>
            </c:numRef>
          </c:val>
        </c:ser>
        <c:ser>
          <c:idx val="8"/>
          <c:order val="8"/>
          <c:tx>
            <c:strRef>
              <c:f>'Web Repeat Visitors'!$A$13</c:f>
              <c:strCache>
                <c:ptCount val="1"/>
                <c:pt idx="0">
                  <c:v>ORNL</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Visitors'!$B$13:$K$13</c:f>
              <c:numCache>
                <c:formatCode>#,##0</c:formatCode>
                <c:ptCount val="10"/>
                <c:pt idx="0">
                  <c:v>760</c:v>
                </c:pt>
                <c:pt idx="1">
                  <c:v>244</c:v>
                </c:pt>
                <c:pt idx="2">
                  <c:v>110</c:v>
                </c:pt>
                <c:pt idx="3">
                  <c:v>76</c:v>
                </c:pt>
                <c:pt idx="4">
                  <c:v>35</c:v>
                </c:pt>
                <c:pt idx="5">
                  <c:v>23</c:v>
                </c:pt>
                <c:pt idx="6">
                  <c:v>21</c:v>
                </c:pt>
                <c:pt idx="7">
                  <c:v>6</c:v>
                </c:pt>
              </c:numCache>
            </c:numRef>
          </c:val>
        </c:ser>
        <c:ser>
          <c:idx val="9"/>
          <c:order val="9"/>
          <c:tx>
            <c:strRef>
              <c:f>'Web Repeat Visitors'!$A$14</c:f>
              <c:strCache>
                <c:ptCount val="1"/>
                <c:pt idx="0">
                  <c:v>PO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Visitors'!$B$14:$K$14</c:f>
              <c:numCache>
                <c:formatCode>#,##0</c:formatCode>
                <c:ptCount val="10"/>
                <c:pt idx="0">
                  <c:v>1960</c:v>
                </c:pt>
                <c:pt idx="1">
                  <c:v>623</c:v>
                </c:pt>
                <c:pt idx="2">
                  <c:v>271</c:v>
                </c:pt>
                <c:pt idx="3">
                  <c:v>225</c:v>
                </c:pt>
                <c:pt idx="4">
                  <c:v>113</c:v>
                </c:pt>
                <c:pt idx="5">
                  <c:v>63</c:v>
                </c:pt>
                <c:pt idx="6">
                  <c:v>48</c:v>
                </c:pt>
                <c:pt idx="7">
                  <c:v>21</c:v>
                </c:pt>
                <c:pt idx="8">
                  <c:v>5</c:v>
                </c:pt>
              </c:numCache>
            </c:numRef>
          </c:val>
        </c:ser>
        <c:ser>
          <c:idx val="10"/>
          <c:order val="10"/>
          <c:tx>
            <c:strRef>
              <c:f>'Web Repeat Visitors'!$A$15</c:f>
              <c:strCache>
                <c:ptCount val="1"/>
                <c:pt idx="0">
                  <c:v>SEDAC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Visitors'!$B$15:$K$15</c:f>
              <c:numCache>
                <c:formatCode>#,##0</c:formatCode>
                <c:ptCount val="10"/>
                <c:pt idx="0">
                  <c:v>6074</c:v>
                </c:pt>
                <c:pt idx="1">
                  <c:v>1371</c:v>
                </c:pt>
                <c:pt idx="2">
                  <c:v>517</c:v>
                </c:pt>
                <c:pt idx="3">
                  <c:v>383</c:v>
                </c:pt>
                <c:pt idx="4">
                  <c:v>166</c:v>
                </c:pt>
                <c:pt idx="5">
                  <c:v>113</c:v>
                </c:pt>
                <c:pt idx="6">
                  <c:v>51</c:v>
                </c:pt>
                <c:pt idx="7">
                  <c:v>41</c:v>
                </c:pt>
                <c:pt idx="8">
                  <c:v>24</c:v>
                </c:pt>
                <c:pt idx="9">
                  <c:v>5</c:v>
                </c:pt>
              </c:numCache>
            </c:numRef>
          </c:val>
        </c:ser>
        <c:gapWidth val="75"/>
        <c:overlap val="100"/>
        <c:axId val="94494720"/>
        <c:axId val="94496256"/>
      </c:barChart>
      <c:catAx>
        <c:axId val="94494720"/>
        <c:scaling>
          <c:orientation val="minMax"/>
        </c:scaling>
        <c:axPos val="b"/>
        <c:numFmt formatCode="@" sourceLinked="1"/>
        <c:majorTickMark val="none"/>
        <c:tickLblPos val="nextTo"/>
        <c:txPr>
          <a:bodyPr rot="-2700000" vert="horz"/>
          <a:lstStyle/>
          <a:p>
            <a:pPr>
              <a:defRPr/>
            </a:pPr>
            <a:endParaRPr lang="en-US"/>
          </a:p>
        </c:txPr>
        <c:crossAx val="94496256"/>
        <c:crosses val="autoZero"/>
        <c:auto val="1"/>
        <c:lblAlgn val="ctr"/>
        <c:lblOffset val="100"/>
      </c:catAx>
      <c:valAx>
        <c:axId val="94496256"/>
        <c:scaling>
          <c:orientation val="minMax"/>
        </c:scaling>
        <c:axPos val="l"/>
        <c:majorGridlines/>
        <c:numFmt formatCode="#,##0" sourceLinked="1"/>
        <c:majorTickMark val="none"/>
        <c:tickLblPos val="nextTo"/>
        <c:txPr>
          <a:bodyPr rot="0" vert="horz"/>
          <a:lstStyle/>
          <a:p>
            <a:pPr>
              <a:defRPr/>
            </a:pPr>
            <a:endParaRPr lang="en-US"/>
          </a:p>
        </c:txPr>
        <c:crossAx val="94494720"/>
        <c:crosses val="autoZero"/>
        <c:crossBetween val="between"/>
      </c:valAx>
      <c:spPr>
        <a:ln>
          <a:solidFill>
            <a:schemeClr val="tx1"/>
          </a:solidFill>
        </a:ln>
      </c:spPr>
    </c:plotArea>
    <c:legend>
      <c:legendPos val="b"/>
      <c:layout/>
    </c:legend>
    <c:plotVisOnly val="1"/>
    <c:dispBlanksAs val="gap"/>
  </c:chart>
  <c:spPr>
    <a:noFill/>
    <a:ln>
      <a:solidFill>
        <a:schemeClr val="tx1"/>
      </a:solidFill>
    </a:ln>
  </c:spPr>
  <c:printSettings>
    <c:headerFooter alignWithMargins="0"/>
    <c:pageMargins b="1" l="0.75000000000000999" r="0.75000000000000999"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layout/>
    </c:title>
    <c:view3D>
      <c:rotX val="30"/>
      <c:perspective val="30"/>
    </c:view3D>
    <c:plotArea>
      <c:layout>
        <c:manualLayout>
          <c:layoutTarget val="inner"/>
          <c:xMode val="edge"/>
          <c:yMode val="edge"/>
          <c:x val="8.8096249312457464E-2"/>
          <c:y val="0.23384926507274401"/>
          <c:w val="0.82380750137508962"/>
          <c:h val="0.75487033063733178"/>
        </c:manualLayout>
      </c:layout>
      <c:pie3DChart>
        <c:varyColors val="1"/>
        <c:ser>
          <c:idx val="0"/>
          <c:order val="0"/>
          <c:tx>
            <c:strRef>
              <c:f>'Web Activity by Domain'!$C$3</c:f>
              <c:strCache>
                <c:ptCount val="1"/>
                <c:pt idx="0">
                  <c:v>Visitors</c:v>
                </c:pt>
              </c:strCache>
            </c:strRef>
          </c:tx>
          <c:dLbls>
            <c:dLbl>
              <c:idx val="4"/>
              <c:layout>
                <c:manualLayout>
                  <c:x val="-1.8018621333842449E-2"/>
                  <c:y val="-4.1110348698913855E-2"/>
                </c:manualLayout>
              </c:layout>
              <c:showCatName val="1"/>
              <c:showPercent val="1"/>
            </c:dLbl>
            <c:dLbl>
              <c:idx val="7"/>
              <c:layout>
                <c:manualLayout>
                  <c:x val="-6.5960787317147884E-2"/>
                  <c:y val="-9.8399894728847581E-2"/>
                </c:manualLayout>
              </c:layout>
              <c:showCatName val="1"/>
              <c:showPercent val="1"/>
            </c:dLbl>
            <c:dLbl>
              <c:idx val="13"/>
              <c:layout>
                <c:manualLayout>
                  <c:x val="5.6264802139166757E-2"/>
                  <c:y val="-9.518744102917169E-2"/>
                </c:manualLayout>
              </c:layout>
              <c:showCatName val="1"/>
              <c:showPercent val="1"/>
            </c:dLbl>
            <c:dLbl>
              <c:idx val="18"/>
              <c:layout>
                <c:manualLayout>
                  <c:x val="0.27374956621922358"/>
                  <c:y val="-8.519461866269476E-2"/>
                </c:manualLayout>
              </c:layout>
              <c:showCatName val="1"/>
              <c:showPercent val="1"/>
            </c:dLbl>
            <c:showCatName val="1"/>
            <c:showPercent val="1"/>
            <c:showLeaderLines val="1"/>
          </c:dLbls>
          <c:cat>
            <c:strRef>
              <c:f>'Web Activity by Domain'!$B$4:$B$23</c:f>
              <c:strCache>
                <c:ptCount val="20"/>
                <c:pt idx="0">
                  <c:v>Unresolved</c:v>
                </c:pt>
                <c:pt idx="1">
                  <c:v>Network (.net)</c:v>
                </c:pt>
                <c:pt idx="2">
                  <c:v>Commercial (.com)</c:v>
                </c:pt>
                <c:pt idx="3">
                  <c:v>United States Educational</c:v>
                </c:pt>
                <c:pt idx="4">
                  <c:v>United States Government</c:v>
                </c:pt>
                <c:pt idx="5">
                  <c:v>Australia</c:v>
                </c:pt>
                <c:pt idx="6">
                  <c:v>Canada</c:v>
                </c:pt>
                <c:pt idx="7">
                  <c:v>Germany</c:v>
                </c:pt>
                <c:pt idx="8">
                  <c:v>United Kingdom</c:v>
                </c:pt>
                <c:pt idx="9">
                  <c:v>Japan</c:v>
                </c:pt>
                <c:pt idx="10">
                  <c:v>India</c:v>
                </c:pt>
                <c:pt idx="11">
                  <c:v>Italy</c:v>
                </c:pt>
                <c:pt idx="12">
                  <c:v>Argentina</c:v>
                </c:pt>
                <c:pt idx="13">
                  <c:v>France</c:v>
                </c:pt>
                <c:pt idx="14">
                  <c:v>Netherlands</c:v>
                </c:pt>
                <c:pt idx="15">
                  <c:v>Brazil</c:v>
                </c:pt>
                <c:pt idx="16">
                  <c:v>Russia</c:v>
                </c:pt>
                <c:pt idx="17">
                  <c:v>Organization (.org)</c:v>
                </c:pt>
                <c:pt idx="18">
                  <c:v>Mexico</c:v>
                </c:pt>
                <c:pt idx="19">
                  <c:v>United States (.us)</c:v>
                </c:pt>
              </c:strCache>
            </c:strRef>
          </c:cat>
          <c:val>
            <c:numRef>
              <c:f>'Web Activity by Domain'!$C$4:$C$23</c:f>
              <c:numCache>
                <c:formatCode>#,##0</c:formatCode>
                <c:ptCount val="20"/>
                <c:pt idx="0">
                  <c:v>233363</c:v>
                </c:pt>
                <c:pt idx="1">
                  <c:v>194492</c:v>
                </c:pt>
                <c:pt idx="2">
                  <c:v>88597</c:v>
                </c:pt>
                <c:pt idx="3">
                  <c:v>41865</c:v>
                </c:pt>
                <c:pt idx="4">
                  <c:v>14170</c:v>
                </c:pt>
                <c:pt idx="5">
                  <c:v>17148</c:v>
                </c:pt>
                <c:pt idx="6">
                  <c:v>14525</c:v>
                </c:pt>
                <c:pt idx="7">
                  <c:v>12674</c:v>
                </c:pt>
                <c:pt idx="8">
                  <c:v>11781</c:v>
                </c:pt>
                <c:pt idx="9">
                  <c:v>9817</c:v>
                </c:pt>
                <c:pt idx="10">
                  <c:v>11092</c:v>
                </c:pt>
                <c:pt idx="11">
                  <c:v>11732</c:v>
                </c:pt>
                <c:pt idx="12">
                  <c:v>9644</c:v>
                </c:pt>
                <c:pt idx="13">
                  <c:v>8528</c:v>
                </c:pt>
                <c:pt idx="14">
                  <c:v>6849</c:v>
                </c:pt>
                <c:pt idx="15">
                  <c:v>8615</c:v>
                </c:pt>
                <c:pt idx="16">
                  <c:v>6376</c:v>
                </c:pt>
                <c:pt idx="17">
                  <c:v>6062</c:v>
                </c:pt>
                <c:pt idx="18">
                  <c:v>7002</c:v>
                </c:pt>
                <c:pt idx="19">
                  <c:v>5405</c:v>
                </c:pt>
              </c:numCache>
            </c:numRef>
          </c:val>
        </c:ser>
        <c:dLbls>
          <c:showVal val="1"/>
        </c:dLbls>
      </c:pie3DChart>
    </c:plotArea>
    <c:plotVisOnly val="1"/>
  </c:chart>
  <c:spPr>
    <a:ln>
      <a:solidFill>
        <a:schemeClr val="tx1"/>
      </a:solidFill>
    </a:ln>
  </c:spPr>
  <c:printSettings>
    <c:headerFooter/>
    <c:pageMargins b="0.75000000000000866" l="0.70000000000000062" r="0.70000000000000062" t="0.7500000000000086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Product Distribution Trend </a:t>
            </a:r>
          </a:p>
        </c:rich>
      </c:tx>
      <c:layout/>
    </c:title>
    <c:plotArea>
      <c:layout/>
      <c:barChart>
        <c:barDir val="col"/>
        <c:grouping val="clustered"/>
        <c:ser>
          <c:idx val="0"/>
          <c:order val="0"/>
          <c:tx>
            <c:strRef>
              <c:f>'Product Distribution Trend'!$B$27</c:f>
              <c:strCache>
                <c:ptCount val="1"/>
                <c:pt idx="0">
                  <c:v>Total Products (Millions)</c:v>
                </c:pt>
              </c:strCache>
            </c:strRef>
          </c:tx>
          <c:cat>
            <c:strRef>
              <c:f>'Product Distribution Trend'!$A$28:$A$39</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Trend'!$B$28:$B$39</c:f>
              <c:numCache>
                <c:formatCode>#,##0.00</c:formatCode>
                <c:ptCount val="12"/>
                <c:pt idx="0">
                  <c:v>5.5238179999999995</c:v>
                </c:pt>
                <c:pt idx="1">
                  <c:v>8.4937329999999989</c:v>
                </c:pt>
                <c:pt idx="2">
                  <c:v>19.305638999999999</c:v>
                </c:pt>
                <c:pt idx="3">
                  <c:v>35.211089000000001</c:v>
                </c:pt>
                <c:pt idx="4">
                  <c:v>47.027518000000008</c:v>
                </c:pt>
                <c:pt idx="5">
                  <c:v>68.058941000000004</c:v>
                </c:pt>
                <c:pt idx="6">
                  <c:v>90.638565</c:v>
                </c:pt>
                <c:pt idx="7">
                  <c:v>127.53830099999999</c:v>
                </c:pt>
                <c:pt idx="8">
                  <c:v>155.66119600000002</c:v>
                </c:pt>
                <c:pt idx="9">
                  <c:v>254.66382900000002</c:v>
                </c:pt>
                <c:pt idx="10">
                  <c:v>412.79973300000006</c:v>
                </c:pt>
                <c:pt idx="11">
                  <c:v>501.38018900000003</c:v>
                </c:pt>
              </c:numCache>
            </c:numRef>
          </c:val>
        </c:ser>
        <c:axId val="95848320"/>
        <c:axId val="95849856"/>
      </c:barChart>
      <c:catAx>
        <c:axId val="95848320"/>
        <c:scaling>
          <c:orientation val="minMax"/>
        </c:scaling>
        <c:axPos val="b"/>
        <c:numFmt formatCode="General" sourceLinked="1"/>
        <c:majorTickMark val="none"/>
        <c:tickLblPos val="nextTo"/>
        <c:txPr>
          <a:bodyPr rot="0" vert="horz"/>
          <a:lstStyle/>
          <a:p>
            <a:pPr>
              <a:defRPr/>
            </a:pPr>
            <a:endParaRPr lang="en-US"/>
          </a:p>
        </c:txPr>
        <c:crossAx val="95849856"/>
        <c:crosses val="autoZero"/>
        <c:auto val="1"/>
        <c:lblAlgn val="ctr"/>
        <c:lblOffset val="100"/>
        <c:tickLblSkip val="1"/>
        <c:tickMarkSkip val="1"/>
      </c:catAx>
      <c:valAx>
        <c:axId val="95849856"/>
        <c:scaling>
          <c:orientation val="minMax"/>
        </c:scaling>
        <c:axPos val="l"/>
        <c:majorGridlines/>
        <c:title>
          <c:tx>
            <c:rich>
              <a:bodyPr rot="-5400000" vert="horz"/>
              <a:lstStyle/>
              <a:p>
                <a:pPr>
                  <a:defRPr/>
                </a:pPr>
                <a:r>
                  <a:rPr lang="en-US"/>
                  <a:t>Product Distributed (Millions)</a:t>
                </a:r>
              </a:p>
            </c:rich>
          </c:tx>
          <c:layout/>
        </c:title>
        <c:numFmt formatCode="#,##0" sourceLinked="0"/>
        <c:majorTickMark val="none"/>
        <c:tickLblPos val="nextTo"/>
        <c:txPr>
          <a:bodyPr rot="0" vert="horz"/>
          <a:lstStyle/>
          <a:p>
            <a:pPr>
              <a:defRPr/>
            </a:pPr>
            <a:endParaRPr lang="en-US"/>
          </a:p>
        </c:txPr>
        <c:crossAx val="95848320"/>
        <c:crosses val="autoZero"/>
        <c:crossBetween val="between"/>
      </c:valAx>
      <c:spPr>
        <a:ln>
          <a:solidFill>
            <a:schemeClr val="tx1"/>
          </a:solidFill>
        </a:ln>
      </c:spPr>
    </c:plotArea>
    <c:plotVisOnly val="1"/>
    <c:dispBlanksAs val="gap"/>
  </c:chart>
  <c:printSettings>
    <c:headerFooter alignWithMargins="0"/>
    <c:pageMargins b="1" l="0.75000000000001077" r="0.75000000000001077"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Product Distribution Trend by Data Center</a:t>
            </a:r>
          </a:p>
        </c:rich>
      </c:tx>
      <c:layout/>
      <c:spPr>
        <a:noFill/>
        <a:ln w="25400">
          <a:noFill/>
        </a:ln>
      </c:spPr>
    </c:title>
    <c:plotArea>
      <c:layout/>
      <c:barChart>
        <c:barDir val="col"/>
        <c:grouping val="stacked"/>
        <c:ser>
          <c:idx val="0"/>
          <c:order val="0"/>
          <c:tx>
            <c:strRef>
              <c:f>'Product Distribution Trend'!$B$49</c:f>
              <c:strCache>
                <c:ptCount val="1"/>
                <c:pt idx="0">
                  <c:v>ASF</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Trend'!$B$50:$B$61</c:f>
              <c:numCache>
                <c:formatCode>#,##0.00</c:formatCode>
                <c:ptCount val="12"/>
                <c:pt idx="0">
                  <c:v>1.03E-4</c:v>
                </c:pt>
                <c:pt idx="1">
                  <c:v>2.1289999999999998E-3</c:v>
                </c:pt>
                <c:pt idx="2">
                  <c:v>2.9940000000000001E-3</c:v>
                </c:pt>
                <c:pt idx="3">
                  <c:v>2.7172000000000002E-2</c:v>
                </c:pt>
                <c:pt idx="4">
                  <c:v>6.191E-2</c:v>
                </c:pt>
                <c:pt idx="5">
                  <c:v>5.7355999999999997E-2</c:v>
                </c:pt>
                <c:pt idx="6">
                  <c:v>3.5497000000000001E-2</c:v>
                </c:pt>
                <c:pt idx="7">
                  <c:v>4.8910000000000002E-2</c:v>
                </c:pt>
                <c:pt idx="8">
                  <c:v>0.30386999999999997</c:v>
                </c:pt>
                <c:pt idx="9">
                  <c:v>0.47285700000000003</c:v>
                </c:pt>
                <c:pt idx="10">
                  <c:v>0.101671</c:v>
                </c:pt>
                <c:pt idx="11">
                  <c:v>0.36860900000000002</c:v>
                </c:pt>
              </c:numCache>
            </c:numRef>
          </c:val>
        </c:ser>
        <c:ser>
          <c:idx val="1"/>
          <c:order val="1"/>
          <c:tx>
            <c:strRef>
              <c:f>'Product Distribution Trend'!$C$49</c:f>
              <c:strCache>
                <c:ptCount val="1"/>
                <c:pt idx="0">
                  <c:v>CDDIS</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Trend'!$C$50:$C$61</c:f>
              <c:numCache>
                <c:formatCode>#,##0.00</c:formatCode>
                <c:ptCount val="12"/>
                <c:pt idx="9">
                  <c:v>37.058059999999998</c:v>
                </c:pt>
                <c:pt idx="10">
                  <c:v>52.599871</c:v>
                </c:pt>
                <c:pt idx="11">
                  <c:v>112.330657</c:v>
                </c:pt>
              </c:numCache>
            </c:numRef>
          </c:val>
        </c:ser>
        <c:ser>
          <c:idx val="2"/>
          <c:order val="2"/>
          <c:tx>
            <c:strRef>
              <c:f>'Product Distribution Trend'!$D$49</c:f>
              <c:strCache>
                <c:ptCount val="1"/>
                <c:pt idx="0">
                  <c:v>GESDISC</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Trend'!$D$50:$D$61</c:f>
              <c:numCache>
                <c:formatCode>#,##0.00</c:formatCode>
                <c:ptCount val="12"/>
                <c:pt idx="0">
                  <c:v>2.3352249999999999</c:v>
                </c:pt>
                <c:pt idx="1">
                  <c:v>2.635491</c:v>
                </c:pt>
                <c:pt idx="2">
                  <c:v>5.2764949999999997</c:v>
                </c:pt>
                <c:pt idx="3">
                  <c:v>10.918177</c:v>
                </c:pt>
                <c:pt idx="4">
                  <c:v>15.665039</c:v>
                </c:pt>
                <c:pt idx="5">
                  <c:v>26.553149999999999</c:v>
                </c:pt>
                <c:pt idx="6">
                  <c:v>41.413795</c:v>
                </c:pt>
                <c:pt idx="7">
                  <c:v>30.983453000000001</c:v>
                </c:pt>
                <c:pt idx="8">
                  <c:v>38.747579999999999</c:v>
                </c:pt>
                <c:pt idx="9">
                  <c:v>54.500664</c:v>
                </c:pt>
                <c:pt idx="10">
                  <c:v>84.223157999999998</c:v>
                </c:pt>
                <c:pt idx="11">
                  <c:v>133.841386</c:v>
                </c:pt>
              </c:numCache>
            </c:numRef>
          </c:val>
        </c:ser>
        <c:ser>
          <c:idx val="3"/>
          <c:order val="3"/>
          <c:tx>
            <c:strRef>
              <c:f>'Product Distribution Trend'!$E$49</c:f>
              <c:strCache>
                <c:ptCount val="1"/>
                <c:pt idx="0">
                  <c:v>GHRC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Trend'!$E$50:$E$61</c:f>
              <c:numCache>
                <c:formatCode>#,##0.00</c:formatCode>
                <c:ptCount val="12"/>
                <c:pt idx="0">
                  <c:v>0.97013799999999994</c:v>
                </c:pt>
                <c:pt idx="1">
                  <c:v>1.0332300000000001</c:v>
                </c:pt>
                <c:pt idx="2">
                  <c:v>1.4161619999999999</c:v>
                </c:pt>
                <c:pt idx="3">
                  <c:v>4.6828409999999998</c:v>
                </c:pt>
                <c:pt idx="4">
                  <c:v>3.396452</c:v>
                </c:pt>
                <c:pt idx="5">
                  <c:v>3.5840399999999999</c:v>
                </c:pt>
                <c:pt idx="6">
                  <c:v>4.0528529999999998</c:v>
                </c:pt>
                <c:pt idx="7">
                  <c:v>9.2883189999999995</c:v>
                </c:pt>
                <c:pt idx="8">
                  <c:v>10.177527</c:v>
                </c:pt>
                <c:pt idx="9">
                  <c:v>5.6774750000000003</c:v>
                </c:pt>
                <c:pt idx="10">
                  <c:v>0.65940500000000002</c:v>
                </c:pt>
                <c:pt idx="11">
                  <c:v>0.72013300000000002</c:v>
                </c:pt>
              </c:numCache>
            </c:numRef>
          </c:val>
        </c:ser>
        <c:ser>
          <c:idx val="4"/>
          <c:order val="4"/>
          <c:tx>
            <c:strRef>
              <c:f>'Product Distribution Trend'!$F$49</c:f>
              <c:strCache>
                <c:ptCount val="1"/>
                <c:pt idx="0">
                  <c:v>ASDC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Trend'!$F$50:$F$61</c:f>
              <c:numCache>
                <c:formatCode>#,##0.00</c:formatCode>
                <c:ptCount val="12"/>
                <c:pt idx="0">
                  <c:v>0.22028700000000001</c:v>
                </c:pt>
                <c:pt idx="1">
                  <c:v>0.96677800000000003</c:v>
                </c:pt>
                <c:pt idx="2">
                  <c:v>3.681108</c:v>
                </c:pt>
                <c:pt idx="3">
                  <c:v>4.15219</c:v>
                </c:pt>
                <c:pt idx="4">
                  <c:v>6.7723560000000003</c:v>
                </c:pt>
                <c:pt idx="5">
                  <c:v>5.6970169999999998</c:v>
                </c:pt>
                <c:pt idx="6">
                  <c:v>7.7782669999999996</c:v>
                </c:pt>
                <c:pt idx="7">
                  <c:v>7.324192</c:v>
                </c:pt>
                <c:pt idx="8">
                  <c:v>3.5718839999999998</c:v>
                </c:pt>
                <c:pt idx="9">
                  <c:v>5.1073000000000004</c:v>
                </c:pt>
                <c:pt idx="10">
                  <c:v>4.4062020000000004</c:v>
                </c:pt>
                <c:pt idx="11">
                  <c:v>5.042249</c:v>
                </c:pt>
              </c:numCache>
            </c:numRef>
          </c:val>
        </c:ser>
        <c:ser>
          <c:idx val="5"/>
          <c:order val="5"/>
          <c:tx>
            <c:strRef>
              <c:f>'Product Distribution Trend'!$G$49</c:f>
              <c:strCache>
                <c:ptCount val="1"/>
                <c:pt idx="0">
                  <c:v>LPDAAC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Trend'!$G$50:$G$61</c:f>
              <c:numCache>
                <c:formatCode>#,##0.00</c:formatCode>
                <c:ptCount val="12"/>
                <c:pt idx="0">
                  <c:v>0.61549900000000002</c:v>
                </c:pt>
                <c:pt idx="1">
                  <c:v>1.2371300000000001</c:v>
                </c:pt>
                <c:pt idx="2">
                  <c:v>4.6335160000000002</c:v>
                </c:pt>
                <c:pt idx="3">
                  <c:v>3.7176749999999998</c:v>
                </c:pt>
                <c:pt idx="4">
                  <c:v>8.9044319999999999</c:v>
                </c:pt>
                <c:pt idx="5">
                  <c:v>15.084555</c:v>
                </c:pt>
                <c:pt idx="6">
                  <c:v>11.929658999999999</c:v>
                </c:pt>
                <c:pt idx="7">
                  <c:v>24.321784000000001</c:v>
                </c:pt>
                <c:pt idx="8">
                  <c:v>16.757476</c:v>
                </c:pt>
                <c:pt idx="9">
                  <c:v>38.827043000000003</c:v>
                </c:pt>
                <c:pt idx="10">
                  <c:v>51.945273</c:v>
                </c:pt>
                <c:pt idx="11">
                  <c:v>63.965963000000002</c:v>
                </c:pt>
              </c:numCache>
            </c:numRef>
          </c:val>
        </c:ser>
        <c:ser>
          <c:idx val="6"/>
          <c:order val="6"/>
          <c:tx>
            <c:strRef>
              <c:f>'Product Distribution Trend'!$H$49</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Trend'!$H$50:$H$61</c:f>
              <c:numCache>
                <c:formatCode>#,##0.00</c:formatCode>
                <c:ptCount val="12"/>
                <c:pt idx="0">
                  <c:v>0</c:v>
                </c:pt>
                <c:pt idx="1">
                  <c:v>0</c:v>
                </c:pt>
                <c:pt idx="2">
                  <c:v>0</c:v>
                </c:pt>
                <c:pt idx="3">
                  <c:v>0</c:v>
                </c:pt>
                <c:pt idx="4">
                  <c:v>0</c:v>
                </c:pt>
                <c:pt idx="5">
                  <c:v>0</c:v>
                </c:pt>
                <c:pt idx="6">
                  <c:v>1.668191</c:v>
                </c:pt>
                <c:pt idx="7">
                  <c:v>33.357463000000003</c:v>
                </c:pt>
                <c:pt idx="8">
                  <c:v>47.736139999999999</c:v>
                </c:pt>
                <c:pt idx="9">
                  <c:v>47.205446000000002</c:v>
                </c:pt>
                <c:pt idx="10">
                  <c:v>79.756398000000004</c:v>
                </c:pt>
                <c:pt idx="11">
                  <c:v>98.766036999999997</c:v>
                </c:pt>
              </c:numCache>
            </c:numRef>
          </c:val>
        </c:ser>
        <c:ser>
          <c:idx val="7"/>
          <c:order val="7"/>
          <c:tx>
            <c:strRef>
              <c:f>'Product Distribution Trend'!$I$49</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Trend'!$I$50:$I$61</c:f>
              <c:numCache>
                <c:formatCode>#,##0.00</c:formatCode>
                <c:ptCount val="12"/>
                <c:pt idx="0">
                  <c:v>0.12768199999999999</c:v>
                </c:pt>
                <c:pt idx="1">
                  <c:v>0.24507000000000001</c:v>
                </c:pt>
                <c:pt idx="2">
                  <c:v>0.39949600000000002</c:v>
                </c:pt>
                <c:pt idx="3">
                  <c:v>0.85816700000000001</c:v>
                </c:pt>
                <c:pt idx="4">
                  <c:v>0.959229</c:v>
                </c:pt>
                <c:pt idx="5">
                  <c:v>1.798149</c:v>
                </c:pt>
                <c:pt idx="6">
                  <c:v>4.6873430000000003</c:v>
                </c:pt>
                <c:pt idx="7">
                  <c:v>8.1320409999999992</c:v>
                </c:pt>
                <c:pt idx="8">
                  <c:v>10.732725</c:v>
                </c:pt>
                <c:pt idx="9">
                  <c:v>17.247733</c:v>
                </c:pt>
                <c:pt idx="10">
                  <c:v>22.897912999999999</c:v>
                </c:pt>
                <c:pt idx="11">
                  <c:v>20.180631999999999</c:v>
                </c:pt>
              </c:numCache>
            </c:numRef>
          </c:val>
        </c:ser>
        <c:ser>
          <c:idx val="8"/>
          <c:order val="8"/>
          <c:tx>
            <c:strRef>
              <c:f>'Product Distribution Trend'!$J$49</c:f>
              <c:strCache>
                <c:ptCount val="1"/>
                <c:pt idx="0">
                  <c:v>ORNL</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Trend'!$J$50:$J$61</c:f>
              <c:numCache>
                <c:formatCode>#,##0.00</c:formatCode>
                <c:ptCount val="12"/>
                <c:pt idx="0">
                  <c:v>1.2243E-2</c:v>
                </c:pt>
                <c:pt idx="1">
                  <c:v>3.3465000000000002E-2</c:v>
                </c:pt>
                <c:pt idx="2">
                  <c:v>8.5666999999999993E-2</c:v>
                </c:pt>
                <c:pt idx="3">
                  <c:v>0.10846600000000001</c:v>
                </c:pt>
                <c:pt idx="4">
                  <c:v>0.419958</c:v>
                </c:pt>
                <c:pt idx="5">
                  <c:v>0.487377</c:v>
                </c:pt>
                <c:pt idx="6">
                  <c:v>0.36133100000000001</c:v>
                </c:pt>
                <c:pt idx="7">
                  <c:v>1.215012</c:v>
                </c:pt>
                <c:pt idx="8">
                  <c:v>0.39932299999999998</c:v>
                </c:pt>
                <c:pt idx="9">
                  <c:v>7.6994199999999999</c:v>
                </c:pt>
                <c:pt idx="10">
                  <c:v>49.882874999999999</c:v>
                </c:pt>
                <c:pt idx="11">
                  <c:v>3.194725</c:v>
                </c:pt>
              </c:numCache>
            </c:numRef>
          </c:val>
        </c:ser>
        <c:ser>
          <c:idx val="9"/>
          <c:order val="9"/>
          <c:tx>
            <c:strRef>
              <c:f>'Product Distribution Trend'!$K$49</c:f>
              <c:strCache>
                <c:ptCount val="1"/>
                <c:pt idx="0">
                  <c:v>PO.DAAC</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Trend'!$K$50:$K$61</c:f>
              <c:numCache>
                <c:formatCode>#,##0.00</c:formatCode>
                <c:ptCount val="12"/>
                <c:pt idx="0">
                  <c:v>1.0544709999999999</c:v>
                </c:pt>
                <c:pt idx="1">
                  <c:v>2.0839759999999998</c:v>
                </c:pt>
                <c:pt idx="2">
                  <c:v>3.5478139999999998</c:v>
                </c:pt>
                <c:pt idx="3">
                  <c:v>10.448394</c:v>
                </c:pt>
                <c:pt idx="4">
                  <c:v>10.301456</c:v>
                </c:pt>
                <c:pt idx="5">
                  <c:v>12.834851</c:v>
                </c:pt>
                <c:pt idx="6">
                  <c:v>13.483575999999999</c:v>
                </c:pt>
                <c:pt idx="7">
                  <c:v>5.7133310000000002</c:v>
                </c:pt>
                <c:pt idx="8">
                  <c:v>16.487646000000002</c:v>
                </c:pt>
                <c:pt idx="9">
                  <c:v>31.722079000000001</c:v>
                </c:pt>
                <c:pt idx="10">
                  <c:v>50.334622000000003</c:v>
                </c:pt>
                <c:pt idx="11">
                  <c:v>38.272939999999998</c:v>
                </c:pt>
              </c:numCache>
            </c:numRef>
          </c:val>
        </c:ser>
        <c:ser>
          <c:idx val="10"/>
          <c:order val="10"/>
          <c:tx>
            <c:strRef>
              <c:f>'Product Distribution Trend'!$L$49</c:f>
              <c:strCache>
                <c:ptCount val="1"/>
                <c:pt idx="0">
                  <c:v>SEDAC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Trend'!$L$50:$L$61</c:f>
              <c:numCache>
                <c:formatCode>#,##0.00</c:formatCode>
                <c:ptCount val="12"/>
                <c:pt idx="0">
                  <c:v>0.18817</c:v>
                </c:pt>
                <c:pt idx="1">
                  <c:v>0.25646400000000003</c:v>
                </c:pt>
                <c:pt idx="2">
                  <c:v>0.26238699999999998</c:v>
                </c:pt>
                <c:pt idx="3">
                  <c:v>0.29800700000000002</c:v>
                </c:pt>
                <c:pt idx="4">
                  <c:v>0.25190200000000001</c:v>
                </c:pt>
                <c:pt idx="5">
                  <c:v>0.25655499999999998</c:v>
                </c:pt>
                <c:pt idx="6">
                  <c:v>0.318353</c:v>
                </c:pt>
                <c:pt idx="7">
                  <c:v>0.114522</c:v>
                </c:pt>
                <c:pt idx="8">
                  <c:v>7.4131000000000002E-2</c:v>
                </c:pt>
                <c:pt idx="9">
                  <c:v>0.49062</c:v>
                </c:pt>
                <c:pt idx="10">
                  <c:v>3.5663849999999999</c:v>
                </c:pt>
                <c:pt idx="11">
                  <c:v>4.1586509999999999</c:v>
                </c:pt>
              </c:numCache>
            </c:numRef>
          </c:val>
        </c:ser>
        <c:ser>
          <c:idx val="11"/>
          <c:order val="11"/>
          <c:tx>
            <c:strRef>
              <c:f>'Product Distribution Trend'!$M$49</c:f>
              <c:strCache>
                <c:ptCount val="1"/>
                <c:pt idx="0">
                  <c:v>OBPG*</c:v>
                </c:pt>
              </c:strCache>
            </c:strRef>
          </c:tx>
          <c:cat>
            <c:strRef>
              <c:f>'Product Distribution Trend'!$A$50:$A$61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'Product Distribution Trend'!$M$50:$M$61</c:f>
              <c:numCache>
                <c:formatCode>General</c:formatCode>
                <c:ptCount val="12"/>
                <c:pt idx="4" formatCode="#,##0.00">
                  <c:v>0.29478399999999999</c:v>
                </c:pt>
                <c:pt idx="5" formatCode="#,##0.00">
                  <c:v>1.705891</c:v>
                </c:pt>
                <c:pt idx="6" formatCode="#,##0.00">
                  <c:v>4.9097</c:v>
                </c:pt>
                <c:pt idx="7" formatCode="#,##0.00">
                  <c:v>7.0392739999999998</c:v>
                </c:pt>
                <c:pt idx="8" formatCode="#,##0.00">
                  <c:v>10.672893999999999</c:v>
                </c:pt>
                <c:pt idx="9" formatCode="#,##0.00">
                  <c:v>8.655132</c:v>
                </c:pt>
                <c:pt idx="10" formatCode="#,##0.00">
                  <c:v>12.42596</c:v>
                </c:pt>
                <c:pt idx="11" formatCode="#,##0.00">
                  <c:v>20.538207</c:v>
                </c:pt>
              </c:numCache>
            </c:numRef>
          </c:val>
        </c:ser>
        <c:gapWidth val="55"/>
        <c:overlap val="100"/>
        <c:axId val="95760384"/>
        <c:axId val="95761920"/>
      </c:barChart>
      <c:catAx>
        <c:axId val="95760384"/>
        <c:scaling>
          <c:orientation val="minMax"/>
        </c:scaling>
        <c:axPos val="b"/>
        <c:numFmt formatCode="General" sourceLinked="1"/>
        <c:majorTickMark val="none"/>
        <c:tickLblPos val="nextTo"/>
        <c:spPr>
          <a:ln w="3175">
            <a:solidFill>
              <a:srgbClr val="808080"/>
            </a:solidFill>
            <a:prstDash val="solid"/>
          </a:ln>
        </c:spPr>
        <c:txPr>
          <a:bodyPr/>
          <a:lstStyle/>
          <a:p>
            <a:pPr>
              <a:defRPr sz="1200" b="1"/>
            </a:pPr>
            <a:endParaRPr lang="en-US"/>
          </a:p>
        </c:txPr>
        <c:crossAx val="95761920"/>
        <c:crosses val="autoZero"/>
        <c:auto val="1"/>
        <c:lblAlgn val="ctr"/>
        <c:lblOffset val="100"/>
      </c:catAx>
      <c:valAx>
        <c:axId val="95761920"/>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Products Distributed (Millions)</a:t>
                </a:r>
              </a:p>
            </c:rich>
          </c:tx>
          <c:layout/>
        </c:title>
        <c:numFmt formatCode="#,##0" sourceLinked="0"/>
        <c:majorTickMark val="none"/>
        <c:tickLblPos val="nextTo"/>
        <c:spPr>
          <a:ln w="3175">
            <a:solidFill>
              <a:srgbClr val="808080"/>
            </a:solidFill>
            <a:prstDash val="solid"/>
          </a:ln>
        </c:spPr>
        <c:crossAx val="95760384"/>
        <c:crosses val="autoZero"/>
        <c:crossBetween val="between"/>
      </c:valAx>
      <c:spPr>
        <a:solidFill>
          <a:srgbClr val="FFFFFF"/>
        </a:solidFill>
        <a:ln w="25400">
          <a:solidFill>
            <a:srgbClr val="808080"/>
          </a:solidFill>
        </a:ln>
      </c:spPr>
    </c:plotArea>
    <c:legend>
      <c:legendPos val="t"/>
      <c:layout/>
      <c:spPr>
        <a:noFill/>
        <a:ln w="25400">
          <a:solidFill>
            <a:schemeClr val="tx1"/>
          </a:solid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077" r="0.7500000000000107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Volume (TBs) Distribution Trend </a:t>
            </a:r>
            <a:r>
              <a:rPr lang="en-US" sz="1400" baseline="0"/>
              <a:t> </a:t>
            </a:r>
          </a:p>
        </c:rich>
      </c:tx>
      <c:layout/>
    </c:title>
    <c:plotArea>
      <c:layout/>
      <c:barChart>
        <c:barDir val="col"/>
        <c:grouping val="clustered"/>
        <c:ser>
          <c:idx val="0"/>
          <c:order val="0"/>
          <c:tx>
            <c:strRef>
              <c:f>'Volume Distribution Trend'!$B$29</c:f>
              <c:strCache>
                <c:ptCount val="1"/>
                <c:pt idx="0">
                  <c:v>Total Volume (TBs)</c:v>
                </c:pt>
              </c:strCache>
            </c:strRef>
          </c:tx>
          <c:cat>
            <c:strRef>
              <c:f>'Volume Distribution Trend'!$A$30:$A$41</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Trend'!$B$30:$B$41</c:f>
              <c:numCache>
                <c:formatCode>#,##0.00</c:formatCode>
                <c:ptCount val="12"/>
                <c:pt idx="0">
                  <c:v>38.817490234375001</c:v>
                </c:pt>
                <c:pt idx="1">
                  <c:v>105.87243164062501</c:v>
                </c:pt>
                <c:pt idx="2">
                  <c:v>325.03173828125</c:v>
                </c:pt>
                <c:pt idx="3">
                  <c:v>444.90183593749998</c:v>
                </c:pt>
                <c:pt idx="4">
                  <c:v>702.68029449462892</c:v>
                </c:pt>
                <c:pt idx="5">
                  <c:v>791.96839942932127</c:v>
                </c:pt>
                <c:pt idx="6">
                  <c:v>1173.5003952026366</c:v>
                </c:pt>
                <c:pt idx="7">
                  <c:v>1544.5308756256104</c:v>
                </c:pt>
                <c:pt idx="8">
                  <c:v>1964.4750844573973</c:v>
                </c:pt>
                <c:pt idx="9">
                  <c:v>2429.2111342678063</c:v>
                </c:pt>
                <c:pt idx="10">
                  <c:v>3629.3353515624999</c:v>
                </c:pt>
                <c:pt idx="11">
                  <c:v>4729.7036230468748</c:v>
                </c:pt>
              </c:numCache>
            </c:numRef>
          </c:val>
        </c:ser>
        <c:axId val="95889280"/>
        <c:axId val="95890816"/>
      </c:barChart>
      <c:catAx>
        <c:axId val="95889280"/>
        <c:scaling>
          <c:orientation val="minMax"/>
        </c:scaling>
        <c:axPos val="b"/>
        <c:numFmt formatCode="#,##0" sourceLinked="1"/>
        <c:majorTickMark val="none"/>
        <c:tickLblPos val="nextTo"/>
        <c:txPr>
          <a:bodyPr rot="0" vert="horz"/>
          <a:lstStyle/>
          <a:p>
            <a:pPr>
              <a:defRPr/>
            </a:pPr>
            <a:endParaRPr lang="en-US"/>
          </a:p>
        </c:txPr>
        <c:crossAx val="95890816"/>
        <c:crosses val="autoZero"/>
        <c:auto val="1"/>
        <c:lblAlgn val="ctr"/>
        <c:lblOffset val="100"/>
        <c:tickLblSkip val="1"/>
        <c:tickMarkSkip val="1"/>
      </c:catAx>
      <c:valAx>
        <c:axId val="95890816"/>
        <c:scaling>
          <c:orientation val="minMax"/>
        </c:scaling>
        <c:axPos val="l"/>
        <c:majorGridlines/>
        <c:title>
          <c:tx>
            <c:rich>
              <a:bodyPr rot="-5400000" vert="horz"/>
              <a:lstStyle/>
              <a:p>
                <a:pPr>
                  <a:defRPr/>
                </a:pPr>
                <a:r>
                  <a:rPr lang="en-US"/>
                  <a:t>Volume (TBs)</a:t>
                </a:r>
              </a:p>
            </c:rich>
          </c:tx>
          <c:layout/>
        </c:title>
        <c:numFmt formatCode="#,##0" sourceLinked="0"/>
        <c:majorTickMark val="none"/>
        <c:tickLblPos val="nextTo"/>
        <c:txPr>
          <a:bodyPr rot="0" vert="horz"/>
          <a:lstStyle/>
          <a:p>
            <a:pPr>
              <a:defRPr/>
            </a:pPr>
            <a:endParaRPr lang="en-US"/>
          </a:p>
        </c:txPr>
        <c:crossAx val="95889280"/>
        <c:crosses val="autoZero"/>
        <c:crossBetween val="between"/>
      </c:valAx>
      <c:spPr>
        <a:ln>
          <a:solidFill>
            <a:sysClr val="windowText" lastClr="000000"/>
          </a:solidFill>
        </a:ln>
      </c:spPr>
    </c:plotArea>
    <c:plotVisOnly val="1"/>
    <c:dispBlanksAs val="gap"/>
  </c:chart>
  <c:printSettings>
    <c:headerFooter alignWithMargins="0"/>
    <c:pageMargins b="1" l="0.75000000000001066" r="0.75000000000001066"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Volume Distribution Trend by Data Center </a:t>
            </a:r>
            <a:r>
              <a:rPr lang="en-US" sz="1400" b="1" i="0" u="none" strike="noStrike" baseline="0">
                <a:solidFill>
                  <a:srgbClr val="000000"/>
                </a:solidFill>
                <a:latin typeface="Calibri"/>
              </a:rPr>
              <a:t>(TBs)</a:t>
            </a:r>
          </a:p>
        </c:rich>
      </c:tx>
      <c:layout/>
      <c:spPr>
        <a:noFill/>
        <a:ln w="25400">
          <a:noFill/>
        </a:ln>
      </c:spPr>
    </c:title>
    <c:plotArea>
      <c:layout/>
      <c:barChart>
        <c:barDir val="col"/>
        <c:grouping val="stacked"/>
        <c:ser>
          <c:idx val="0"/>
          <c:order val="0"/>
          <c:tx>
            <c:strRef>
              <c:f>'Volume Distribution Trend'!$B$50</c:f>
              <c:strCache>
                <c:ptCount val="1"/>
                <c:pt idx="0">
                  <c:v>ASF</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Trend'!$B$51:$B$62</c:f>
              <c:numCache>
                <c:formatCode>#,##0.00</c:formatCode>
                <c:ptCount val="12"/>
                <c:pt idx="0">
                  <c:v>5.2929687499999999E-3</c:v>
                </c:pt>
                <c:pt idx="1">
                  <c:v>0.13567382812500001</c:v>
                </c:pt>
                <c:pt idx="2">
                  <c:v>4.8105468749999998E-2</c:v>
                </c:pt>
                <c:pt idx="3">
                  <c:v>1.35962890625</c:v>
                </c:pt>
                <c:pt idx="4">
                  <c:v>2.350791015625</c:v>
                </c:pt>
                <c:pt idx="5">
                  <c:v>2.3142578125000002</c:v>
                </c:pt>
                <c:pt idx="6">
                  <c:v>1.8812011718749999</c:v>
                </c:pt>
                <c:pt idx="7">
                  <c:v>2.1581738281249998</c:v>
                </c:pt>
                <c:pt idx="8">
                  <c:v>16.502802734374999</c:v>
                </c:pt>
                <c:pt idx="9">
                  <c:v>41.982197265624997</c:v>
                </c:pt>
                <c:pt idx="10">
                  <c:v>2.6634765624999996</c:v>
                </c:pt>
                <c:pt idx="11">
                  <c:v>103.1064453125</c:v>
                </c:pt>
              </c:numCache>
            </c:numRef>
          </c:val>
        </c:ser>
        <c:ser>
          <c:idx val="1"/>
          <c:order val="1"/>
          <c:tx>
            <c:strRef>
              <c:f>'Volume Distribution Trend'!$C$50</c:f>
              <c:strCache>
                <c:ptCount val="1"/>
                <c:pt idx="0">
                  <c:v>CDDIS</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Trend'!$C$51:$C$62</c:f>
              <c:numCache>
                <c:formatCode>#,##0.00</c:formatCode>
                <c:ptCount val="12"/>
                <c:pt idx="9">
                  <c:v>9.2010803301645563</c:v>
                </c:pt>
                <c:pt idx="10">
                  <c:v>17.431845703124999</c:v>
                </c:pt>
                <c:pt idx="11">
                  <c:v>35.759863281250006</c:v>
                </c:pt>
              </c:numCache>
            </c:numRef>
          </c:val>
        </c:ser>
        <c:ser>
          <c:idx val="2"/>
          <c:order val="2"/>
          <c:tx>
            <c:strRef>
              <c:f>'Volume Distribution Trend'!$D$50</c:f>
              <c:strCache>
                <c:ptCount val="1"/>
                <c:pt idx="0">
                  <c:v>GESDISC</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Trend'!$D$51:$D$62</c:f>
              <c:numCache>
                <c:formatCode>#,##0.00</c:formatCode>
                <c:ptCount val="12"/>
                <c:pt idx="0">
                  <c:v>20.989853515625001</c:v>
                </c:pt>
                <c:pt idx="1">
                  <c:v>45.371953124999997</c:v>
                </c:pt>
                <c:pt idx="2">
                  <c:v>82.972685546874999</c:v>
                </c:pt>
                <c:pt idx="3">
                  <c:v>185.01539062500001</c:v>
                </c:pt>
                <c:pt idx="4">
                  <c:v>278.12639648437499</c:v>
                </c:pt>
                <c:pt idx="5">
                  <c:v>361.22099609374999</c:v>
                </c:pt>
                <c:pt idx="6">
                  <c:v>493.29072265624995</c:v>
                </c:pt>
                <c:pt idx="7">
                  <c:v>192.64949218750002</c:v>
                </c:pt>
                <c:pt idx="8">
                  <c:v>302.79853515624995</c:v>
                </c:pt>
                <c:pt idx="9">
                  <c:v>487.31976638919474</c:v>
                </c:pt>
                <c:pt idx="10">
                  <c:v>698.67523437499995</c:v>
                </c:pt>
                <c:pt idx="11">
                  <c:v>1042.4527050781251</c:v>
                </c:pt>
              </c:numCache>
            </c:numRef>
          </c:val>
        </c:ser>
        <c:ser>
          <c:idx val="3"/>
          <c:order val="3"/>
          <c:tx>
            <c:strRef>
              <c:f>'Volume Distribution Trend'!$E$50</c:f>
              <c:strCache>
                <c:ptCount val="1"/>
                <c:pt idx="0">
                  <c:v>GHRC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Trend'!$E$51:$E$62</c:f>
              <c:numCache>
                <c:formatCode>#,##0.00</c:formatCode>
                <c:ptCount val="12"/>
                <c:pt idx="0">
                  <c:v>0.631953125</c:v>
                </c:pt>
                <c:pt idx="1">
                  <c:v>1.0003906250000001</c:v>
                </c:pt>
                <c:pt idx="2">
                  <c:v>1.2462792968750001</c:v>
                </c:pt>
                <c:pt idx="3">
                  <c:v>6.4866796874999997</c:v>
                </c:pt>
                <c:pt idx="4">
                  <c:v>7.6999804687499998</c:v>
                </c:pt>
                <c:pt idx="5">
                  <c:v>7.5567480468749997</c:v>
                </c:pt>
                <c:pt idx="6">
                  <c:v>9.1041308593749992</c:v>
                </c:pt>
                <c:pt idx="7">
                  <c:v>8.0089160156249992</c:v>
                </c:pt>
                <c:pt idx="8">
                  <c:v>12.077255859375001</c:v>
                </c:pt>
                <c:pt idx="9">
                  <c:v>8.6275993815233889</c:v>
                </c:pt>
                <c:pt idx="10">
                  <c:v>12.410048828124999</c:v>
                </c:pt>
                <c:pt idx="11">
                  <c:v>5.9392285156250004</c:v>
                </c:pt>
              </c:numCache>
            </c:numRef>
          </c:val>
        </c:ser>
        <c:ser>
          <c:idx val="4"/>
          <c:order val="4"/>
          <c:tx>
            <c:strRef>
              <c:f>'Volume Distribution Trend'!$F$50</c:f>
              <c:strCache>
                <c:ptCount val="1"/>
                <c:pt idx="0">
                  <c:v>ASDC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Trend'!$F$51:$F$62</c:f>
              <c:numCache>
                <c:formatCode>#,##0.00</c:formatCode>
                <c:ptCount val="12"/>
                <c:pt idx="0">
                  <c:v>6.3172656250000001</c:v>
                </c:pt>
                <c:pt idx="1">
                  <c:v>30.381982421875001</c:v>
                </c:pt>
                <c:pt idx="2">
                  <c:v>62.533749999999998</c:v>
                </c:pt>
                <c:pt idx="3">
                  <c:v>107.8969921875</c:v>
                </c:pt>
                <c:pt idx="4">
                  <c:v>147.00599609375001</c:v>
                </c:pt>
                <c:pt idx="5">
                  <c:v>127.368349609375</c:v>
                </c:pt>
                <c:pt idx="6">
                  <c:v>204.69980468750001</c:v>
                </c:pt>
                <c:pt idx="7">
                  <c:v>225.239443359375</c:v>
                </c:pt>
                <c:pt idx="8">
                  <c:v>167.13746093750001</c:v>
                </c:pt>
                <c:pt idx="9">
                  <c:v>187.91737431887725</c:v>
                </c:pt>
                <c:pt idx="10">
                  <c:v>232.70969726562501</c:v>
                </c:pt>
                <c:pt idx="11">
                  <c:v>195.51194335937498</c:v>
                </c:pt>
              </c:numCache>
            </c:numRef>
          </c:val>
        </c:ser>
        <c:ser>
          <c:idx val="5"/>
          <c:order val="5"/>
          <c:tx>
            <c:strRef>
              <c:f>'Volume Distribution Trend'!$G$50</c:f>
              <c:strCache>
                <c:ptCount val="1"/>
                <c:pt idx="0">
                  <c:v>LP 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Trend'!$G$51:$G$62</c:f>
              <c:numCache>
                <c:formatCode>#,##0.00</c:formatCode>
                <c:ptCount val="12"/>
                <c:pt idx="0">
                  <c:v>8.6935839843749996</c:v>
                </c:pt>
                <c:pt idx="1">
                  <c:v>25.714638671874997</c:v>
                </c:pt>
                <c:pt idx="2">
                  <c:v>171.31546874999998</c:v>
                </c:pt>
                <c:pt idx="3">
                  <c:v>110.43490234375</c:v>
                </c:pt>
                <c:pt idx="4">
                  <c:v>209.817412109375</c:v>
                </c:pt>
                <c:pt idx="5">
                  <c:v>224.27232421874999</c:v>
                </c:pt>
                <c:pt idx="6">
                  <c:v>328.99618164062503</c:v>
                </c:pt>
                <c:pt idx="7">
                  <c:v>431.39848632812499</c:v>
                </c:pt>
                <c:pt idx="8">
                  <c:v>448.11911132812497</c:v>
                </c:pt>
                <c:pt idx="9">
                  <c:v>538.93535439403638</c:v>
                </c:pt>
                <c:pt idx="10">
                  <c:v>952.70526367187483</c:v>
                </c:pt>
                <c:pt idx="11">
                  <c:v>1178.546416015625</c:v>
                </c:pt>
              </c:numCache>
            </c:numRef>
          </c:val>
        </c:ser>
        <c:ser>
          <c:idx val="6"/>
          <c:order val="6"/>
          <c:tx>
            <c:strRef>
              <c:f>'Volume Distribution Trend'!$H$50</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Trend'!$H$51:$H$62</c:f>
              <c:numCache>
                <c:formatCode>#,##0.00</c:formatCode>
                <c:ptCount val="12"/>
                <c:pt idx="0">
                  <c:v>0</c:v>
                </c:pt>
                <c:pt idx="1">
                  <c:v>0</c:v>
                </c:pt>
                <c:pt idx="2">
                  <c:v>0</c:v>
                </c:pt>
                <c:pt idx="3">
                  <c:v>0</c:v>
                </c:pt>
                <c:pt idx="4">
                  <c:v>0</c:v>
                </c:pt>
                <c:pt idx="5">
                  <c:v>0</c:v>
                </c:pt>
                <c:pt idx="6">
                  <c:v>18.479091796875</c:v>
                </c:pt>
                <c:pt idx="7">
                  <c:v>564.21239257812499</c:v>
                </c:pt>
                <c:pt idx="8">
                  <c:v>813.94316406250005</c:v>
                </c:pt>
                <c:pt idx="9">
                  <c:v>866.74800395509089</c:v>
                </c:pt>
                <c:pt idx="10">
                  <c:v>1287.3805273437499</c:v>
                </c:pt>
                <c:pt idx="11">
                  <c:v>1578.392802734375</c:v>
                </c:pt>
              </c:numCache>
            </c:numRef>
          </c:val>
        </c:ser>
        <c:ser>
          <c:idx val="7"/>
          <c:order val="7"/>
          <c:tx>
            <c:strRef>
              <c:f>'Volume Distribution Trend'!$I$50</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Trend'!$I$51:$I$62</c:f>
              <c:numCache>
                <c:formatCode>#,##0.00</c:formatCode>
                <c:ptCount val="12"/>
                <c:pt idx="0">
                  <c:v>0.23598632812500001</c:v>
                </c:pt>
                <c:pt idx="1">
                  <c:v>0.40013671875000001</c:v>
                </c:pt>
                <c:pt idx="2">
                  <c:v>1.3582031250000002</c:v>
                </c:pt>
                <c:pt idx="3">
                  <c:v>4.1982421875</c:v>
                </c:pt>
                <c:pt idx="4">
                  <c:v>15.913281250000001</c:v>
                </c:pt>
                <c:pt idx="5">
                  <c:v>27.105429687499999</c:v>
                </c:pt>
                <c:pt idx="6">
                  <c:v>55.692490234375001</c:v>
                </c:pt>
                <c:pt idx="7">
                  <c:v>69.537167968749998</c:v>
                </c:pt>
                <c:pt idx="8">
                  <c:v>81.316923828124999</c:v>
                </c:pt>
                <c:pt idx="9">
                  <c:v>119.99649580963225</c:v>
                </c:pt>
                <c:pt idx="10">
                  <c:v>140.17009765624996</c:v>
                </c:pt>
                <c:pt idx="11">
                  <c:v>185.13568359375</c:v>
                </c:pt>
              </c:numCache>
            </c:numRef>
          </c:val>
        </c:ser>
        <c:ser>
          <c:idx val="8"/>
          <c:order val="8"/>
          <c:tx>
            <c:strRef>
              <c:f>'Volume Distribution Trend'!$J$50</c:f>
              <c:strCache>
                <c:ptCount val="1"/>
                <c:pt idx="0">
                  <c:v>ORNL</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Trend'!$J$51:$J$62</c:f>
              <c:numCache>
                <c:formatCode>#,##0.00</c:formatCode>
                <c:ptCount val="12"/>
                <c:pt idx="0">
                  <c:v>1.0458984375000001E-2</c:v>
                </c:pt>
                <c:pt idx="1">
                  <c:v>2.0849609375000001E-2</c:v>
                </c:pt>
                <c:pt idx="2">
                  <c:v>0.46712890624999998</c:v>
                </c:pt>
                <c:pt idx="3">
                  <c:v>1.212646484375</c:v>
                </c:pt>
                <c:pt idx="4">
                  <c:v>1.2292578125</c:v>
                </c:pt>
                <c:pt idx="5">
                  <c:v>1.89794921875</c:v>
                </c:pt>
                <c:pt idx="6">
                  <c:v>0.94814453124999998</c:v>
                </c:pt>
                <c:pt idx="7">
                  <c:v>1.1746484374999999</c:v>
                </c:pt>
                <c:pt idx="8">
                  <c:v>0.73626953125000005</c:v>
                </c:pt>
                <c:pt idx="9">
                  <c:v>2.859052655876436</c:v>
                </c:pt>
                <c:pt idx="10">
                  <c:v>4.9920605468749999</c:v>
                </c:pt>
                <c:pt idx="11">
                  <c:v>7.1624218749999997</c:v>
                </c:pt>
              </c:numCache>
            </c:numRef>
          </c:val>
        </c:ser>
        <c:ser>
          <c:idx val="9"/>
          <c:order val="9"/>
          <c:tx>
            <c:strRef>
              <c:f>'Volume Distribution Trend'!$K$50</c:f>
              <c:strCache>
                <c:ptCount val="1"/>
                <c:pt idx="0">
                  <c:v>PO.DAAC</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Trend'!$K$51:$K$62</c:f>
              <c:numCache>
                <c:formatCode>#,##0.00</c:formatCode>
                <c:ptCount val="12"/>
                <c:pt idx="0">
                  <c:v>1.853076171875</c:v>
                </c:pt>
                <c:pt idx="1">
                  <c:v>2.729267578125</c:v>
                </c:pt>
                <c:pt idx="2">
                  <c:v>4.9204785156249997</c:v>
                </c:pt>
                <c:pt idx="3">
                  <c:v>28.077333984374999</c:v>
                </c:pt>
                <c:pt idx="4">
                  <c:v>37.485546874999997</c:v>
                </c:pt>
                <c:pt idx="5">
                  <c:v>31.372324218749998</c:v>
                </c:pt>
                <c:pt idx="6">
                  <c:v>36.545048828124997</c:v>
                </c:pt>
                <c:pt idx="7">
                  <c:v>14.05916015625</c:v>
                </c:pt>
                <c:pt idx="8">
                  <c:v>62.173291015624997</c:v>
                </c:pt>
                <c:pt idx="9">
                  <c:v>91.35252567675154</c:v>
                </c:pt>
                <c:pt idx="10">
                  <c:v>104.92124023437498</c:v>
                </c:pt>
                <c:pt idx="11">
                  <c:v>111.833515625</c:v>
                </c:pt>
              </c:numCache>
            </c:numRef>
          </c:val>
        </c:ser>
        <c:ser>
          <c:idx val="10"/>
          <c:order val="10"/>
          <c:tx>
            <c:strRef>
              <c:f>'Volume Distribution Trend'!$L$50</c:f>
              <c:strCache>
                <c:ptCount val="1"/>
                <c:pt idx="0">
                  <c:v>SEDAC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Trend'!$L$51:$L$62</c:f>
              <c:numCache>
                <c:formatCode>#,##0.00</c:formatCode>
                <c:ptCount val="12"/>
                <c:pt idx="0">
                  <c:v>8.0019531249999998E-2</c:v>
                </c:pt>
                <c:pt idx="1">
                  <c:v>0.1175390625</c:v>
                </c:pt>
                <c:pt idx="2">
                  <c:v>0.16963867187500001</c:v>
                </c:pt>
                <c:pt idx="3">
                  <c:v>0.22001953125000001</c:v>
                </c:pt>
                <c:pt idx="4">
                  <c:v>0.15578125000000001</c:v>
                </c:pt>
                <c:pt idx="5">
                  <c:v>0.167841796875</c:v>
                </c:pt>
                <c:pt idx="6">
                  <c:v>0.156494140625</c:v>
                </c:pt>
                <c:pt idx="7">
                  <c:v>8.1708984375000002E-2</c:v>
                </c:pt>
                <c:pt idx="8">
                  <c:v>6.4414062499999994E-2</c:v>
                </c:pt>
                <c:pt idx="9">
                  <c:v>0.31630323165882113</c:v>
                </c:pt>
                <c:pt idx="10">
                  <c:v>1.4294628906250002</c:v>
                </c:pt>
                <c:pt idx="11">
                  <c:v>2.8848437499999999</c:v>
                </c:pt>
              </c:numCache>
            </c:numRef>
          </c:val>
        </c:ser>
        <c:ser>
          <c:idx val="11"/>
          <c:order val="11"/>
          <c:tx>
            <c:strRef>
              <c:f>'Volume Distribution Trend'!$M$50</c:f>
              <c:strCache>
                <c:ptCount val="1"/>
                <c:pt idx="0">
                  <c:v>OBPG*</c:v>
                </c:pt>
              </c:strCache>
            </c:strRef>
          </c:tx>
          <c:cat>
            <c:strRef>
              <c:f>'Volume Distribution Trend'!$A$51:$A$62</c:f>
              <c:strCache>
                <c:ptCount val="12"/>
                <c:pt idx="0">
                  <c:v>FY00</c:v>
                </c:pt>
                <c:pt idx="1">
                  <c:v>FY01</c:v>
                </c:pt>
                <c:pt idx="2">
                  <c:v>FY02</c:v>
                </c:pt>
                <c:pt idx="3">
                  <c:v>FY03</c:v>
                </c:pt>
                <c:pt idx="4">
                  <c:v>FY04</c:v>
                </c:pt>
                <c:pt idx="5">
                  <c:v>FY05</c:v>
                </c:pt>
                <c:pt idx="6">
                  <c:v>FY06</c:v>
                </c:pt>
                <c:pt idx="7">
                  <c:v>FY07</c:v>
                </c:pt>
                <c:pt idx="8">
                  <c:v>FY08</c:v>
                </c:pt>
                <c:pt idx="9">
                  <c:v>FY09</c:v>
                </c:pt>
                <c:pt idx="10">
                  <c:v>FY10</c:v>
                </c:pt>
                <c:pt idx="11">
                  <c:v>FY11</c:v>
                </c:pt>
              </c:strCache>
            </c:strRef>
          </c:cat>
          <c:val>
            <c:numRef>
              <c:f>'Volume Distribution Trend'!$M$51:$M$62</c:f>
              <c:numCache>
                <c:formatCode>#,##0.00</c:formatCode>
                <c:ptCount val="12"/>
                <c:pt idx="0">
                  <c:v>0</c:v>
                </c:pt>
                <c:pt idx="1">
                  <c:v>0</c:v>
                </c:pt>
                <c:pt idx="2">
                  <c:v>0</c:v>
                </c:pt>
                <c:pt idx="3">
                  <c:v>0</c:v>
                </c:pt>
                <c:pt idx="4">
                  <c:v>2.8958511352539063</c:v>
                </c:pt>
                <c:pt idx="5">
                  <c:v>8.6921787261962891</c:v>
                </c:pt>
                <c:pt idx="6">
                  <c:v>23.707084655761719</c:v>
                </c:pt>
                <c:pt idx="7">
                  <c:v>36.011285781860352</c:v>
                </c:pt>
                <c:pt idx="8">
                  <c:v>59.605855941772468</c:v>
                </c:pt>
                <c:pt idx="9">
                  <c:v>73.955380859374998</c:v>
                </c:pt>
                <c:pt idx="10">
                  <c:v>173.84639648437499</c:v>
                </c:pt>
                <c:pt idx="11">
                  <c:v>282.97775390625003</c:v>
                </c:pt>
              </c:numCache>
            </c:numRef>
          </c:val>
        </c:ser>
        <c:gapWidth val="55"/>
        <c:overlap val="100"/>
        <c:axId val="96051200"/>
        <c:axId val="96052736"/>
      </c:barChart>
      <c:catAx>
        <c:axId val="96051200"/>
        <c:scaling>
          <c:orientation val="minMax"/>
        </c:scaling>
        <c:axPos val="b"/>
        <c:numFmt formatCode="#,##0" sourceLinked="1"/>
        <c:majorTickMark val="none"/>
        <c:tickLblPos val="nextTo"/>
        <c:spPr>
          <a:ln w="3175">
            <a:solidFill>
              <a:srgbClr val="808080"/>
            </a:solidFill>
            <a:prstDash val="solid"/>
          </a:ln>
        </c:spPr>
        <c:txPr>
          <a:bodyPr/>
          <a:lstStyle/>
          <a:p>
            <a:pPr>
              <a:defRPr sz="1200" b="1"/>
            </a:pPr>
            <a:endParaRPr lang="en-US"/>
          </a:p>
        </c:txPr>
        <c:crossAx val="96052736"/>
        <c:crosses val="autoZero"/>
        <c:auto val="1"/>
        <c:lblAlgn val="ctr"/>
        <c:lblOffset val="100"/>
      </c:catAx>
      <c:valAx>
        <c:axId val="96052736"/>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layout/>
        </c:title>
        <c:numFmt formatCode="#,##0" sourceLinked="0"/>
        <c:majorTickMark val="none"/>
        <c:tickLblPos val="nextTo"/>
        <c:spPr>
          <a:ln w="3175">
            <a:solidFill>
              <a:srgbClr val="808080"/>
            </a:solidFill>
            <a:prstDash val="solid"/>
          </a:ln>
        </c:spPr>
        <c:crossAx val="96051200"/>
        <c:crosses val="autoZero"/>
        <c:crossBetween val="between"/>
      </c:valAx>
      <c:spPr>
        <a:solidFill>
          <a:srgbClr val="FFFFFF"/>
        </a:solidFill>
        <a:ln w="25400">
          <a:solidFill>
            <a:sysClr val="window" lastClr="FFFFFF">
              <a:lumMod val="50000"/>
            </a:sysClr>
          </a:solidFill>
        </a:ln>
      </c:spPr>
    </c:plotArea>
    <c:legend>
      <c:legendPos val="t"/>
      <c:layout/>
      <c:spPr>
        <a:noFill/>
        <a:ln w="25400">
          <a:solidFill>
            <a:schemeClr val="tx1"/>
          </a:solidFill>
        </a:ln>
      </c:spPr>
    </c:legend>
    <c:plotVisOnly val="1"/>
    <c:dispBlanksAs val="gap"/>
  </c:chart>
  <c:spPr>
    <a:solidFill>
      <a:srgbClr val="FFFFFF"/>
    </a:solidFill>
    <a:ln w="3175">
      <a:solidFill>
        <a:schemeClr val="tx1"/>
      </a:solidFill>
      <a:prstDash val="solid"/>
    </a:ln>
  </c:spPr>
  <c:printSettings>
    <c:headerFooter alignWithMargins="0"/>
    <c:pageMargins b="1" l="0.75000000000001066" r="0.7500000000000106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Archived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(618.3 TBs)</a:t>
            </a:r>
          </a:p>
        </c:rich>
      </c:tx>
      <c:layout>
        <c:manualLayout>
          <c:xMode val="edge"/>
          <c:yMode val="edge"/>
          <c:x val="0.2343205042532075"/>
          <c:y val="0.12892441475118641"/>
        </c:manualLayout>
      </c:layout>
      <c:spPr>
        <a:noFill/>
        <a:ln w="25400">
          <a:noFill/>
        </a:ln>
      </c:spPr>
    </c:title>
    <c:plotArea>
      <c:layout>
        <c:manualLayout>
          <c:layoutTarget val="inner"/>
          <c:xMode val="edge"/>
          <c:yMode val="edge"/>
          <c:x val="0.36559216564215502"/>
          <c:y val="0.58071748878922158"/>
          <c:w val="0.25806505810034025"/>
          <c:h val="0.26905829596413045"/>
        </c:manualLayout>
      </c:layout>
      <c:pieChart>
        <c:varyColors val="1"/>
        <c:ser>
          <c:idx val="0"/>
          <c:order val="0"/>
          <c:tx>
            <c:strRef>
              <c:f>Archive!$B$5</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0.17168682190977733"/>
                  <c:y val="8.191927274930115E-2"/>
                </c:manualLayout>
              </c:layout>
              <c:dLblPos val="bestFit"/>
              <c:showCatName val="1"/>
              <c:showPercent val="1"/>
            </c:dLbl>
            <c:dLbl>
              <c:idx val="1"/>
              <c:layout>
                <c:manualLayout>
                  <c:x val="0.11854457595777262"/>
                  <c:y val="-5.1615857540988776E-2"/>
                </c:manualLayout>
              </c:layout>
              <c:showCatName val="1"/>
              <c:showPercent val="1"/>
            </c:dLbl>
            <c:dLbl>
              <c:idx val="2"/>
              <c:layout>
                <c:manualLayout>
                  <c:x val="-8.6098818687947928E-2"/>
                  <c:y val="0.1590834848601812"/>
                </c:manualLayout>
              </c:layout>
              <c:showCatName val="1"/>
              <c:showPercent val="1"/>
            </c:dLbl>
            <c:dLbl>
              <c:idx val="3"/>
              <c:layout>
                <c:manualLayout>
                  <c:x val="-0.16474286005887198"/>
                  <c:y val="7.7915902518651409E-2"/>
                </c:manualLayout>
              </c:layout>
              <c:showCatName val="1"/>
              <c:showPercent val="1"/>
            </c:dLbl>
            <c:dLbl>
              <c:idx val="4"/>
              <c:layout>
                <c:manualLayout>
                  <c:x val="-0.29682891810464151"/>
                  <c:y val="-5.3656299657407723E-2"/>
                </c:manualLayout>
              </c:layout>
              <c:dLblPos val="bestFit"/>
              <c:showCatName val="1"/>
              <c:showPercent val="1"/>
            </c:dLbl>
            <c:dLbl>
              <c:idx val="5"/>
              <c:layout>
                <c:manualLayout>
                  <c:x val="-0.1789628651003545"/>
                  <c:y val="-9.2791425778877903E-2"/>
                </c:manualLayout>
              </c:layout>
              <c:showCatName val="1"/>
              <c:showPercent val="1"/>
            </c:dLbl>
            <c:dLbl>
              <c:idx val="6"/>
              <c:layout>
                <c:manualLayout>
                  <c:x val="-9.4408032316771237E-2"/>
                  <c:y val="-0.12784208508757641"/>
                </c:manualLayout>
              </c:layout>
              <c:showCatName val="1"/>
              <c:showPercent val="1"/>
            </c:dLbl>
            <c:dLbl>
              <c:idx val="7"/>
              <c:layout>
                <c:manualLayout>
                  <c:x val="0.28009407005300735"/>
                  <c:y val="-0.13230825950776079"/>
                </c:manualLayout>
              </c:layout>
              <c:showCatName val="1"/>
              <c:showPercent val="1"/>
            </c:dLbl>
            <c:dLbl>
              <c:idx val="8"/>
              <c:layout>
                <c:manualLayout>
                  <c:x val="-2.0855733865142792E-3"/>
                  <c:y val="-0.10231620306453892"/>
                </c:manualLayout>
              </c:layout>
              <c:showCatName val="1"/>
              <c:showPercent val="1"/>
            </c:dLbl>
            <c:dLbl>
              <c:idx val="9"/>
              <c:layout>
                <c:manualLayout>
                  <c:x val="0.40533027733023175"/>
                  <c:y val="-7.8531454888967719E-2"/>
                </c:manualLayout>
              </c:layout>
              <c:showCatName val="1"/>
              <c:showPercent val="1"/>
            </c:dLbl>
            <c:dLbl>
              <c:idx val="10"/>
              <c:layout>
                <c:manualLayout>
                  <c:x val="0.10748819059776384"/>
                  <c:y val="-0.10645115168545732"/>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Archive!$A$6:$A$15</c:f>
              <c:strCache>
                <c:ptCount val="10"/>
                <c:pt idx="0">
                  <c:v>ASDC</c:v>
                </c:pt>
                <c:pt idx="1">
                  <c:v>CDDIS</c:v>
                </c:pt>
                <c:pt idx="2">
                  <c:v>GESDISC</c:v>
                </c:pt>
                <c:pt idx="3">
                  <c:v>GHRC</c:v>
                </c:pt>
                <c:pt idx="4">
                  <c:v>LPDAAC</c:v>
                </c:pt>
                <c:pt idx="5">
                  <c:v>MODAPS</c:v>
                </c:pt>
                <c:pt idx="6">
                  <c:v>NSIDC</c:v>
                </c:pt>
                <c:pt idx="7">
                  <c:v>ORNL</c:v>
                </c:pt>
                <c:pt idx="8">
                  <c:v>PODAAC</c:v>
                </c:pt>
                <c:pt idx="9">
                  <c:v>SEDAC</c:v>
                </c:pt>
              </c:strCache>
            </c:strRef>
          </c:cat>
          <c:val>
            <c:numRef>
              <c:f>Archive!$B$6:$B$15</c:f>
              <c:numCache>
                <c:formatCode>#,##0.00</c:formatCode>
                <c:ptCount val="10"/>
                <c:pt idx="0">
                  <c:v>246.08620605468752</c:v>
                </c:pt>
                <c:pt idx="1">
                  <c:v>0.36368457031250001</c:v>
                </c:pt>
                <c:pt idx="2">
                  <c:v>134.91458398437501</c:v>
                </c:pt>
                <c:pt idx="3">
                  <c:v>0.82984374999999999</c:v>
                </c:pt>
                <c:pt idx="4">
                  <c:v>89.551041015625003</c:v>
                </c:pt>
                <c:pt idx="5">
                  <c:v>136.25425585937501</c:v>
                </c:pt>
                <c:pt idx="6">
                  <c:v>6.4720087890625004</c:v>
                </c:pt>
                <c:pt idx="7">
                  <c:v>0.3959609375</c:v>
                </c:pt>
                <c:pt idx="8">
                  <c:v>3.2657871093750002</c:v>
                </c:pt>
                <c:pt idx="9">
                  <c:v>0.1642607421875</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944" r="0.750000000000009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3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 U.S. - Foreign Product Distribution Trend</a:t>
            </a:r>
          </a:p>
        </c:rich>
      </c:tx>
      <c:layout/>
      <c:spPr>
        <a:noFill/>
        <a:ln w="25400">
          <a:noFill/>
        </a:ln>
      </c:spPr>
    </c:title>
    <c:plotArea>
      <c:layout/>
      <c:barChart>
        <c:barDir val="col"/>
        <c:grouping val="clustered"/>
        <c:ser>
          <c:idx val="0"/>
          <c:order val="0"/>
          <c:tx>
            <c:strRef>
              <c:f>'US - Foreign Trend'!$A$18</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Trend'!$B$17:$F$17</c:f>
              <c:strCache>
                <c:ptCount val="5"/>
                <c:pt idx="0">
                  <c:v>FY2007</c:v>
                </c:pt>
                <c:pt idx="1">
                  <c:v>FY2008</c:v>
                </c:pt>
                <c:pt idx="2">
                  <c:v>FY2009</c:v>
                </c:pt>
                <c:pt idx="3">
                  <c:v>FY2010</c:v>
                </c:pt>
                <c:pt idx="4">
                  <c:v>FY2011</c:v>
                </c:pt>
              </c:strCache>
            </c:strRef>
          </c:cat>
          <c:val>
            <c:numRef>
              <c:f>'US - Foreign Trend'!$B$18:$F$18</c:f>
              <c:numCache>
                <c:formatCode>#,##0</c:formatCode>
                <c:ptCount val="5"/>
                <c:pt idx="0">
                  <c:v>35960845</c:v>
                </c:pt>
                <c:pt idx="1">
                  <c:v>56769710</c:v>
                </c:pt>
                <c:pt idx="2">
                  <c:v>120843195</c:v>
                </c:pt>
                <c:pt idx="3">
                  <c:v>152842193</c:v>
                </c:pt>
                <c:pt idx="4">
                  <c:v>189496476</c:v>
                </c:pt>
              </c:numCache>
            </c:numRef>
          </c:val>
        </c:ser>
        <c:ser>
          <c:idx val="1"/>
          <c:order val="1"/>
          <c:tx>
            <c:strRef>
              <c:f>'US - Foreign Trend'!$A$19</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Trend'!$B$17:$F$17</c:f>
              <c:strCache>
                <c:ptCount val="5"/>
                <c:pt idx="0">
                  <c:v>FY2007</c:v>
                </c:pt>
                <c:pt idx="1">
                  <c:v>FY2008</c:v>
                </c:pt>
                <c:pt idx="2">
                  <c:v>FY2009</c:v>
                </c:pt>
                <c:pt idx="3">
                  <c:v>FY2010</c:v>
                </c:pt>
                <c:pt idx="4">
                  <c:v>FY2011</c:v>
                </c:pt>
              </c:strCache>
            </c:strRef>
          </c:cat>
          <c:val>
            <c:numRef>
              <c:f>'US - Foreign Trend'!$B$19:$F$19</c:f>
              <c:numCache>
                <c:formatCode>#,##0</c:formatCode>
                <c:ptCount val="5"/>
                <c:pt idx="0">
                  <c:v>65563006</c:v>
                </c:pt>
                <c:pt idx="1">
                  <c:v>69857119</c:v>
                </c:pt>
                <c:pt idx="2">
                  <c:v>113052619</c:v>
                </c:pt>
                <c:pt idx="3">
                  <c:v>242093094</c:v>
                </c:pt>
                <c:pt idx="4">
                  <c:v>262304205</c:v>
                </c:pt>
              </c:numCache>
            </c:numRef>
          </c:val>
        </c:ser>
        <c:axId val="95955584"/>
        <c:axId val="95965568"/>
      </c:barChart>
      <c:catAx>
        <c:axId val="95955584"/>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95965568"/>
        <c:crosses val="autoZero"/>
        <c:auto val="1"/>
        <c:lblAlgn val="ctr"/>
        <c:lblOffset val="100"/>
      </c:catAx>
      <c:valAx>
        <c:axId val="95965568"/>
        <c:scaling>
          <c:orientation val="minMax"/>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95955584"/>
        <c:crosses val="autoZero"/>
        <c:crossBetween val="between"/>
        <c:dispUnits>
          <c:builtInUnit val="millions"/>
          <c:dispUnitsLbl>
            <c:layout>
              <c:manualLayout>
                <c:xMode val="edge"/>
                <c:yMode val="edge"/>
                <c:x val="2.6245707725840693E-2"/>
                <c:y val="0.2176850896832784"/>
              </c:manualLayout>
            </c:layout>
            <c:tx>
              <c:rich>
                <a:bodyPr/>
                <a:lstStyle/>
                <a:p>
                  <a:pPr>
                    <a:defRPr sz="1100" baseline="0">
                      <a:latin typeface="Calibri" pitchFamily="34" charset="0"/>
                    </a:defRPr>
                  </a:pPr>
                  <a:r>
                    <a:rPr lang="en-US"/>
                    <a:t>Products</a:t>
                  </a:r>
                  <a:r>
                    <a:rPr lang="en-US" baseline="0"/>
                    <a:t> Distributed (Millions)</a:t>
                  </a:r>
                  <a:endParaRPr lang="en-US"/>
                </a:p>
              </c:rich>
            </c:tx>
          </c:dispUnitsLbl>
        </c:dispUnits>
      </c:valAx>
      <c:spPr>
        <a:solidFill>
          <a:srgbClr val="FFFFFF"/>
        </a:solidFill>
        <a:ln w="25400">
          <a:solidFill>
            <a:srgbClr val="000000"/>
          </a:solidFill>
        </a:ln>
      </c:spPr>
    </c:plotArea>
    <c:legend>
      <c:legendPos val="r"/>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1066" r="0.75000000000001066"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4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U.S. - Foreign Data Volume Distribution Trend</a:t>
            </a:r>
          </a:p>
        </c:rich>
      </c:tx>
      <c:layout/>
      <c:spPr>
        <a:noFill/>
        <a:ln w="25400">
          <a:noFill/>
        </a:ln>
      </c:spPr>
    </c:title>
    <c:plotArea>
      <c:layout/>
      <c:barChart>
        <c:barDir val="col"/>
        <c:grouping val="clustered"/>
        <c:ser>
          <c:idx val="0"/>
          <c:order val="0"/>
          <c:tx>
            <c:strRef>
              <c:f>'US - Foreign Trend'!$A$22</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Trend'!$B$21:$F$21</c:f>
              <c:strCache>
                <c:ptCount val="5"/>
                <c:pt idx="0">
                  <c:v>FY2007</c:v>
                </c:pt>
                <c:pt idx="1">
                  <c:v>FY2008</c:v>
                </c:pt>
                <c:pt idx="2">
                  <c:v>FY2009</c:v>
                </c:pt>
                <c:pt idx="3">
                  <c:v>FY2010</c:v>
                </c:pt>
                <c:pt idx="4">
                  <c:v>FY2011</c:v>
                </c:pt>
              </c:strCache>
            </c:strRef>
          </c:cat>
          <c:val>
            <c:numRef>
              <c:f>'US - Foreign Trend'!$B$22:$F$22</c:f>
              <c:numCache>
                <c:formatCode>#,##0.0</c:formatCode>
                <c:ptCount val="5"/>
                <c:pt idx="0">
                  <c:v>630.5</c:v>
                </c:pt>
                <c:pt idx="1">
                  <c:v>763.25908203125016</c:v>
                </c:pt>
                <c:pt idx="2">
                  <c:v>886.57</c:v>
                </c:pt>
                <c:pt idx="3">
                  <c:v>1195.22</c:v>
                </c:pt>
                <c:pt idx="4">
                  <c:v>1294.5927050781249</c:v>
                </c:pt>
              </c:numCache>
            </c:numRef>
          </c:val>
        </c:ser>
        <c:ser>
          <c:idx val="1"/>
          <c:order val="1"/>
          <c:tx>
            <c:strRef>
              <c:f>'US - Foreign Trend'!$A$23</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Trend'!$B$21:$F$21</c:f>
              <c:strCache>
                <c:ptCount val="5"/>
                <c:pt idx="0">
                  <c:v>FY2007</c:v>
                </c:pt>
                <c:pt idx="1">
                  <c:v>FY2008</c:v>
                </c:pt>
                <c:pt idx="2">
                  <c:v>FY2009</c:v>
                </c:pt>
                <c:pt idx="3">
                  <c:v>FY2010</c:v>
                </c:pt>
                <c:pt idx="4">
                  <c:v>FY2011</c:v>
                </c:pt>
              </c:strCache>
            </c:strRef>
          </c:cat>
          <c:val>
            <c:numRef>
              <c:f>'US - Foreign Trend'!$B$23:$F$23</c:f>
              <c:numCache>
                <c:formatCode>#,##0.0</c:formatCode>
                <c:ptCount val="5"/>
                <c:pt idx="0">
                  <c:v>757.3</c:v>
                </c:pt>
                <c:pt idx="1">
                  <c:v>1063.0125683593751</c:v>
                </c:pt>
                <c:pt idx="2">
                  <c:v>1380.55</c:v>
                </c:pt>
                <c:pt idx="3">
                  <c:v>2097.4899999999998</c:v>
                </c:pt>
                <c:pt idx="4">
                  <c:v>2720.0899609375006</c:v>
                </c:pt>
              </c:numCache>
            </c:numRef>
          </c:val>
        </c:ser>
        <c:axId val="95986816"/>
        <c:axId val="95988352"/>
      </c:barChart>
      <c:catAx>
        <c:axId val="95986816"/>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95988352"/>
        <c:crosses val="autoZero"/>
        <c:auto val="1"/>
        <c:lblAlgn val="ctr"/>
        <c:lblOffset val="100"/>
      </c:catAx>
      <c:valAx>
        <c:axId val="95988352"/>
        <c:scaling>
          <c:orientation val="minMax"/>
          <c:min val="0"/>
        </c:scaling>
        <c:axPos val="l"/>
        <c:majorGridlines>
          <c:spPr>
            <a:ln w="3175">
              <a:solidFill>
                <a:schemeClr val="bg1">
                  <a:lumMod val="50000"/>
                </a:schemeClr>
              </a:solidFill>
              <a:prstDash val="solid"/>
            </a:ln>
          </c:spPr>
        </c:majorGridlines>
        <c:title>
          <c:tx>
            <c:rich>
              <a:bodyPr rot="-5400000" vert="horz"/>
              <a:lstStyle/>
              <a:p>
                <a:pPr>
                  <a:defRPr/>
                </a:pPr>
                <a:r>
                  <a:rPr lang="en-US"/>
                  <a:t>Volume (TBs)</a:t>
                </a:r>
              </a:p>
            </c:rich>
          </c:tx>
          <c:layout/>
        </c:title>
        <c:numFmt formatCode="#,##0" sourceLinked="0"/>
        <c:majorTickMark val="none"/>
        <c:tickLblPos val="nextTo"/>
        <c:spPr>
          <a:ln w="3175">
            <a:solidFill>
              <a:srgbClr val="808080"/>
            </a:solidFill>
            <a:prstDash val="solid"/>
          </a:ln>
        </c:spPr>
        <c:txPr>
          <a:bodyPr/>
          <a:lstStyle/>
          <a:p>
            <a:pPr>
              <a:defRPr sz="1000" baseline="0"/>
            </a:pPr>
            <a:endParaRPr lang="en-US"/>
          </a:p>
        </c:txPr>
        <c:crossAx val="95986816"/>
        <c:crosses val="autoZero"/>
        <c:crossBetween val="between"/>
      </c:valAx>
      <c:spPr>
        <a:solidFill>
          <a:srgbClr val="FFFFFF"/>
        </a:solidFill>
        <a:ln w="25400">
          <a:solidFill>
            <a:srgbClr val="000000"/>
          </a:solidFill>
        </a:ln>
      </c:spPr>
    </c:plotArea>
    <c:legend>
      <c:legendPos val="r"/>
      <c:layout/>
      <c:spPr>
        <a:noFill/>
        <a:ln w="25400">
          <a:noFill/>
        </a:ln>
      </c:spPr>
      <c:txPr>
        <a:bodyPr/>
        <a:lstStyle/>
        <a:p>
          <a:pPr>
            <a:defRPr sz="1200"/>
          </a:pPr>
          <a:endParaRPr lang="en-US"/>
        </a:p>
      </c:txPr>
    </c:legend>
    <c:plotVisOnly val="1"/>
    <c:dispBlanksAs val="gap"/>
  </c:chart>
  <c:spPr>
    <a:solidFill>
      <a:srgbClr val="FFFFFF"/>
    </a:solidFill>
    <a:ln w="3175">
      <a:solidFill>
        <a:srgbClr val="808080"/>
      </a:solidFill>
      <a:prstDash val="solid"/>
    </a:ln>
  </c:spPr>
  <c:printSettings>
    <c:headerFooter alignWithMargins="0"/>
    <c:pageMargins b="1" l="0.75000000000001088" r="0.7500000000000108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Non-Public Users</a:t>
            </a:r>
          </a:p>
        </c:rich>
      </c:tx>
      <c:layout/>
      <c:spPr>
        <a:noFill/>
        <a:ln w="25400">
          <a:noFill/>
        </a:ln>
      </c:spPr>
    </c:title>
    <c:plotArea>
      <c:layout>
        <c:manualLayout>
          <c:layoutTarget val="inner"/>
          <c:xMode val="edge"/>
          <c:yMode val="edge"/>
          <c:x val="0.15283842794759844"/>
          <c:y val="0.25926063163673169"/>
          <c:w val="0.52344872751641069"/>
          <c:h val="0.56427152488290866"/>
        </c:manualLayout>
      </c:layout>
      <c:barChart>
        <c:barDir val="col"/>
        <c:grouping val="clustered"/>
        <c:ser>
          <c:idx val="0"/>
          <c:order val="0"/>
          <c:tx>
            <c:strRef>
              <c:f>'Public - Science User Trend'!$B$4</c:f>
              <c:strCache>
                <c:ptCount val="1"/>
                <c:pt idx="0">
                  <c:v>Production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'Public - Science User Trend'!$A$5:$A$9</c:f>
              <c:strCache>
                <c:ptCount val="5"/>
                <c:pt idx="0">
                  <c:v>FY07</c:v>
                </c:pt>
                <c:pt idx="1">
                  <c:v>FY08</c:v>
                </c:pt>
                <c:pt idx="2">
                  <c:v>FY09</c:v>
                </c:pt>
                <c:pt idx="3">
                  <c:v>FY10</c:v>
                </c:pt>
                <c:pt idx="4">
                  <c:v>FY11</c:v>
                </c:pt>
              </c:strCache>
            </c:strRef>
          </c:cat>
          <c:val>
            <c:numRef>
              <c:f>'Public - Science User Trend'!$B$5:$B$9</c:f>
              <c:numCache>
                <c:formatCode>General</c:formatCode>
                <c:ptCount val="5"/>
                <c:pt idx="0">
                  <c:v>72</c:v>
                </c:pt>
                <c:pt idx="1">
                  <c:v>168</c:v>
                </c:pt>
                <c:pt idx="2">
                  <c:v>167</c:v>
                </c:pt>
                <c:pt idx="3">
                  <c:v>124</c:v>
                </c:pt>
                <c:pt idx="4" formatCode="#,##0">
                  <c:v>64</c:v>
                </c:pt>
              </c:numCache>
            </c:numRef>
          </c:val>
        </c:ser>
        <c:ser>
          <c:idx val="1"/>
          <c:order val="1"/>
          <c:tx>
            <c:strRef>
              <c:f>'Public - Science User Trend'!$C$4</c:f>
              <c:strCache>
                <c:ptCount val="1"/>
                <c:pt idx="0">
                  <c:v>Science Team</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'Public - Science User Trend'!$A$5:$A$9</c:f>
              <c:strCache>
                <c:ptCount val="5"/>
                <c:pt idx="0">
                  <c:v>FY07</c:v>
                </c:pt>
                <c:pt idx="1">
                  <c:v>FY08</c:v>
                </c:pt>
                <c:pt idx="2">
                  <c:v>FY09</c:v>
                </c:pt>
                <c:pt idx="3">
                  <c:v>FY10</c:v>
                </c:pt>
                <c:pt idx="4">
                  <c:v>FY11</c:v>
                </c:pt>
              </c:strCache>
            </c:strRef>
          </c:cat>
          <c:val>
            <c:numRef>
              <c:f>'Public - Science User Trend'!$C$5:$C$9</c:f>
              <c:numCache>
                <c:formatCode>General</c:formatCode>
                <c:ptCount val="5"/>
                <c:pt idx="0">
                  <c:v>136</c:v>
                </c:pt>
                <c:pt idx="1">
                  <c:v>283</c:v>
                </c:pt>
                <c:pt idx="2">
                  <c:v>329</c:v>
                </c:pt>
                <c:pt idx="3">
                  <c:v>250</c:v>
                </c:pt>
                <c:pt idx="4" formatCode="#,##0">
                  <c:v>210</c:v>
                </c:pt>
              </c:numCache>
            </c:numRef>
          </c:val>
        </c:ser>
        <c:ser>
          <c:idx val="2"/>
          <c:order val="2"/>
          <c:tx>
            <c:strRef>
              <c:f>'Public - Science User Trend'!$D$4</c:f>
              <c:strCache>
                <c:ptCount val="1"/>
                <c:pt idx="0">
                  <c:v>QA/Testing</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'Public - Science User Trend'!$A$5:$A$9</c:f>
              <c:strCache>
                <c:ptCount val="5"/>
                <c:pt idx="0">
                  <c:v>FY07</c:v>
                </c:pt>
                <c:pt idx="1">
                  <c:v>FY08</c:v>
                </c:pt>
                <c:pt idx="2">
                  <c:v>FY09</c:v>
                </c:pt>
                <c:pt idx="3">
                  <c:v>FY10</c:v>
                </c:pt>
                <c:pt idx="4">
                  <c:v>FY11</c:v>
                </c:pt>
              </c:strCache>
            </c:strRef>
          </c:cat>
          <c:val>
            <c:numRef>
              <c:f>'Public - Science User Trend'!$D$5:$D$9</c:f>
              <c:numCache>
                <c:formatCode>General</c:formatCode>
                <c:ptCount val="5"/>
                <c:pt idx="0">
                  <c:v>51</c:v>
                </c:pt>
                <c:pt idx="1">
                  <c:v>41</c:v>
                </c:pt>
                <c:pt idx="2">
                  <c:v>27</c:v>
                </c:pt>
                <c:pt idx="3">
                  <c:v>18</c:v>
                </c:pt>
                <c:pt idx="4" formatCode="#,##0">
                  <c:v>26</c:v>
                </c:pt>
              </c:numCache>
            </c:numRef>
          </c:val>
        </c:ser>
        <c:ser>
          <c:idx val="3"/>
          <c:order val="3"/>
          <c:tx>
            <c:strRef>
              <c:f>'Public - Science User Trend'!$E$4</c:f>
              <c:strCache>
                <c:ptCount val="1"/>
                <c:pt idx="0">
                  <c:v>Internal</c:v>
                </c:pt>
              </c:strCache>
            </c:strRef>
          </c:tx>
          <c:spPr>
            <a:gradFill rotWithShape="0">
              <a:gsLst>
                <a:gs pos="0">
                  <a:srgbClr val="C8B0ED"/>
                </a:gs>
                <a:gs pos="100000">
                  <a:srgbClr val="7F5BAB"/>
                </a:gs>
              </a:gsLst>
              <a:lin ang="5400000"/>
            </a:gradFill>
            <a:ln w="25400">
              <a:noFill/>
            </a:ln>
            <a:effectLst>
              <a:outerShdw dist="35921" dir="2700000" algn="br">
                <a:srgbClr val="000000"/>
              </a:outerShdw>
            </a:effectLst>
          </c:spPr>
          <c:cat>
            <c:strRef>
              <c:f>'Public - Science User Trend'!$A$5:$A$9</c:f>
              <c:strCache>
                <c:ptCount val="5"/>
                <c:pt idx="0">
                  <c:v>FY07</c:v>
                </c:pt>
                <c:pt idx="1">
                  <c:v>FY08</c:v>
                </c:pt>
                <c:pt idx="2">
                  <c:v>FY09</c:v>
                </c:pt>
                <c:pt idx="3">
                  <c:v>FY10</c:v>
                </c:pt>
                <c:pt idx="4">
                  <c:v>FY11</c:v>
                </c:pt>
              </c:strCache>
            </c:strRef>
          </c:cat>
          <c:val>
            <c:numRef>
              <c:f>'Public - Science User Trend'!$E$5:$E$9</c:f>
              <c:numCache>
                <c:formatCode>General</c:formatCode>
                <c:ptCount val="5"/>
                <c:pt idx="0">
                  <c:v>24</c:v>
                </c:pt>
                <c:pt idx="1">
                  <c:v>144</c:v>
                </c:pt>
                <c:pt idx="2">
                  <c:v>161</c:v>
                </c:pt>
                <c:pt idx="3">
                  <c:v>340</c:v>
                </c:pt>
                <c:pt idx="4" formatCode="#,##0">
                  <c:v>303</c:v>
                </c:pt>
              </c:numCache>
            </c:numRef>
          </c:val>
        </c:ser>
        <c:axId val="96355840"/>
        <c:axId val="96357376"/>
      </c:barChart>
      <c:catAx>
        <c:axId val="96355840"/>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96357376"/>
        <c:crosses val="autoZero"/>
        <c:auto val="1"/>
        <c:lblAlgn val="ctr"/>
        <c:lblOffset val="100"/>
      </c:catAx>
      <c:valAx>
        <c:axId val="96357376"/>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layout/>
          <c:spPr>
            <a:noFill/>
            <a:ln w="25400">
              <a:noFill/>
            </a:ln>
          </c:spPr>
        </c:title>
        <c:numFmt formatCode="General" sourceLinked="1"/>
        <c:tickLblPos val="nextTo"/>
        <c:spPr>
          <a:ln w="3175">
            <a:solidFill>
              <a:srgbClr val="808080"/>
            </a:solidFill>
            <a:prstDash val="solid"/>
          </a:ln>
        </c:spPr>
        <c:crossAx val="96355840"/>
        <c:crosses val="autoZero"/>
        <c:crossBetween val="between"/>
      </c:valAx>
      <c:spPr>
        <a:ln>
          <a:solidFill>
            <a:schemeClr val="tx1"/>
          </a:solidFill>
        </a:ln>
      </c:spPr>
    </c:plotArea>
    <c:legend>
      <c:legendPos val="r"/>
      <c:layout>
        <c:manualLayout>
          <c:xMode val="edge"/>
          <c:yMode val="edge"/>
          <c:x val="0.70088325032872945"/>
          <c:y val="0.36240303295421838"/>
          <c:w val="0.27848489925220943"/>
          <c:h val="0.31724152128042832"/>
        </c:manualLayout>
      </c:layout>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066" r="0.75000000000001066"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23"/>
  <c:chart>
    <c:title>
      <c:tx>
        <c:rich>
          <a:bodyPr/>
          <a:lstStyle/>
          <a:p>
            <a:pPr>
              <a:defRPr/>
            </a:pPr>
            <a:r>
              <a:rPr lang="en-US"/>
              <a:t>Public Users</a:t>
            </a:r>
          </a:p>
        </c:rich>
      </c:tx>
      <c:layout/>
      <c:spPr>
        <a:noFill/>
        <a:ln w="25400">
          <a:noFill/>
        </a:ln>
      </c:spPr>
    </c:title>
    <c:plotArea>
      <c:layout>
        <c:manualLayout>
          <c:layoutTarget val="inner"/>
          <c:xMode val="edge"/>
          <c:yMode val="edge"/>
          <c:x val="0.27325581395348836"/>
          <c:y val="0.25926063163673169"/>
          <c:w val="0.68313953488372092"/>
          <c:h val="0.56427152488290866"/>
        </c:manualLayout>
      </c:layout>
      <c:barChart>
        <c:barDir val="col"/>
        <c:grouping val="clustered"/>
        <c:ser>
          <c:idx val="0"/>
          <c:order val="0"/>
          <c:tx>
            <c:strRef>
              <c:f>'Public - Science User Trend'!$F$4</c:f>
              <c:strCache>
                <c:ptCount val="1"/>
                <c:pt idx="0">
                  <c:v>Public</c:v>
                </c:pt>
              </c:strCache>
            </c:strRef>
          </c:tx>
          <c:spPr>
            <a:gradFill rotWithShape="0">
              <a:gsLst>
                <a:gs pos="0">
                  <a:srgbClr val="95EEFF"/>
                </a:gs>
                <a:gs pos="100000">
                  <a:srgbClr val="39B7D8"/>
                </a:gs>
              </a:gsLst>
              <a:lin ang="5400000"/>
            </a:gradFill>
            <a:ln w="25400">
              <a:noFill/>
            </a:ln>
            <a:effectLst>
              <a:outerShdw dist="35921" dir="2700000" algn="br">
                <a:srgbClr val="000000"/>
              </a:outerShdw>
            </a:effectLst>
          </c:spPr>
          <c:cat>
            <c:strRef>
              <c:f>'Public - Science User Trend'!$A$5:$A$9</c:f>
              <c:strCache>
                <c:ptCount val="5"/>
                <c:pt idx="0">
                  <c:v>FY07</c:v>
                </c:pt>
                <c:pt idx="1">
                  <c:v>FY08</c:v>
                </c:pt>
                <c:pt idx="2">
                  <c:v>FY09</c:v>
                </c:pt>
                <c:pt idx="3">
                  <c:v>FY10</c:v>
                </c:pt>
                <c:pt idx="4">
                  <c:v>FY11</c:v>
                </c:pt>
              </c:strCache>
            </c:strRef>
          </c:cat>
          <c:val>
            <c:numRef>
              <c:f>'Public - Science User Trend'!$F$5:$F$9</c:f>
              <c:numCache>
                <c:formatCode>#,##0</c:formatCode>
                <c:ptCount val="5"/>
                <c:pt idx="0">
                  <c:v>179703</c:v>
                </c:pt>
                <c:pt idx="1">
                  <c:v>147847</c:v>
                </c:pt>
                <c:pt idx="2">
                  <c:v>280987</c:v>
                </c:pt>
                <c:pt idx="3">
                  <c:v>481872</c:v>
                </c:pt>
                <c:pt idx="4">
                  <c:v>407039</c:v>
                </c:pt>
              </c:numCache>
            </c:numRef>
          </c:val>
        </c:ser>
        <c:axId val="96386048"/>
        <c:axId val="96207616"/>
      </c:barChart>
      <c:catAx>
        <c:axId val="96386048"/>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96207616"/>
        <c:crosses val="autoZero"/>
        <c:auto val="1"/>
        <c:lblAlgn val="ctr"/>
        <c:lblOffset val="100"/>
      </c:catAx>
      <c:valAx>
        <c:axId val="96207616"/>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layout/>
          <c:spPr>
            <a:noFill/>
            <a:ln w="25400">
              <a:noFill/>
            </a:ln>
          </c:spPr>
        </c:title>
        <c:numFmt formatCode="#,##0" sourceLinked="1"/>
        <c:tickLblPos val="nextTo"/>
        <c:spPr>
          <a:ln w="3175">
            <a:solidFill>
              <a:srgbClr val="808080"/>
            </a:solidFill>
            <a:prstDash val="solid"/>
          </a:ln>
        </c:spPr>
        <c:crossAx val="96386048"/>
        <c:crosses val="autoZero"/>
        <c:crossBetween val="between"/>
      </c:valAx>
      <c:spPr>
        <a:solidFill>
          <a:srgbClr val="FFFFFF"/>
        </a:solidFill>
        <a:ln w="12700">
          <a:solidFill>
            <a:schemeClr val="tx1"/>
          </a:solid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066" r="0.75000000000001066"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a:t>EOSDIS Web Activity Five-Year Trend</a:t>
            </a:r>
          </a:p>
        </c:rich>
      </c:tx>
      <c:layout/>
      <c:spPr>
        <a:noFill/>
        <a:ln w="25400">
          <a:noFill/>
        </a:ln>
      </c:spPr>
    </c:title>
    <c:plotArea>
      <c:layout/>
      <c:barChart>
        <c:barDir val="col"/>
        <c:grouping val="clustered"/>
        <c:ser>
          <c:idx val="1"/>
          <c:order val="0"/>
          <c:tx>
            <c:strRef>
              <c:f>'Web Trends'!$C$69</c:f>
              <c:strCache>
                <c:ptCount val="1"/>
                <c:pt idx="0">
                  <c:v>Visits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'Web Trends'!$A$70:$A$74</c:f>
              <c:strCache>
                <c:ptCount val="5"/>
                <c:pt idx="0">
                  <c:v>FY2007</c:v>
                </c:pt>
                <c:pt idx="1">
                  <c:v>FY2008</c:v>
                </c:pt>
                <c:pt idx="2">
                  <c:v>FY2009</c:v>
                </c:pt>
                <c:pt idx="3">
                  <c:v>FY2010</c:v>
                </c:pt>
                <c:pt idx="4">
                  <c:v>FY2011</c:v>
                </c:pt>
              </c:strCache>
            </c:strRef>
          </c:cat>
          <c:val>
            <c:numRef>
              <c:f>'Web Trends'!$C$70:$C$74</c:f>
              <c:numCache>
                <c:formatCode>#,##0</c:formatCode>
                <c:ptCount val="5"/>
                <c:pt idx="0">
                  <c:v>707365</c:v>
                </c:pt>
                <c:pt idx="1">
                  <c:v>827714</c:v>
                </c:pt>
                <c:pt idx="2">
                  <c:v>1079317</c:v>
                </c:pt>
                <c:pt idx="3">
                  <c:v>1108858</c:v>
                </c:pt>
                <c:pt idx="4">
                  <c:v>1318598</c:v>
                </c:pt>
              </c:numCache>
            </c:numRef>
          </c:val>
        </c:ser>
        <c:ser>
          <c:idx val="0"/>
          <c:order val="1"/>
          <c:tx>
            <c:strRef>
              <c:f>'Web Trends'!$D$69</c:f>
              <c:strCache>
                <c:ptCount val="1"/>
                <c:pt idx="0">
                  <c:v>Visitors</c:v>
                </c:pt>
              </c:strCache>
            </c:strRef>
          </c:tx>
          <c:cat>
            <c:strRef>
              <c:f>'Web Trends'!$A$70:$A$74</c:f>
              <c:strCache>
                <c:ptCount val="5"/>
                <c:pt idx="0">
                  <c:v>FY2007</c:v>
                </c:pt>
                <c:pt idx="1">
                  <c:v>FY2008</c:v>
                </c:pt>
                <c:pt idx="2">
                  <c:v>FY2009</c:v>
                </c:pt>
                <c:pt idx="3">
                  <c:v>FY2010</c:v>
                </c:pt>
                <c:pt idx="4">
                  <c:v>FY2011</c:v>
                </c:pt>
              </c:strCache>
            </c:strRef>
          </c:cat>
          <c:val>
            <c:numRef>
              <c:f>'Web Trends'!$D$70:$D$74</c:f>
              <c:numCache>
                <c:formatCode>#,##0</c:formatCode>
                <c:ptCount val="5"/>
                <c:pt idx="0">
                  <c:v>443079</c:v>
                </c:pt>
                <c:pt idx="1">
                  <c:v>523416</c:v>
                </c:pt>
                <c:pt idx="2">
                  <c:v>702058</c:v>
                </c:pt>
                <c:pt idx="3">
                  <c:v>718944</c:v>
                </c:pt>
                <c:pt idx="4">
                  <c:v>855976</c:v>
                </c:pt>
              </c:numCache>
            </c:numRef>
          </c:val>
        </c:ser>
        <c:ser>
          <c:idx val="2"/>
          <c:order val="2"/>
          <c:tx>
            <c:strRef>
              <c:f>'Web Trends'!$E$69</c:f>
              <c:strCache>
                <c:ptCount val="1"/>
                <c:pt idx="0">
                  <c:v>Repeat Visitors</c:v>
                </c:pt>
              </c:strCache>
            </c:strRef>
          </c:tx>
          <c:cat>
            <c:strRef>
              <c:f>'Web Trends'!$A$70:$A$74</c:f>
              <c:strCache>
                <c:ptCount val="5"/>
                <c:pt idx="0">
                  <c:v>FY2007</c:v>
                </c:pt>
                <c:pt idx="1">
                  <c:v>FY2008</c:v>
                </c:pt>
                <c:pt idx="2">
                  <c:v>FY2009</c:v>
                </c:pt>
                <c:pt idx="3">
                  <c:v>FY2010</c:v>
                </c:pt>
                <c:pt idx="4">
                  <c:v>FY2011</c:v>
                </c:pt>
              </c:strCache>
            </c:strRef>
          </c:cat>
          <c:val>
            <c:numRef>
              <c:f>'Web Trends'!$E$70:$E$74</c:f>
              <c:numCache>
                <c:formatCode>#,##0</c:formatCode>
                <c:ptCount val="5"/>
                <c:pt idx="0">
                  <c:v>77731</c:v>
                </c:pt>
                <c:pt idx="1">
                  <c:v>91801</c:v>
                </c:pt>
                <c:pt idx="2">
                  <c:v>116886</c:v>
                </c:pt>
                <c:pt idx="3">
                  <c:v>205378</c:v>
                </c:pt>
                <c:pt idx="4">
                  <c:v>150076</c:v>
                </c:pt>
              </c:numCache>
            </c:numRef>
          </c:val>
        </c:ser>
        <c:axId val="96266496"/>
        <c:axId val="96411648"/>
      </c:barChart>
      <c:catAx>
        <c:axId val="96266496"/>
        <c:scaling>
          <c:orientation val="minMax"/>
        </c:scaling>
        <c:axPos val="b"/>
        <c:numFmt formatCode="General" sourceLinked="1"/>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96411648"/>
        <c:crosses val="autoZero"/>
        <c:auto val="1"/>
        <c:lblAlgn val="ctr"/>
        <c:lblOffset val="100"/>
        <c:tickLblSkip val="1"/>
        <c:tickMarkSkip val="1"/>
      </c:catAx>
      <c:valAx>
        <c:axId val="96411648"/>
        <c:scaling>
          <c:orientation val="minMax"/>
        </c:scaling>
        <c:axPos val="l"/>
        <c:majorGridlines>
          <c:spPr>
            <a:ln w="3175">
              <a:solidFill>
                <a:schemeClr val="tx1"/>
              </a:solidFill>
              <a:prstDash val="solid"/>
            </a:ln>
          </c:spPr>
        </c:majorGridlines>
        <c:numFmt formatCode="#,##0" sourceLinked="0"/>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96266496"/>
        <c:crosses val="autoZero"/>
        <c:crossBetween val="between"/>
      </c:valAx>
      <c:spPr>
        <a:solidFill>
          <a:srgbClr val="FFFFFF"/>
        </a:solidFill>
        <a:ln w="15875">
          <a:solidFill>
            <a:schemeClr val="tx1"/>
          </a:solidFill>
        </a:ln>
      </c:spPr>
    </c:plotArea>
    <c:legend>
      <c:legendPos val="r"/>
      <c:layout/>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788" r="0.75000000000000788"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Archived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(45.4 Millions)</a:t>
            </a:r>
          </a:p>
        </c:rich>
      </c:tx>
      <c:layout>
        <c:manualLayout>
          <c:xMode val="edge"/>
          <c:yMode val="edge"/>
          <c:x val="0.29446930751700845"/>
          <c:y val="7.3072441602990312E-2"/>
        </c:manualLayout>
      </c:layout>
      <c:spPr>
        <a:noFill/>
        <a:ln w="25400">
          <a:noFill/>
        </a:ln>
      </c:spPr>
    </c:title>
    <c:plotArea>
      <c:layout>
        <c:manualLayout>
          <c:layoutTarget val="inner"/>
          <c:xMode val="edge"/>
          <c:yMode val="edge"/>
          <c:x val="0.39394022663908085"/>
          <c:y val="0.60533490972631698"/>
          <c:w val="0.2619053155127915"/>
          <c:h val="0.32266750694663282"/>
        </c:manualLayout>
      </c:layout>
      <c:pieChart>
        <c:varyColors val="1"/>
        <c:ser>
          <c:idx val="0"/>
          <c:order val="0"/>
          <c:tx>
            <c:strRef>
              <c:f>Archive!$C$5</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1"/>
              <c:layout>
                <c:manualLayout>
                  <c:x val="0.10445379130906635"/>
                  <c:y val="-7.4187874584164773E-2"/>
                </c:manualLayout>
              </c:layout>
              <c:showCatName val="1"/>
              <c:showPercent val="1"/>
            </c:dLbl>
            <c:dLbl>
              <c:idx val="2"/>
              <c:layout>
                <c:manualLayout>
                  <c:x val="-7.5029954330207024E-2"/>
                  <c:y val="1.0664354107167562E-2"/>
                </c:manualLayout>
              </c:layout>
              <c:showCatName val="1"/>
              <c:showPercent val="1"/>
            </c:dLbl>
            <c:dLbl>
              <c:idx val="3"/>
              <c:layout>
                <c:manualLayout>
                  <c:x val="-0.1056916884204923"/>
                  <c:y val="2.3788193006929716E-2"/>
                </c:manualLayout>
              </c:layout>
              <c:showCatName val="1"/>
              <c:showPercent val="1"/>
            </c:dLbl>
            <c:dLbl>
              <c:idx val="4"/>
              <c:layout>
                <c:manualLayout>
                  <c:x val="-0.15221100804800144"/>
                  <c:y val="-1.0316003278387907E-2"/>
                </c:manualLayout>
              </c:layout>
              <c:dLblPos val="bestFit"/>
              <c:showCatName val="1"/>
              <c:showPercent val="1"/>
            </c:dLbl>
            <c:dLbl>
              <c:idx val="5"/>
              <c:layout>
                <c:manualLayout>
                  <c:x val="-6.2089849573252094E-2"/>
                  <c:y val="-0.10006117231064079"/>
                </c:manualLayout>
              </c:layout>
              <c:dLblPos val="bestFit"/>
              <c:showCatName val="1"/>
              <c:showPercent val="1"/>
            </c:dLbl>
            <c:dLbl>
              <c:idx val="7"/>
              <c:layout>
                <c:manualLayout>
                  <c:x val="-6.2897158102624313E-3"/>
                  <c:y val="-0.16067890321702652"/>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Archive!$A$6:$A$14</c:f>
              <c:strCache>
                <c:ptCount val="9"/>
                <c:pt idx="0">
                  <c:v>ASDC</c:v>
                </c:pt>
                <c:pt idx="1">
                  <c:v>CDDIS</c:v>
                </c:pt>
                <c:pt idx="2">
                  <c:v>GESDISC</c:v>
                </c:pt>
                <c:pt idx="3">
                  <c:v>GHRC</c:v>
                </c:pt>
                <c:pt idx="4">
                  <c:v>LPDAAC</c:v>
                </c:pt>
                <c:pt idx="5">
                  <c:v>MODAPS</c:v>
                </c:pt>
                <c:pt idx="6">
                  <c:v>NSIDC</c:v>
                </c:pt>
                <c:pt idx="7">
                  <c:v>ORNL</c:v>
                </c:pt>
                <c:pt idx="8">
                  <c:v>PODAAC</c:v>
                </c:pt>
              </c:strCache>
            </c:strRef>
          </c:cat>
          <c:val>
            <c:numRef>
              <c:f>Archive!$C$6:$C$14</c:f>
              <c:numCache>
                <c:formatCode>#,##0.00</c:formatCode>
                <c:ptCount val="9"/>
                <c:pt idx="0">
                  <c:v>11.410005999999999</c:v>
                </c:pt>
                <c:pt idx="1">
                  <c:v>6.036581</c:v>
                </c:pt>
                <c:pt idx="2">
                  <c:v>13.120436</c:v>
                </c:pt>
                <c:pt idx="3">
                  <c:v>0.112109</c:v>
                </c:pt>
                <c:pt idx="4">
                  <c:v>7.2884270000000004</c:v>
                </c:pt>
                <c:pt idx="5">
                  <c:v>5.1367849999999997</c:v>
                </c:pt>
                <c:pt idx="6">
                  <c:v>1.856976</c:v>
                </c:pt>
                <c:pt idx="7">
                  <c:v>0.19547300000000001</c:v>
                </c:pt>
                <c:pt idx="8">
                  <c:v>0.22588</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944" r="0.750000000000009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Volume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(5,900.9 TBs)</a:t>
            </a:r>
          </a:p>
        </c:rich>
      </c:tx>
      <c:layout>
        <c:manualLayout>
          <c:xMode val="edge"/>
          <c:yMode val="edge"/>
          <c:x val="0.1905815678987211"/>
          <c:y val="7.4281150660637105E-2"/>
        </c:manualLayout>
      </c:layout>
      <c:spPr>
        <a:noFill/>
        <a:ln w="25400">
          <a:noFill/>
        </a:ln>
      </c:spPr>
    </c:title>
    <c:plotArea>
      <c:layout>
        <c:manualLayout>
          <c:layoutTarget val="inner"/>
          <c:xMode val="edge"/>
          <c:yMode val="edge"/>
          <c:x val="0.38978596949022565"/>
          <c:y val="0.63022508038586256"/>
          <c:w val="0.20161343249494323"/>
          <c:h val="0.24115755627009647"/>
        </c:manualLayout>
      </c:layout>
      <c:pieChart>
        <c:varyColors val="1"/>
        <c:ser>
          <c:idx val="0"/>
          <c:order val="0"/>
          <c:tx>
            <c:strRef>
              <c:f>'Total Archive Size'!$B$4</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7.1427906265778357E-2"/>
                  <c:y val="3.6060933043829402E-2"/>
                </c:manualLayout>
              </c:layout>
              <c:dLblPos val="bestFit"/>
              <c:showCatName val="1"/>
              <c:showPercent val="1"/>
            </c:dLbl>
            <c:dLbl>
              <c:idx val="1"/>
              <c:layout>
                <c:manualLayout>
                  <c:x val="8.2835675295818242E-2"/>
                  <c:y val="-4.2637433087360413E-2"/>
                </c:manualLayout>
              </c:layout>
              <c:showCatName val="1"/>
              <c:showPercent val="1"/>
            </c:dLbl>
            <c:dLbl>
              <c:idx val="4"/>
              <c:layout>
                <c:manualLayout>
                  <c:x val="-8.6927399882211071E-2"/>
                  <c:y val="-4.6126519962325797E-3"/>
                </c:manualLayout>
              </c:layout>
              <c:dLblPos val="bestFit"/>
              <c:showCatName val="1"/>
              <c:showPercent val="1"/>
            </c:dLbl>
            <c:dLbl>
              <c:idx val="5"/>
              <c:layout>
                <c:manualLayout>
                  <c:x val="-0.15679493157632768"/>
                  <c:y val="-9.4610976706883745E-3"/>
                </c:manualLayout>
              </c:layout>
              <c:showCatName val="1"/>
              <c:showPercent val="1"/>
            </c:dLbl>
            <c:dLbl>
              <c:idx val="6"/>
              <c:layout>
                <c:manualLayout>
                  <c:x val="-0.12993036913647318"/>
                  <c:y val="-2.3911127878661592E-2"/>
                </c:manualLayout>
              </c:layout>
              <c:showCatName val="1"/>
              <c:showPercent val="1"/>
            </c:dLbl>
            <c:dLbl>
              <c:idx val="7"/>
              <c:layout>
                <c:manualLayout>
                  <c:x val="-1.1544954800241395E-2"/>
                  <c:y val="-0.20091501138405291"/>
                </c:manualLayout>
              </c:layout>
              <c:showCatName val="1"/>
              <c:showPercent val="1"/>
            </c:dLbl>
            <c:dLbl>
              <c:idx val="8"/>
              <c:layout>
                <c:manualLayout>
                  <c:x val="-0.14294655047062299"/>
                  <c:y val="-0.14315842169275458"/>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Size'!$A$5:$A$15</c:f>
              <c:strCache>
                <c:ptCount val="11"/>
                <c:pt idx="0">
                  <c:v>ASDC</c:v>
                </c:pt>
                <c:pt idx="1">
                  <c:v>ASF </c:v>
                </c:pt>
                <c:pt idx="2">
                  <c:v>CDDIS</c:v>
                </c:pt>
                <c:pt idx="3">
                  <c:v>GESDISC</c:v>
                </c:pt>
                <c:pt idx="4">
                  <c:v>GHRC</c:v>
                </c:pt>
                <c:pt idx="5">
                  <c:v>LPDAAC</c:v>
                </c:pt>
                <c:pt idx="6">
                  <c:v>MODAPS</c:v>
                </c:pt>
                <c:pt idx="7">
                  <c:v>NSIDC</c:v>
                </c:pt>
                <c:pt idx="8">
                  <c:v>ORNL</c:v>
                </c:pt>
                <c:pt idx="9">
                  <c:v>PODAAC</c:v>
                </c:pt>
                <c:pt idx="10">
                  <c:v>SEDAC</c:v>
                </c:pt>
              </c:strCache>
            </c:strRef>
          </c:cat>
          <c:val>
            <c:numRef>
              <c:f>'Total Archive Size'!$B$5:$B$15</c:f>
              <c:numCache>
                <c:formatCode>#,##0.00</c:formatCode>
                <c:ptCount val="11"/>
                <c:pt idx="0">
                  <c:v>1780.1082324218751</c:v>
                </c:pt>
                <c:pt idx="1">
                  <c:v>1801.57</c:v>
                </c:pt>
                <c:pt idx="2">
                  <c:v>6.03</c:v>
                </c:pt>
                <c:pt idx="3">
                  <c:v>422.22720703124997</c:v>
                </c:pt>
                <c:pt idx="4">
                  <c:v>6.4231972656250003</c:v>
                </c:pt>
                <c:pt idx="5">
                  <c:v>898.95026074218754</c:v>
                </c:pt>
                <c:pt idx="6">
                  <c:v>882.08933593749998</c:v>
                </c:pt>
                <c:pt idx="7">
                  <c:v>64.431476562499995</c:v>
                </c:pt>
                <c:pt idx="8">
                  <c:v>4.6073242187500002E-2</c:v>
                </c:pt>
                <c:pt idx="9">
                  <c:v>36.163331054687497</c:v>
                </c:pt>
                <c:pt idx="10">
                  <c:v>2.8863720703125</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944" r="0.750000000000009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File Counts</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(313.1 Millions)</a:t>
            </a:r>
          </a:p>
        </c:rich>
      </c:tx>
      <c:layout>
        <c:manualLayout>
          <c:xMode val="edge"/>
          <c:yMode val="edge"/>
          <c:x val="0.13987017240179347"/>
          <c:y val="7.4281243662924185E-2"/>
        </c:manualLayout>
      </c:layout>
      <c:spPr>
        <a:noFill/>
        <a:ln w="25400">
          <a:noFill/>
        </a:ln>
      </c:spPr>
    </c:title>
    <c:plotArea>
      <c:layout>
        <c:manualLayout>
          <c:layoutTarget val="inner"/>
          <c:xMode val="edge"/>
          <c:yMode val="edge"/>
          <c:x val="0.38978596949022587"/>
          <c:y val="0.63022508038586289"/>
          <c:w val="0.20161343249494329"/>
          <c:h val="0.24115755627009647"/>
        </c:manualLayout>
      </c:layout>
      <c:pieChart>
        <c:varyColors val="1"/>
        <c:ser>
          <c:idx val="0"/>
          <c:order val="0"/>
          <c:tx>
            <c:strRef>
              <c:f>'Total Archive Size'!$C$4</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0.14618434800255575"/>
                  <c:y val="-0.12768508099622516"/>
                </c:manualLayout>
              </c:layout>
              <c:dLblPos val="bestFit"/>
              <c:showCatName val="1"/>
              <c:showPercent val="1"/>
            </c:dLbl>
            <c:dLbl>
              <c:idx val="1"/>
              <c:layout>
                <c:manualLayout>
                  <c:x val="3.9927141228646941E-2"/>
                  <c:y val="-8.8138529357014075E-3"/>
                </c:manualLayout>
              </c:layout>
              <c:showCatName val="1"/>
              <c:showPercent val="1"/>
            </c:dLbl>
            <c:dLbl>
              <c:idx val="4"/>
              <c:layout>
                <c:manualLayout>
                  <c:x val="-8.1504755064945825E-2"/>
                  <c:y val="-4.8161136525161817E-2"/>
                </c:manualLayout>
              </c:layout>
              <c:dLblPos val="bestFit"/>
              <c:showCatName val="1"/>
              <c:showPercent val="1"/>
            </c:dLbl>
            <c:dLbl>
              <c:idx val="9"/>
              <c:layout>
                <c:manualLayout>
                  <c:x val="2.5538847554889273E-2"/>
                  <c:y val="-0.19727440969638971"/>
                </c:manualLayout>
              </c:layout>
              <c:showCatName val="1"/>
              <c:showPercent val="1"/>
            </c:dLbl>
            <c:dLbl>
              <c:idx val="10"/>
              <c:layout>
                <c:manualLayout>
                  <c:x val="7.6793321671883324E-2"/>
                  <c:y val="-7.3318487916936126E-2"/>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Size'!$A$5:$A$15</c:f>
              <c:strCache>
                <c:ptCount val="11"/>
                <c:pt idx="0">
                  <c:v>ASDC</c:v>
                </c:pt>
                <c:pt idx="1">
                  <c:v>ASF </c:v>
                </c:pt>
                <c:pt idx="2">
                  <c:v>CDDIS</c:v>
                </c:pt>
                <c:pt idx="3">
                  <c:v>GESDISC</c:v>
                </c:pt>
                <c:pt idx="4">
                  <c:v>GHRC</c:v>
                </c:pt>
                <c:pt idx="5">
                  <c:v>LPDAAC</c:v>
                </c:pt>
                <c:pt idx="6">
                  <c:v>MODAPS</c:v>
                </c:pt>
                <c:pt idx="7">
                  <c:v>NSIDC</c:v>
                </c:pt>
                <c:pt idx="8">
                  <c:v>ORNL</c:v>
                </c:pt>
                <c:pt idx="9">
                  <c:v>PODAAC</c:v>
                </c:pt>
                <c:pt idx="10">
                  <c:v>SEDAC</c:v>
                </c:pt>
              </c:strCache>
            </c:strRef>
          </c:cat>
          <c:val>
            <c:numRef>
              <c:f>'Total Archive Size'!$C$5:$C$15</c:f>
              <c:numCache>
                <c:formatCode>#,##0.00</c:formatCode>
                <c:ptCount val="11"/>
                <c:pt idx="0">
                  <c:v>84.074454000000003</c:v>
                </c:pt>
                <c:pt idx="1">
                  <c:v>8.6281040000000004</c:v>
                </c:pt>
                <c:pt idx="2">
                  <c:v>73.360665999999995</c:v>
                </c:pt>
                <c:pt idx="3">
                  <c:v>46.417644000000003</c:v>
                </c:pt>
                <c:pt idx="4">
                  <c:v>0.40282299999999999</c:v>
                </c:pt>
                <c:pt idx="5">
                  <c:v>49.830061000000001</c:v>
                </c:pt>
                <c:pt idx="6">
                  <c:v>29.701764000000001</c:v>
                </c:pt>
                <c:pt idx="7">
                  <c:v>18.039583</c:v>
                </c:pt>
                <c:pt idx="8">
                  <c:v>7.7383999999999994E-2</c:v>
                </c:pt>
                <c:pt idx="9">
                  <c:v>2.5876600000000001</c:v>
                </c:pt>
                <c:pt idx="10">
                  <c:v>4.0499999999999998E-4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966" r="0.7500000000000096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(4,729.7 TBs)</a:t>
            </a:r>
          </a:p>
        </c:rich>
      </c:tx>
      <c:layout>
        <c:manualLayout>
          <c:xMode val="edge"/>
          <c:yMode val="edge"/>
          <c:x val="0.25437180046371755"/>
          <c:y val="2.8695527431540694E-2"/>
        </c:manualLayout>
      </c:layout>
      <c:spPr>
        <a:noFill/>
        <a:ln w="25400">
          <a:noFill/>
        </a:ln>
      </c:spPr>
    </c:title>
    <c:plotArea>
      <c:layout>
        <c:manualLayout>
          <c:layoutTarget val="inner"/>
          <c:xMode val="edge"/>
          <c:yMode val="edge"/>
          <c:x val="0.41708542713568664"/>
          <c:y val="0.65395894428153734"/>
          <c:w val="0.18844221105528197"/>
          <c:h val="0.21994134897361037"/>
        </c:manualLayout>
      </c:layout>
      <c:pieChart>
        <c:varyColors val="1"/>
        <c:ser>
          <c:idx val="0"/>
          <c:order val="0"/>
          <c:tx>
            <c:strRef>
              <c:f>Distribution!$A$77</c:f>
              <c:strCache>
                <c:ptCount val="1"/>
                <c:pt idx="0">
                  <c:v>Total 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8"/>
              <c:layout>
                <c:manualLayout>
                  <c:x val="-0.22646538662162949"/>
                  <c:y val="-0.10901264924122499"/>
                </c:manualLayout>
              </c:layout>
              <c:dLblPos val="bestFi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Distribution!$B$76:$M$76</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Distribution!$B$77:$M$77</c:f>
              <c:numCache>
                <c:formatCode>#,##0.00</c:formatCode>
                <c:ptCount val="12"/>
                <c:pt idx="0">
                  <c:v>103.10643554687501</c:v>
                </c:pt>
                <c:pt idx="1">
                  <c:v>35.759873046874993</c:v>
                </c:pt>
                <c:pt idx="2">
                  <c:v>1042.4527050781248</c:v>
                </c:pt>
                <c:pt idx="3">
                  <c:v>5.9392285156250013</c:v>
                </c:pt>
                <c:pt idx="4">
                  <c:v>195.51196289062503</c:v>
                </c:pt>
                <c:pt idx="5">
                  <c:v>1178.54642578125</c:v>
                </c:pt>
                <c:pt idx="6">
                  <c:v>1578.3927832031247</c:v>
                </c:pt>
                <c:pt idx="7">
                  <c:v>185.13569335937498</c:v>
                </c:pt>
                <c:pt idx="8">
                  <c:v>7.1624121093750004</c:v>
                </c:pt>
                <c:pt idx="9">
                  <c:v>111.833525390625</c:v>
                </c:pt>
                <c:pt idx="10">
                  <c:v>2.8848242187499995</c:v>
                </c:pt>
                <c:pt idx="11">
                  <c:v>282.97775390625003</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printSettings>
    <c:headerFooter alignWithMargins="0"/>
    <c:pageMargins b="1" l="0.75000000000001121" r="0.7500000000000112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b="1" i="0" u="none" strike="noStrike" baseline="0">
                <a:solidFill>
                  <a:srgbClr val="000000"/>
                </a:solidFill>
                <a:latin typeface="Calibri"/>
                <a:ea typeface="Calibri"/>
                <a:cs typeface="Calibri"/>
              </a:defRPr>
            </a:pPr>
            <a:r>
              <a:rPr lang="en-US"/>
              <a:t>Volume Distributed By Domain</a:t>
            </a:r>
          </a:p>
        </c:rich>
      </c:tx>
      <c:layout/>
      <c:spPr>
        <a:noFill/>
        <a:ln w="25400">
          <a:noFill/>
        </a:ln>
      </c:spPr>
    </c:title>
    <c:plotArea>
      <c:layout/>
      <c:barChart>
        <c:barDir val="col"/>
        <c:grouping val="stacked"/>
        <c:ser>
          <c:idx val="0"/>
          <c:order val="0"/>
          <c:tx>
            <c:strRef>
              <c:f>Distribution!$A$178</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Distribution!$B$178:$M$178</c:f>
              <c:numCache>
                <c:formatCode>0.00</c:formatCode>
                <c:ptCount val="12"/>
                <c:pt idx="0">
                  <c:v>23.966044921875</c:v>
                </c:pt>
                <c:pt idx="1">
                  <c:v>23.422060546874999</c:v>
                </c:pt>
                <c:pt idx="2">
                  <c:v>287.8536328125</c:v>
                </c:pt>
                <c:pt idx="3">
                  <c:v>2.0738085937499999</c:v>
                </c:pt>
                <c:pt idx="4">
                  <c:v>50.580097656250004</c:v>
                </c:pt>
                <c:pt idx="5">
                  <c:v>308.1181640625</c:v>
                </c:pt>
                <c:pt idx="6">
                  <c:v>524.276484375</c:v>
                </c:pt>
                <c:pt idx="7">
                  <c:v>36.952265625000003</c:v>
                </c:pt>
                <c:pt idx="8">
                  <c:v>4.62984375</c:v>
                </c:pt>
                <c:pt idx="9">
                  <c:v>32.071767578124998</c:v>
                </c:pt>
                <c:pt idx="10">
                  <c:v>0.64853515625000002</c:v>
                </c:pt>
              </c:numCache>
            </c:numRef>
          </c:val>
        </c:ser>
        <c:ser>
          <c:idx val="1"/>
          <c:order val="1"/>
          <c:tx>
            <c:strRef>
              <c:f>Distribution!$A$179</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Distribution!$B$179:$M$179</c:f>
              <c:numCache>
                <c:formatCode>0.00</c:formatCode>
                <c:ptCount val="12"/>
                <c:pt idx="0">
                  <c:v>7.6667968750000002</c:v>
                </c:pt>
                <c:pt idx="1">
                  <c:v>1.1196874999999999</c:v>
                </c:pt>
                <c:pt idx="2">
                  <c:v>29.538466796874999</c:v>
                </c:pt>
                <c:pt idx="3">
                  <c:v>0.90095703125000004</c:v>
                </c:pt>
                <c:pt idx="4">
                  <c:v>23.288007812499998</c:v>
                </c:pt>
                <c:pt idx="5">
                  <c:v>147.39802734374999</c:v>
                </c:pt>
                <c:pt idx="6">
                  <c:v>19.443837890625002</c:v>
                </c:pt>
                <c:pt idx="7">
                  <c:v>11.669980468750001</c:v>
                </c:pt>
                <c:pt idx="8">
                  <c:v>1.02689453125</c:v>
                </c:pt>
                <c:pt idx="9">
                  <c:v>11.692744140625001</c:v>
                </c:pt>
                <c:pt idx="10">
                  <c:v>0.29432617187499999</c:v>
                </c:pt>
              </c:numCache>
            </c:numRef>
          </c:val>
        </c:ser>
        <c:ser>
          <c:idx val="2"/>
          <c:order val="2"/>
          <c:tx>
            <c:strRef>
              <c:f>Distribution!$A$180</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Distribution!$B$180:$M$180</c:f>
              <c:numCache>
                <c:formatCode>0.00</c:formatCode>
                <c:ptCount val="12"/>
                <c:pt idx="0">
                  <c:v>11.285908203125</c:v>
                </c:pt>
                <c:pt idx="1">
                  <c:v>3.57083984375</c:v>
                </c:pt>
                <c:pt idx="2">
                  <c:v>402.78756835937497</c:v>
                </c:pt>
                <c:pt idx="3">
                  <c:v>1.549111328125</c:v>
                </c:pt>
                <c:pt idx="4">
                  <c:v>67.257919921875001</c:v>
                </c:pt>
                <c:pt idx="5">
                  <c:v>218.27810546875</c:v>
                </c:pt>
                <c:pt idx="6">
                  <c:v>238.22709960937499</c:v>
                </c:pt>
                <c:pt idx="7">
                  <c:v>36.219599609375003</c:v>
                </c:pt>
                <c:pt idx="8">
                  <c:v>0.98043945312500003</c:v>
                </c:pt>
                <c:pt idx="9">
                  <c:v>5.3045800781250003</c:v>
                </c:pt>
                <c:pt idx="10">
                  <c:v>0.10115234375</c:v>
                </c:pt>
              </c:numCache>
            </c:numRef>
          </c:val>
        </c:ser>
        <c:ser>
          <c:idx val="3"/>
          <c:order val="3"/>
          <c:tx>
            <c:strRef>
              <c:f>Distribution!$A$181</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Distribution!$B$181:$M$181</c:f>
              <c:numCache>
                <c:formatCode>0.00</c:formatCode>
                <c:ptCount val="12"/>
                <c:pt idx="0">
                  <c:v>44.910205078125003</c:v>
                </c:pt>
                <c:pt idx="1">
                  <c:v>3.02146484375</c:v>
                </c:pt>
                <c:pt idx="2">
                  <c:v>283.629697265625</c:v>
                </c:pt>
                <c:pt idx="3">
                  <c:v>1.0037109375</c:v>
                </c:pt>
                <c:pt idx="4">
                  <c:v>43.349365234375</c:v>
                </c:pt>
                <c:pt idx="5">
                  <c:v>175.49410156249999</c:v>
                </c:pt>
                <c:pt idx="6">
                  <c:v>640.57094726562502</c:v>
                </c:pt>
                <c:pt idx="7">
                  <c:v>55.629189453125001</c:v>
                </c:pt>
                <c:pt idx="8">
                  <c:v>9.3974609375000004E-2</c:v>
                </c:pt>
                <c:pt idx="9">
                  <c:v>60.649980468750002</c:v>
                </c:pt>
                <c:pt idx="10">
                  <c:v>4.0820312499999997E-2</c:v>
                </c:pt>
              </c:numCache>
            </c:numRef>
          </c:val>
        </c:ser>
        <c:ser>
          <c:idx val="4"/>
          <c:order val="4"/>
          <c:tx>
            <c:strRef>
              <c:f>Distribution!$A$182</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Distribution!$B$182:$M$182</c:f>
              <c:numCache>
                <c:formatCode>0.00</c:formatCode>
                <c:ptCount val="12"/>
                <c:pt idx="0">
                  <c:v>6.2224218750000002</c:v>
                </c:pt>
                <c:pt idx="1">
                  <c:v>3.9921875000000002E-2</c:v>
                </c:pt>
                <c:pt idx="2">
                  <c:v>0.42280273437499999</c:v>
                </c:pt>
                <c:pt idx="3">
                  <c:v>4.9804687500000001E-4</c:v>
                </c:pt>
                <c:pt idx="4">
                  <c:v>1.809287109375</c:v>
                </c:pt>
                <c:pt idx="5">
                  <c:v>2.8793261718749998</c:v>
                </c:pt>
                <c:pt idx="6">
                  <c:v>1.345654296875</c:v>
                </c:pt>
                <c:pt idx="7">
                  <c:v>0.45354492187500001</c:v>
                </c:pt>
                <c:pt idx="8">
                  <c:v>3.4960937499999997E-2</c:v>
                </c:pt>
                <c:pt idx="9">
                  <c:v>7.2070312499999999E-3</c:v>
                </c:pt>
                <c:pt idx="10">
                  <c:v>3.7646484374999997E-2</c:v>
                </c:pt>
              </c:numCache>
            </c:numRef>
          </c:val>
        </c:ser>
        <c:ser>
          <c:idx val="5"/>
          <c:order val="5"/>
          <c:tx>
            <c:strRef>
              <c:f>Distribution!$A$183</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Distribution!$B$183:$M$183</c:f>
              <c:numCache>
                <c:formatCode>0.00</c:formatCode>
                <c:ptCount val="12"/>
                <c:pt idx="0">
                  <c:v>9.0049902343750006</c:v>
                </c:pt>
                <c:pt idx="1">
                  <c:v>3.965068359375</c:v>
                </c:pt>
                <c:pt idx="2">
                  <c:v>37.442939453125</c:v>
                </c:pt>
                <c:pt idx="3">
                  <c:v>0.40621093749999998</c:v>
                </c:pt>
                <c:pt idx="4">
                  <c:v>1.81294921875</c:v>
                </c:pt>
                <c:pt idx="5">
                  <c:v>9.7278515625000015</c:v>
                </c:pt>
                <c:pt idx="6">
                  <c:v>80.392578125</c:v>
                </c:pt>
                <c:pt idx="7">
                  <c:v>14.1216796875</c:v>
                </c:pt>
                <c:pt idx="8">
                  <c:v>0.18764648437500001</c:v>
                </c:pt>
                <c:pt idx="9">
                  <c:v>1.6578417968750001</c:v>
                </c:pt>
                <c:pt idx="10">
                  <c:v>0.12142578125</c:v>
                </c:pt>
              </c:numCache>
            </c:numRef>
          </c:val>
        </c:ser>
        <c:ser>
          <c:idx val="6"/>
          <c:order val="6"/>
          <c:tx>
            <c:strRef>
              <c:f>Distribution!$A$184</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Distribution!$B$184:$M$184</c:f>
              <c:numCache>
                <c:formatCode>0.00</c:formatCode>
                <c:ptCount val="12"/>
                <c:pt idx="0">
                  <c:v>5.0078125000000001E-2</c:v>
                </c:pt>
                <c:pt idx="1">
                  <c:v>0.62082031250000003</c:v>
                </c:pt>
                <c:pt idx="2">
                  <c:v>0.77759765624999999</c:v>
                </c:pt>
                <c:pt idx="3">
                  <c:v>4.9316406249999998E-3</c:v>
                </c:pt>
                <c:pt idx="4">
                  <c:v>7.4143164062500002</c:v>
                </c:pt>
                <c:pt idx="5">
                  <c:v>316.65083984375002</c:v>
                </c:pt>
                <c:pt idx="6">
                  <c:v>74.136201171875001</c:v>
                </c:pt>
                <c:pt idx="7">
                  <c:v>30.089423828125</c:v>
                </c:pt>
                <c:pt idx="8">
                  <c:v>0.20866210937499999</c:v>
                </c:pt>
                <c:pt idx="9">
                  <c:v>0.44939453125000001</c:v>
                </c:pt>
                <c:pt idx="10">
                  <c:v>1.6409374999999999</c:v>
                </c:pt>
                <c:pt idx="11">
                  <c:v>282.97775390625003</c:v>
                </c:pt>
              </c:numCache>
            </c:numRef>
          </c:val>
        </c:ser>
        <c:gapWidth val="55"/>
        <c:overlap val="100"/>
        <c:axId val="93082368"/>
        <c:axId val="93083904"/>
      </c:barChart>
      <c:catAx>
        <c:axId val="93082368"/>
        <c:scaling>
          <c:orientation val="minMax"/>
        </c:scaling>
        <c:axPos val="b"/>
        <c:numFmt formatCode="0" sourceLinked="1"/>
        <c:majorTickMark val="none"/>
        <c:tickLblPos val="nextTo"/>
        <c:spPr>
          <a:ln w="3175">
            <a:solidFill>
              <a:srgbClr val="808080"/>
            </a:solidFill>
            <a:prstDash val="solid"/>
          </a:ln>
        </c:spPr>
        <c:txPr>
          <a:bodyPr rot="-5400000" vert="horz"/>
          <a:lstStyle/>
          <a:p>
            <a:pPr>
              <a:defRPr sz="1100" baseline="0"/>
            </a:pPr>
            <a:endParaRPr lang="en-US"/>
          </a:p>
        </c:txPr>
        <c:crossAx val="93083904"/>
        <c:crosses val="autoZero"/>
        <c:auto val="1"/>
        <c:lblAlgn val="ctr"/>
        <c:lblOffset val="100"/>
      </c:catAx>
      <c:valAx>
        <c:axId val="93083904"/>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layout/>
        </c:title>
        <c:numFmt formatCode="0" sourceLinked="0"/>
        <c:majorTickMark val="none"/>
        <c:tickLblPos val="nextTo"/>
        <c:spPr>
          <a:ln w="3175">
            <a:solidFill>
              <a:srgbClr val="808080"/>
            </a:solidFill>
            <a:prstDash val="solid"/>
          </a:ln>
        </c:spPr>
        <c:txPr>
          <a:bodyPr/>
          <a:lstStyle/>
          <a:p>
            <a:pPr>
              <a:defRPr sz="1200"/>
            </a:pPr>
            <a:endParaRPr lang="en-US"/>
          </a:p>
        </c:txPr>
        <c:crossAx val="93082368"/>
        <c:crosses val="autoZero"/>
        <c:crossBetween val="between"/>
      </c:valAx>
      <c:spPr>
        <a:solidFill>
          <a:srgbClr val="FFFFFF"/>
        </a:solidFill>
        <a:ln w="25400">
          <a:solidFill>
            <a:srgbClr val="808080"/>
          </a:solidFill>
        </a:ln>
      </c:spPr>
    </c:plotArea>
    <c:legend>
      <c:legendPos val="r"/>
      <c:layout>
        <c:manualLayout>
          <c:xMode val="edge"/>
          <c:yMode val="edge"/>
          <c:x val="0.82517001974362103"/>
          <c:y val="0.16592560964230221"/>
          <c:w val="0.13724560184008591"/>
          <c:h val="0.52658286284805778"/>
        </c:manualLayout>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1121" r="0.7500000000000112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Products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(501.4 Millions)</a:t>
            </a:r>
          </a:p>
        </c:rich>
      </c:tx>
      <c:layout/>
      <c:spPr>
        <a:noFill/>
        <a:ln w="25400">
          <a:noFill/>
        </a:ln>
      </c:spPr>
    </c:title>
    <c:plotArea>
      <c:layout>
        <c:manualLayout>
          <c:layoutTarget val="inner"/>
          <c:xMode val="edge"/>
          <c:yMode val="edge"/>
          <c:x val="0.43424370231527981"/>
          <c:y val="0.64739975755251811"/>
          <c:w val="0.19603001418804061"/>
          <c:h val="0.22832402163681687"/>
        </c:manualLayout>
      </c:layout>
      <c:pieChart>
        <c:varyColors val="1"/>
        <c:ser>
          <c:idx val="0"/>
          <c:order val="0"/>
          <c:tx>
            <c:strRef>
              <c:f>Distribution!$A$20</c:f>
              <c:strCache>
                <c:ptCount val="1"/>
                <c:pt idx="0">
                  <c:v>Products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numFmt formatCode="0.0%" sourceLinked="0"/>
            <c:spPr>
              <a:noFill/>
              <a:ln w="25400">
                <a:noFill/>
              </a:ln>
            </c:spPr>
            <c:txPr>
              <a:bodyPr/>
              <a:lstStyle/>
              <a:p>
                <a:pPr>
                  <a:defRPr sz="1100"/>
                </a:pPr>
                <a:endParaRPr lang="en-US"/>
              </a:p>
            </c:txPr>
            <c:showCatName val="1"/>
            <c:showPercent val="1"/>
            <c:showLeaderLines val="1"/>
          </c:dLbls>
          <c:cat>
            <c:strRef>
              <c:f>Distribution!$B$19:$M$19</c:f>
              <c:strCache>
                <c:ptCount val="12"/>
                <c:pt idx="0">
                  <c:v>ASF</c:v>
                </c:pt>
                <c:pt idx="1">
                  <c:v>CDDIS</c:v>
                </c:pt>
                <c:pt idx="2">
                  <c:v>GESDISC</c:v>
                </c:pt>
                <c:pt idx="3">
                  <c:v>GHRC</c:v>
                </c:pt>
                <c:pt idx="4">
                  <c:v>ASDC</c:v>
                </c:pt>
                <c:pt idx="5">
                  <c:v>LPDAAC</c:v>
                </c:pt>
                <c:pt idx="6">
                  <c:v>MODAPS</c:v>
                </c:pt>
                <c:pt idx="7">
                  <c:v>NSIDC</c:v>
                </c:pt>
                <c:pt idx="8">
                  <c:v>ORNL</c:v>
                </c:pt>
                <c:pt idx="9">
                  <c:v>PO.DAAC</c:v>
                </c:pt>
                <c:pt idx="10">
                  <c:v>SEDAC</c:v>
                </c:pt>
                <c:pt idx="11">
                  <c:v>OBPG*</c:v>
                </c:pt>
              </c:strCache>
            </c:strRef>
          </c:cat>
          <c:val>
            <c:numRef>
              <c:f>Distribution!$B$20:$M$20</c:f>
              <c:numCache>
                <c:formatCode>#,##0.00</c:formatCode>
                <c:ptCount val="12"/>
                <c:pt idx="0">
                  <c:v>0.36860900000000002</c:v>
                </c:pt>
                <c:pt idx="1">
                  <c:v>112.330657</c:v>
                </c:pt>
                <c:pt idx="2">
                  <c:v>133.841386</c:v>
                </c:pt>
                <c:pt idx="3">
                  <c:v>0.72013300000000002</c:v>
                </c:pt>
                <c:pt idx="4">
                  <c:v>5.042249</c:v>
                </c:pt>
                <c:pt idx="5">
                  <c:v>63.965963000000002</c:v>
                </c:pt>
                <c:pt idx="6">
                  <c:v>98.766036999999997</c:v>
                </c:pt>
                <c:pt idx="7">
                  <c:v>20.180631999999999</c:v>
                </c:pt>
                <c:pt idx="8">
                  <c:v>3.194725</c:v>
                </c:pt>
                <c:pt idx="9">
                  <c:v>38.272939999999998</c:v>
                </c:pt>
                <c:pt idx="10">
                  <c:v>4.1586509999999999</c:v>
                </c:pt>
                <c:pt idx="11">
                  <c:v>20.538207</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132" r="0.7500000000000113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8"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s&amp;_country_0=0&amp;_countrytype_0=0" TargetMode="External"/><Relationship Id="rId13"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r&amp;_country_0=0&amp;_countrytype_0=0" TargetMode="External"/><Relationship Id="rId18"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b&amp;_country_0=0&amp;_countrytype_0=0" TargetMode="External"/><Relationship Id="rId3"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l&amp;_country_0=0&amp;_countrytype_0=0" TargetMode="External"/><Relationship Id="rId21"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s&amp;_country_0=0&amp;_countrytype_0=0" TargetMode="External"/><Relationship Id="rId7"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d&amp;_country_0=0&amp;_countrytype_0=0" TargetMode="External"/><Relationship Id="rId12"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t&amp;_country_0=0&amp;_countrytype_0=0" TargetMode="External"/><Relationship Id="rId17"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a&amp;_country_0=0&amp;_countrytype_0=0" TargetMode="External"/><Relationship Id="rId2"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h&amp;_country_0=0&amp;_countrytype_0=0" TargetMode="External"/><Relationship Id="rId16"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r&amp;_country_0=0&amp;_countrytype_0=0" TargetMode="External"/><Relationship Id="rId20"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n&amp;_country_0=0&amp;_countrytype_0=0" TargetMode="External"/><Relationship Id="rId1" Type="http://schemas.openxmlformats.org/officeDocument/2006/relationships/image" Target="../media/image2.png"/><Relationship Id="rId6"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r&amp;_country_0=0&amp;_countrytype_0=0" TargetMode="External"/><Relationship Id="rId11"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e&amp;_country_0=0&amp;_countrytype_0=0" TargetMode="External"/><Relationship Id="rId5"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y&amp;_country_0=0&amp;_countrytype_0=0" TargetMode="External"/><Relationship Id="rId15"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u&amp;_country_0=0&amp;_countrytype_0=0" TargetMode="External"/><Relationship Id="rId10"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h&amp;_country_0=0&amp;_countrytype_0=0" TargetMode="External"/><Relationship Id="rId19"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n&amp;_country_0=0&amp;_countrytype_0=0" TargetMode="External"/><Relationship Id="rId4"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fr&amp;_country_0=0&amp;_countrytype_0=0" TargetMode="External"/><Relationship Id="rId9"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jp&amp;_country_0=0&amp;_countrytype_0=0" TargetMode="External"/><Relationship Id="rId14" Type="http://schemas.openxmlformats.org/officeDocument/2006/relationships/hyperlink" Target="https://ops-ni.ems.eosdis.nasa.gov/cgi-bin/NetInsight/allcl/ntcgi.cgi?base=drilldown&amp;type=state&amp;show=100&amp;framed=0&amp;filtgrp_0=alldaacs&amp;startcalendar_0=2455471&amp;endcalendar_0=2455835&amp;calendarmode=a&amp;calendarview=Custo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u&amp;_country_0=0&amp;_countrytype_0=0" TargetMode="External"/><Relationship Id="rId22"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5</xdr:col>
      <xdr:colOff>685800</xdr:colOff>
      <xdr:row>1</xdr:row>
      <xdr:rowOff>152400</xdr:rowOff>
    </xdr:from>
    <xdr:to>
      <xdr:col>9</xdr:col>
      <xdr:colOff>257175</xdr:colOff>
      <xdr:row>18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714376</xdr:colOff>
      <xdr:row>19</xdr:row>
      <xdr:rowOff>161925</xdr:rowOff>
    </xdr:from>
    <xdr:to>
      <xdr:col>9</xdr:col>
      <xdr:colOff>285750</xdr:colOff>
      <xdr:row>37</xdr:row>
      <xdr:rowOff>11906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152400</xdr:colOff>
      <xdr:row>8</xdr:row>
      <xdr:rowOff>85725</xdr:rowOff>
    </xdr:from>
    <xdr:to>
      <xdr:col>12</xdr:col>
      <xdr:colOff>161925</xdr:colOff>
      <xdr:row>27</xdr:row>
      <xdr:rowOff>66675</xdr:rowOff>
    </xdr:to>
    <xdr:graphicFrame macro="">
      <xdr:nvGraphicFramePr>
        <xdr:cNvPr id="214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34</xdr:row>
      <xdr:rowOff>28574</xdr:rowOff>
    </xdr:from>
    <xdr:to>
      <xdr:col>10</xdr:col>
      <xdr:colOff>228600</xdr:colOff>
      <xdr:row>52</xdr:row>
      <xdr:rowOff>57149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76200</xdr:colOff>
      <xdr:row>20</xdr:row>
      <xdr:rowOff>9525</xdr:rowOff>
    </xdr:to>
    <xdr:pic>
      <xdr:nvPicPr>
        <xdr:cNvPr id="7995719"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6972300" y="4095750"/>
          <a:ext cx="76200"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180975</xdr:colOff>
      <xdr:row>39</xdr:row>
      <xdr:rowOff>9525</xdr:rowOff>
    </xdr:to>
    <xdr:pic>
      <xdr:nvPicPr>
        <xdr:cNvPr id="7995720" name="Picture 7" descr="spacer"/>
        <xdr:cNvPicPr>
          <a:picLocks noChangeAspect="1" noChangeArrowheads="1"/>
        </xdr:cNvPicPr>
      </xdr:nvPicPr>
      <xdr:blipFill>
        <a:blip xmlns:r="http://schemas.openxmlformats.org/officeDocument/2006/relationships" r:embed="rId1"/>
        <a:srcRect/>
        <a:stretch>
          <a:fillRect/>
        </a:stretch>
      </xdr:blipFill>
      <xdr:spPr bwMode="auto">
        <a:xfrm>
          <a:off x="8134350" y="7362825"/>
          <a:ext cx="180975"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104775</xdr:colOff>
      <xdr:row>39</xdr:row>
      <xdr:rowOff>9525</xdr:rowOff>
    </xdr:to>
    <xdr:pic>
      <xdr:nvPicPr>
        <xdr:cNvPr id="7995721"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6972300" y="7362825"/>
          <a:ext cx="104775" cy="9525"/>
        </a:xfrm>
        <a:prstGeom prst="rect">
          <a:avLst/>
        </a:prstGeom>
        <a:noFill/>
        <a:ln w="9525">
          <a:noFill/>
          <a:miter lim="800000"/>
          <a:headEnd/>
          <a:tailEnd/>
        </a:ln>
      </xdr:spPr>
    </xdr:pic>
    <xdr:clientData/>
  </xdr:twoCellAnchor>
  <xdr:twoCellAnchor editAs="oneCell">
    <xdr:from>
      <xdr:col>12</xdr:col>
      <xdr:colOff>0</xdr:colOff>
      <xdr:row>22</xdr:row>
      <xdr:rowOff>0</xdr:rowOff>
    </xdr:from>
    <xdr:to>
      <xdr:col>12</xdr:col>
      <xdr:colOff>76200</xdr:colOff>
      <xdr:row>22</xdr:row>
      <xdr:rowOff>9525</xdr:rowOff>
    </xdr:to>
    <xdr:pic>
      <xdr:nvPicPr>
        <xdr:cNvPr id="7"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7315200" y="4181475"/>
          <a:ext cx="76200" cy="95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12</xdr:col>
      <xdr:colOff>104775</xdr:colOff>
      <xdr:row>41</xdr:row>
      <xdr:rowOff>9525</xdr:rowOff>
    </xdr:to>
    <xdr:pic>
      <xdr:nvPicPr>
        <xdr:cNvPr id="8"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7315200" y="7419975"/>
          <a:ext cx="104775" cy="9525"/>
        </a:xfrm>
        <a:prstGeom prst="rect">
          <a:avLst/>
        </a:prstGeom>
        <a:noFill/>
        <a:ln w="9525">
          <a:noFill/>
          <a:miter lim="800000"/>
          <a:headEnd/>
          <a:tailEnd/>
        </a:ln>
      </xdr:spPr>
    </xdr:pic>
    <xdr:clientData/>
  </xdr:twoCellAnchor>
  <xdr:twoCellAnchor>
    <xdr:from>
      <xdr:col>1</xdr:col>
      <xdr:colOff>542925</xdr:colOff>
      <xdr:row>17</xdr:row>
      <xdr:rowOff>57150</xdr:rowOff>
    </xdr:from>
    <xdr:to>
      <xdr:col>10</xdr:col>
      <xdr:colOff>104775</xdr:colOff>
      <xdr:row>35</xdr:row>
      <xdr:rowOff>28575</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19049</xdr:colOff>
      <xdr:row>1</xdr:row>
      <xdr:rowOff>9525</xdr:rowOff>
    </xdr:from>
    <xdr:to>
      <xdr:col>18</xdr:col>
      <xdr:colOff>142875</xdr:colOff>
      <xdr:row>28</xdr:row>
      <xdr:rowOff>28576</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190501</xdr:colOff>
      <xdr:row>4</xdr:row>
      <xdr:rowOff>228600</xdr:rowOff>
    </xdr:from>
    <xdr:to>
      <xdr:col>18</xdr:col>
      <xdr:colOff>95251</xdr:colOff>
      <xdr:row>24</xdr:row>
      <xdr:rowOff>81911</xdr:rowOff>
    </xdr:to>
    <xdr:grpSp>
      <xdr:nvGrpSpPr>
        <xdr:cNvPr id="156" name="Group 2"/>
        <xdr:cNvGrpSpPr>
          <a:grpSpLocks/>
        </xdr:cNvGrpSpPr>
      </xdr:nvGrpSpPr>
      <xdr:grpSpPr bwMode="auto">
        <a:xfrm>
          <a:off x="5648326" y="1390650"/>
          <a:ext cx="5810250" cy="3796661"/>
          <a:chOff x="256" y="1380"/>
          <a:chExt cx="1411" cy="752"/>
        </a:xfrm>
      </xdr:grpSpPr>
      <xdr:pic>
        <xdr:nvPicPr>
          <xdr:cNvPr id="157" name="ChartImage" descr="https://ops-ni.ems.eosdis.nasa.gov/NetInsight/allcl/dynamic/nt_grcustom1410_1326997164_28239.png"/>
          <xdr:cNvPicPr>
            <a:picLocks noChangeAspect="1" noChangeArrowheads="1"/>
          </xdr:cNvPicPr>
        </xdr:nvPicPr>
        <xdr:blipFill>
          <a:blip xmlns:r="http://schemas.openxmlformats.org/officeDocument/2006/relationships" r:embed="rId1" cstate="print"/>
          <a:srcRect/>
          <a:stretch>
            <a:fillRect/>
          </a:stretch>
        </xdr:blipFill>
        <xdr:spPr bwMode="auto">
          <a:xfrm>
            <a:off x="256" y="1380"/>
            <a:ext cx="1411" cy="752"/>
          </a:xfrm>
          <a:prstGeom prst="rect">
            <a:avLst/>
          </a:prstGeom>
          <a:noFill/>
          <a:ln>
            <a:solidFill>
              <a:schemeClr val="accent1"/>
            </a:solidFill>
          </a:ln>
        </xdr:spPr>
      </xdr:pic>
      <xdr:sp macro="" textlink="">
        <xdr:nvSpPr>
          <xdr:cNvPr id="158" name="Freeform 65">
            <a:hlinkClick xmlns:r="http://schemas.openxmlformats.org/officeDocument/2006/relationships" r:id="rId2" tooltip="th - 3,220"/>
          </xdr:cNvPr>
          <xdr:cNvSpPr>
            <a:spLocks/>
          </xdr:cNvSpPr>
        </xdr:nvSpPr>
        <xdr:spPr bwMode="auto">
          <a:xfrm>
            <a:off x="1365" y="1668"/>
            <a:ext cx="31" cy="54"/>
          </a:xfrm>
          <a:custGeom>
            <a:avLst/>
            <a:gdLst/>
            <a:ahLst/>
            <a:cxnLst>
              <a:cxn ang="0">
                <a:pos x="9" y="50"/>
              </a:cxn>
              <a:cxn ang="0">
                <a:pos x="8" y="48"/>
              </a:cxn>
              <a:cxn ang="0">
                <a:pos x="6" y="46"/>
              </a:cxn>
              <a:cxn ang="0">
                <a:pos x="4" y="45"/>
              </a:cxn>
              <a:cxn ang="0">
                <a:pos x="4" y="41"/>
              </a:cxn>
              <a:cxn ang="0">
                <a:pos x="6" y="36"/>
              </a:cxn>
              <a:cxn ang="0">
                <a:pos x="7" y="27"/>
              </a:cxn>
              <a:cxn ang="0">
                <a:pos x="4" y="21"/>
              </a:cxn>
              <a:cxn ang="0">
                <a:pos x="4" y="19"/>
              </a:cxn>
              <a:cxn ang="0">
                <a:pos x="5" y="16"/>
              </a:cxn>
              <a:cxn ang="0">
                <a:pos x="6" y="15"/>
              </a:cxn>
              <a:cxn ang="0">
                <a:pos x="5" y="13"/>
              </a:cxn>
              <a:cxn ang="0">
                <a:pos x="1" y="8"/>
              </a:cxn>
              <a:cxn ang="0">
                <a:pos x="2" y="7"/>
              </a:cxn>
              <a:cxn ang="0">
                <a:pos x="3" y="3"/>
              </a:cxn>
              <a:cxn ang="0">
                <a:pos x="7" y="3"/>
              </a:cxn>
              <a:cxn ang="0">
                <a:pos x="8" y="1"/>
              </a:cxn>
              <a:cxn ang="0">
                <a:pos x="10" y="0"/>
              </a:cxn>
              <a:cxn ang="0">
                <a:pos x="11" y="0"/>
              </a:cxn>
              <a:cxn ang="0">
                <a:pos x="12" y="3"/>
              </a:cxn>
              <a:cxn ang="0">
                <a:pos x="15" y="3"/>
              </a:cxn>
              <a:cxn ang="0">
                <a:pos x="15" y="5"/>
              </a:cxn>
              <a:cxn ang="0">
                <a:pos x="15" y="9"/>
              </a:cxn>
              <a:cxn ang="0">
                <a:pos x="15" y="11"/>
              </a:cxn>
              <a:cxn ang="0">
                <a:pos x="20" y="10"/>
              </a:cxn>
              <a:cxn ang="0">
                <a:pos x="23" y="8"/>
              </a:cxn>
              <a:cxn ang="0">
                <a:pos x="27" y="11"/>
              </a:cxn>
              <a:cxn ang="0">
                <a:pos x="31" y="17"/>
              </a:cxn>
              <a:cxn ang="0">
                <a:pos x="30" y="22"/>
              </a:cxn>
              <a:cxn ang="0">
                <a:pos x="28" y="22"/>
              </a:cxn>
              <a:cxn ang="0">
                <a:pos x="20" y="25"/>
              </a:cxn>
              <a:cxn ang="0">
                <a:pos x="19" y="28"/>
              </a:cxn>
              <a:cxn ang="0">
                <a:pos x="20" y="30"/>
              </a:cxn>
              <a:cxn ang="0">
                <a:pos x="20" y="30"/>
              </a:cxn>
              <a:cxn ang="0">
                <a:pos x="18" y="30"/>
              </a:cxn>
              <a:cxn ang="0">
                <a:pos x="17" y="28"/>
              </a:cxn>
              <a:cxn ang="0">
                <a:pos x="14" y="26"/>
              </a:cxn>
              <a:cxn ang="0">
                <a:pos x="10" y="30"/>
              </a:cxn>
              <a:cxn ang="0">
                <a:pos x="7" y="41"/>
              </a:cxn>
              <a:cxn ang="0">
                <a:pos x="10" y="43"/>
              </a:cxn>
              <a:cxn ang="0">
                <a:pos x="12" y="48"/>
              </a:cxn>
              <a:cxn ang="0">
                <a:pos x="11" y="47"/>
              </a:cxn>
              <a:cxn ang="0">
                <a:pos x="14" y="50"/>
              </a:cxn>
              <a:cxn ang="0">
                <a:pos x="18" y="52"/>
              </a:cxn>
              <a:cxn ang="0">
                <a:pos x="16" y="53"/>
              </a:cxn>
              <a:cxn ang="0">
                <a:pos x="14" y="52"/>
              </a:cxn>
              <a:cxn ang="0">
                <a:pos x="12" y="51"/>
              </a:cxn>
              <a:cxn ang="0">
                <a:pos x="11" y="51"/>
              </a:cxn>
            </a:cxnLst>
            <a:rect l="0" t="0" r="r" b="b"/>
            <a:pathLst>
              <a:path w="31" h="54">
                <a:moveTo>
                  <a:pt x="11" y="51"/>
                </a:moveTo>
                <a:lnTo>
                  <a:pt x="9" y="50"/>
                </a:lnTo>
                <a:lnTo>
                  <a:pt x="9" y="49"/>
                </a:lnTo>
                <a:lnTo>
                  <a:pt x="8" y="48"/>
                </a:lnTo>
                <a:lnTo>
                  <a:pt x="8" y="47"/>
                </a:lnTo>
                <a:lnTo>
                  <a:pt x="6" y="46"/>
                </a:lnTo>
                <a:lnTo>
                  <a:pt x="5" y="44"/>
                </a:lnTo>
                <a:lnTo>
                  <a:pt x="4" y="45"/>
                </a:lnTo>
                <a:lnTo>
                  <a:pt x="4" y="44"/>
                </a:lnTo>
                <a:lnTo>
                  <a:pt x="4" y="41"/>
                </a:lnTo>
                <a:lnTo>
                  <a:pt x="5" y="37"/>
                </a:lnTo>
                <a:lnTo>
                  <a:pt x="6" y="36"/>
                </a:lnTo>
                <a:lnTo>
                  <a:pt x="9" y="32"/>
                </a:lnTo>
                <a:lnTo>
                  <a:pt x="7" y="27"/>
                </a:lnTo>
                <a:lnTo>
                  <a:pt x="7" y="25"/>
                </a:lnTo>
                <a:lnTo>
                  <a:pt x="4" y="21"/>
                </a:lnTo>
                <a:lnTo>
                  <a:pt x="4" y="20"/>
                </a:lnTo>
                <a:lnTo>
                  <a:pt x="4" y="19"/>
                </a:lnTo>
                <a:lnTo>
                  <a:pt x="5" y="19"/>
                </a:lnTo>
                <a:lnTo>
                  <a:pt x="5" y="16"/>
                </a:lnTo>
                <a:lnTo>
                  <a:pt x="6" y="16"/>
                </a:lnTo>
                <a:lnTo>
                  <a:pt x="6" y="15"/>
                </a:lnTo>
                <a:lnTo>
                  <a:pt x="5" y="15"/>
                </a:lnTo>
                <a:lnTo>
                  <a:pt x="5" y="13"/>
                </a:lnTo>
                <a:lnTo>
                  <a:pt x="2" y="10"/>
                </a:lnTo>
                <a:lnTo>
                  <a:pt x="1" y="8"/>
                </a:lnTo>
                <a:lnTo>
                  <a:pt x="0" y="7"/>
                </a:lnTo>
                <a:lnTo>
                  <a:pt x="2" y="7"/>
                </a:lnTo>
                <a:lnTo>
                  <a:pt x="2" y="6"/>
                </a:lnTo>
                <a:lnTo>
                  <a:pt x="3" y="3"/>
                </a:lnTo>
                <a:lnTo>
                  <a:pt x="4" y="3"/>
                </a:lnTo>
                <a:lnTo>
                  <a:pt x="7" y="3"/>
                </a:lnTo>
                <a:lnTo>
                  <a:pt x="7" y="1"/>
                </a:lnTo>
                <a:lnTo>
                  <a:pt x="8" y="1"/>
                </a:lnTo>
                <a:lnTo>
                  <a:pt x="8" y="0"/>
                </a:lnTo>
                <a:lnTo>
                  <a:pt x="10" y="0"/>
                </a:lnTo>
                <a:lnTo>
                  <a:pt x="11" y="1"/>
                </a:lnTo>
                <a:lnTo>
                  <a:pt x="11" y="0"/>
                </a:lnTo>
                <a:lnTo>
                  <a:pt x="12" y="1"/>
                </a:lnTo>
                <a:lnTo>
                  <a:pt x="12" y="3"/>
                </a:lnTo>
                <a:lnTo>
                  <a:pt x="12" y="4"/>
                </a:lnTo>
                <a:lnTo>
                  <a:pt x="15" y="3"/>
                </a:lnTo>
                <a:lnTo>
                  <a:pt x="15" y="4"/>
                </a:lnTo>
                <a:lnTo>
                  <a:pt x="15" y="5"/>
                </a:lnTo>
                <a:lnTo>
                  <a:pt x="14" y="8"/>
                </a:lnTo>
                <a:lnTo>
                  <a:pt x="15" y="9"/>
                </a:lnTo>
                <a:lnTo>
                  <a:pt x="14" y="11"/>
                </a:lnTo>
                <a:lnTo>
                  <a:pt x="15" y="11"/>
                </a:lnTo>
                <a:lnTo>
                  <a:pt x="18" y="8"/>
                </a:lnTo>
                <a:lnTo>
                  <a:pt x="20" y="10"/>
                </a:lnTo>
                <a:lnTo>
                  <a:pt x="21" y="9"/>
                </a:lnTo>
                <a:lnTo>
                  <a:pt x="23" y="8"/>
                </a:lnTo>
                <a:lnTo>
                  <a:pt x="25" y="8"/>
                </a:lnTo>
                <a:lnTo>
                  <a:pt x="27" y="11"/>
                </a:lnTo>
                <a:lnTo>
                  <a:pt x="27" y="15"/>
                </a:lnTo>
                <a:lnTo>
                  <a:pt x="31" y="17"/>
                </a:lnTo>
                <a:lnTo>
                  <a:pt x="30" y="19"/>
                </a:lnTo>
                <a:lnTo>
                  <a:pt x="30" y="22"/>
                </a:lnTo>
                <a:lnTo>
                  <a:pt x="29" y="23"/>
                </a:lnTo>
                <a:lnTo>
                  <a:pt x="28" y="22"/>
                </a:lnTo>
                <a:lnTo>
                  <a:pt x="22" y="23"/>
                </a:lnTo>
                <a:lnTo>
                  <a:pt x="20" y="25"/>
                </a:lnTo>
                <a:lnTo>
                  <a:pt x="19" y="25"/>
                </a:lnTo>
                <a:lnTo>
                  <a:pt x="19" y="28"/>
                </a:lnTo>
                <a:lnTo>
                  <a:pt x="20" y="29"/>
                </a:lnTo>
                <a:lnTo>
                  <a:pt x="20" y="30"/>
                </a:lnTo>
                <a:lnTo>
                  <a:pt x="21" y="32"/>
                </a:lnTo>
                <a:lnTo>
                  <a:pt x="20" y="30"/>
                </a:lnTo>
                <a:lnTo>
                  <a:pt x="19" y="30"/>
                </a:lnTo>
                <a:lnTo>
                  <a:pt x="18" y="30"/>
                </a:lnTo>
                <a:lnTo>
                  <a:pt x="18" y="29"/>
                </a:lnTo>
                <a:lnTo>
                  <a:pt x="17" y="28"/>
                </a:lnTo>
                <a:lnTo>
                  <a:pt x="14" y="28"/>
                </a:lnTo>
                <a:lnTo>
                  <a:pt x="14" y="26"/>
                </a:lnTo>
                <a:lnTo>
                  <a:pt x="11" y="26"/>
                </a:lnTo>
                <a:lnTo>
                  <a:pt x="10" y="30"/>
                </a:lnTo>
                <a:lnTo>
                  <a:pt x="7" y="37"/>
                </a:lnTo>
                <a:lnTo>
                  <a:pt x="7" y="41"/>
                </a:lnTo>
                <a:lnTo>
                  <a:pt x="9" y="41"/>
                </a:lnTo>
                <a:lnTo>
                  <a:pt x="10" y="43"/>
                </a:lnTo>
                <a:lnTo>
                  <a:pt x="11" y="44"/>
                </a:lnTo>
                <a:lnTo>
                  <a:pt x="12" y="48"/>
                </a:lnTo>
                <a:lnTo>
                  <a:pt x="11" y="46"/>
                </a:lnTo>
                <a:lnTo>
                  <a:pt x="11" y="47"/>
                </a:lnTo>
                <a:lnTo>
                  <a:pt x="11" y="48"/>
                </a:lnTo>
                <a:lnTo>
                  <a:pt x="14" y="50"/>
                </a:lnTo>
                <a:lnTo>
                  <a:pt x="16" y="50"/>
                </a:lnTo>
                <a:lnTo>
                  <a:pt x="18" y="52"/>
                </a:lnTo>
                <a:lnTo>
                  <a:pt x="17" y="54"/>
                </a:lnTo>
                <a:lnTo>
                  <a:pt x="16" y="53"/>
                </a:lnTo>
                <a:lnTo>
                  <a:pt x="14" y="54"/>
                </a:lnTo>
                <a:lnTo>
                  <a:pt x="14" y="52"/>
                </a:lnTo>
                <a:lnTo>
                  <a:pt x="13" y="51"/>
                </a:lnTo>
                <a:lnTo>
                  <a:pt x="12" y="51"/>
                </a:lnTo>
                <a:lnTo>
                  <a:pt x="11" y="50"/>
                </a:lnTo>
                <a:lnTo>
                  <a:pt x="11" y="51"/>
                </a:lnTo>
                <a:close/>
              </a:path>
            </a:pathLst>
          </a:custGeom>
          <a:noFill/>
          <a:ln w="9525">
            <a:solidFill>
              <a:schemeClr val="accent1"/>
            </a:solidFill>
            <a:round/>
            <a:headEnd/>
            <a:tailEnd/>
          </a:ln>
        </xdr:spPr>
      </xdr:sp>
      <xdr:sp macro="" textlink="">
        <xdr:nvSpPr>
          <xdr:cNvPr id="159" name="Freeform 64">
            <a:hlinkClick xmlns:r="http://schemas.openxmlformats.org/officeDocument/2006/relationships" r:id="rId3" tooltip="cl - 3,416"/>
          </xdr:cNvPr>
          <xdr:cNvSpPr>
            <a:spLocks/>
          </xdr:cNvSpPr>
        </xdr:nvSpPr>
        <xdr:spPr bwMode="auto">
          <a:xfrm>
            <a:off x="734" y="1807"/>
            <a:ext cx="32" cy="139"/>
          </a:xfrm>
          <a:custGeom>
            <a:avLst/>
            <a:gdLst/>
            <a:ahLst/>
            <a:cxnLst>
              <a:cxn ang="0">
                <a:pos x="22" y="0"/>
              </a:cxn>
              <a:cxn ang="0">
                <a:pos x="21" y="2"/>
              </a:cxn>
              <a:cxn ang="0">
                <a:pos x="20" y="6"/>
              </a:cxn>
              <a:cxn ang="0">
                <a:pos x="21" y="14"/>
              </a:cxn>
              <a:cxn ang="0">
                <a:pos x="19" y="20"/>
              </a:cxn>
              <a:cxn ang="0">
                <a:pos x="19" y="30"/>
              </a:cxn>
              <a:cxn ang="0">
                <a:pos x="18" y="34"/>
              </a:cxn>
              <a:cxn ang="0">
                <a:pos x="17" y="38"/>
              </a:cxn>
              <a:cxn ang="0">
                <a:pos x="16" y="45"/>
              </a:cxn>
              <a:cxn ang="0">
                <a:pos x="15" y="50"/>
              </a:cxn>
              <a:cxn ang="0">
                <a:pos x="14" y="60"/>
              </a:cxn>
              <a:cxn ang="0">
                <a:pos x="11" y="67"/>
              </a:cxn>
              <a:cxn ang="0">
                <a:pos x="8" y="71"/>
              </a:cxn>
              <a:cxn ang="0">
                <a:pos x="10" y="79"/>
              </a:cxn>
              <a:cxn ang="0">
                <a:pos x="8" y="83"/>
              </a:cxn>
              <a:cxn ang="0">
                <a:pos x="6" y="88"/>
              </a:cxn>
              <a:cxn ang="0">
                <a:pos x="6" y="90"/>
              </a:cxn>
              <a:cxn ang="0">
                <a:pos x="7" y="94"/>
              </a:cxn>
              <a:cxn ang="0">
                <a:pos x="8" y="88"/>
              </a:cxn>
              <a:cxn ang="0">
                <a:pos x="12" y="90"/>
              </a:cxn>
              <a:cxn ang="0">
                <a:pos x="10" y="95"/>
              </a:cxn>
              <a:cxn ang="0">
                <a:pos x="6" y="99"/>
              </a:cxn>
              <a:cxn ang="0">
                <a:pos x="3" y="104"/>
              </a:cxn>
              <a:cxn ang="0">
                <a:pos x="1" y="112"/>
              </a:cxn>
              <a:cxn ang="0">
                <a:pos x="1" y="118"/>
              </a:cxn>
              <a:cxn ang="0">
                <a:pos x="3" y="125"/>
              </a:cxn>
              <a:cxn ang="0">
                <a:pos x="11" y="133"/>
              </a:cxn>
              <a:cxn ang="0">
                <a:pos x="16" y="136"/>
              </a:cxn>
              <a:cxn ang="0">
                <a:pos x="21" y="137"/>
              </a:cxn>
              <a:cxn ang="0">
                <a:pos x="28" y="139"/>
              </a:cxn>
              <a:cxn ang="0">
                <a:pos x="32" y="137"/>
              </a:cxn>
              <a:cxn ang="0">
                <a:pos x="26" y="136"/>
              </a:cxn>
              <a:cxn ang="0">
                <a:pos x="26" y="128"/>
              </a:cxn>
              <a:cxn ang="0">
                <a:pos x="18" y="125"/>
              </a:cxn>
              <a:cxn ang="0">
                <a:pos x="12" y="121"/>
              </a:cxn>
              <a:cxn ang="0">
                <a:pos x="10" y="114"/>
              </a:cxn>
              <a:cxn ang="0">
                <a:pos x="12" y="113"/>
              </a:cxn>
              <a:cxn ang="0">
                <a:pos x="12" y="109"/>
              </a:cxn>
              <a:cxn ang="0">
                <a:pos x="15" y="106"/>
              </a:cxn>
              <a:cxn ang="0">
                <a:pos x="16" y="101"/>
              </a:cxn>
              <a:cxn ang="0">
                <a:pos x="16" y="99"/>
              </a:cxn>
              <a:cxn ang="0">
                <a:pos x="14" y="98"/>
              </a:cxn>
              <a:cxn ang="0">
                <a:pos x="15" y="93"/>
              </a:cxn>
              <a:cxn ang="0">
                <a:pos x="14" y="90"/>
              </a:cxn>
              <a:cxn ang="0">
                <a:pos x="15" y="85"/>
              </a:cxn>
              <a:cxn ang="0">
                <a:pos x="15" y="80"/>
              </a:cxn>
              <a:cxn ang="0">
                <a:pos x="16" y="78"/>
              </a:cxn>
              <a:cxn ang="0">
                <a:pos x="17" y="73"/>
              </a:cxn>
              <a:cxn ang="0">
                <a:pos x="20" y="67"/>
              </a:cxn>
              <a:cxn ang="0">
                <a:pos x="20" y="62"/>
              </a:cxn>
              <a:cxn ang="0">
                <a:pos x="22" y="58"/>
              </a:cxn>
              <a:cxn ang="0">
                <a:pos x="20" y="52"/>
              </a:cxn>
              <a:cxn ang="0">
                <a:pos x="20" y="47"/>
              </a:cxn>
              <a:cxn ang="0">
                <a:pos x="21" y="43"/>
              </a:cxn>
              <a:cxn ang="0">
                <a:pos x="26" y="35"/>
              </a:cxn>
              <a:cxn ang="0">
                <a:pos x="26" y="32"/>
              </a:cxn>
              <a:cxn ang="0">
                <a:pos x="26" y="26"/>
              </a:cxn>
              <a:cxn ang="0">
                <a:pos x="32" y="20"/>
              </a:cxn>
              <a:cxn ang="0">
                <a:pos x="29" y="19"/>
              </a:cxn>
              <a:cxn ang="0">
                <a:pos x="28" y="13"/>
              </a:cxn>
              <a:cxn ang="0">
                <a:pos x="27" y="11"/>
              </a:cxn>
              <a:cxn ang="0">
                <a:pos x="27" y="7"/>
              </a:cxn>
              <a:cxn ang="0">
                <a:pos x="24" y="1"/>
              </a:cxn>
            </a:cxnLst>
            <a:rect l="0" t="0" r="r" b="b"/>
            <a:pathLst>
              <a:path w="32" h="139">
                <a:moveTo>
                  <a:pt x="23" y="0"/>
                </a:moveTo>
                <a:lnTo>
                  <a:pt x="22" y="0"/>
                </a:lnTo>
                <a:lnTo>
                  <a:pt x="22" y="1"/>
                </a:lnTo>
                <a:lnTo>
                  <a:pt x="21" y="2"/>
                </a:lnTo>
                <a:lnTo>
                  <a:pt x="20" y="2"/>
                </a:lnTo>
                <a:lnTo>
                  <a:pt x="20" y="6"/>
                </a:lnTo>
                <a:lnTo>
                  <a:pt x="21" y="11"/>
                </a:lnTo>
                <a:lnTo>
                  <a:pt x="21" y="14"/>
                </a:lnTo>
                <a:lnTo>
                  <a:pt x="20" y="19"/>
                </a:lnTo>
                <a:lnTo>
                  <a:pt x="19" y="20"/>
                </a:lnTo>
                <a:lnTo>
                  <a:pt x="19" y="24"/>
                </a:lnTo>
                <a:lnTo>
                  <a:pt x="19" y="30"/>
                </a:lnTo>
                <a:lnTo>
                  <a:pt x="19" y="32"/>
                </a:lnTo>
                <a:lnTo>
                  <a:pt x="18" y="34"/>
                </a:lnTo>
                <a:lnTo>
                  <a:pt x="18" y="35"/>
                </a:lnTo>
                <a:lnTo>
                  <a:pt x="17" y="38"/>
                </a:lnTo>
                <a:lnTo>
                  <a:pt x="16" y="41"/>
                </a:lnTo>
                <a:lnTo>
                  <a:pt x="16" y="45"/>
                </a:lnTo>
                <a:lnTo>
                  <a:pt x="15" y="46"/>
                </a:lnTo>
                <a:lnTo>
                  <a:pt x="15" y="50"/>
                </a:lnTo>
                <a:lnTo>
                  <a:pt x="15" y="56"/>
                </a:lnTo>
                <a:lnTo>
                  <a:pt x="14" y="60"/>
                </a:lnTo>
                <a:lnTo>
                  <a:pt x="13" y="64"/>
                </a:lnTo>
                <a:lnTo>
                  <a:pt x="11" y="67"/>
                </a:lnTo>
                <a:lnTo>
                  <a:pt x="10" y="71"/>
                </a:lnTo>
                <a:lnTo>
                  <a:pt x="8" y="71"/>
                </a:lnTo>
                <a:lnTo>
                  <a:pt x="8" y="75"/>
                </a:lnTo>
                <a:lnTo>
                  <a:pt x="10" y="79"/>
                </a:lnTo>
                <a:lnTo>
                  <a:pt x="9" y="81"/>
                </a:lnTo>
                <a:lnTo>
                  <a:pt x="8" y="83"/>
                </a:lnTo>
                <a:lnTo>
                  <a:pt x="7" y="87"/>
                </a:lnTo>
                <a:lnTo>
                  <a:pt x="6" y="88"/>
                </a:lnTo>
                <a:lnTo>
                  <a:pt x="7" y="87"/>
                </a:lnTo>
                <a:lnTo>
                  <a:pt x="6" y="90"/>
                </a:lnTo>
                <a:lnTo>
                  <a:pt x="5" y="94"/>
                </a:lnTo>
                <a:lnTo>
                  <a:pt x="7" y="94"/>
                </a:lnTo>
                <a:lnTo>
                  <a:pt x="7" y="91"/>
                </a:lnTo>
                <a:lnTo>
                  <a:pt x="8" y="88"/>
                </a:lnTo>
                <a:lnTo>
                  <a:pt x="12" y="88"/>
                </a:lnTo>
                <a:lnTo>
                  <a:pt x="12" y="90"/>
                </a:lnTo>
                <a:lnTo>
                  <a:pt x="10" y="94"/>
                </a:lnTo>
                <a:lnTo>
                  <a:pt x="10" y="95"/>
                </a:lnTo>
                <a:lnTo>
                  <a:pt x="8" y="98"/>
                </a:lnTo>
                <a:lnTo>
                  <a:pt x="6" y="99"/>
                </a:lnTo>
                <a:lnTo>
                  <a:pt x="5" y="102"/>
                </a:lnTo>
                <a:lnTo>
                  <a:pt x="3" y="104"/>
                </a:lnTo>
                <a:lnTo>
                  <a:pt x="0" y="106"/>
                </a:lnTo>
                <a:lnTo>
                  <a:pt x="1" y="112"/>
                </a:lnTo>
                <a:lnTo>
                  <a:pt x="0" y="115"/>
                </a:lnTo>
                <a:lnTo>
                  <a:pt x="1" y="118"/>
                </a:lnTo>
                <a:lnTo>
                  <a:pt x="1" y="121"/>
                </a:lnTo>
                <a:lnTo>
                  <a:pt x="3" y="125"/>
                </a:lnTo>
                <a:lnTo>
                  <a:pt x="6" y="129"/>
                </a:lnTo>
                <a:lnTo>
                  <a:pt x="11" y="133"/>
                </a:lnTo>
                <a:lnTo>
                  <a:pt x="13" y="134"/>
                </a:lnTo>
                <a:lnTo>
                  <a:pt x="16" y="136"/>
                </a:lnTo>
                <a:lnTo>
                  <a:pt x="19" y="137"/>
                </a:lnTo>
                <a:lnTo>
                  <a:pt x="21" y="137"/>
                </a:lnTo>
                <a:lnTo>
                  <a:pt x="24" y="138"/>
                </a:lnTo>
                <a:lnTo>
                  <a:pt x="28" y="139"/>
                </a:lnTo>
                <a:lnTo>
                  <a:pt x="31" y="139"/>
                </a:lnTo>
                <a:lnTo>
                  <a:pt x="32" y="137"/>
                </a:lnTo>
                <a:lnTo>
                  <a:pt x="27" y="136"/>
                </a:lnTo>
                <a:lnTo>
                  <a:pt x="26" y="136"/>
                </a:lnTo>
                <a:lnTo>
                  <a:pt x="26" y="131"/>
                </a:lnTo>
                <a:lnTo>
                  <a:pt x="26" y="128"/>
                </a:lnTo>
                <a:lnTo>
                  <a:pt x="24" y="126"/>
                </a:lnTo>
                <a:lnTo>
                  <a:pt x="18" y="125"/>
                </a:lnTo>
                <a:lnTo>
                  <a:pt x="13" y="122"/>
                </a:lnTo>
                <a:lnTo>
                  <a:pt x="12" y="121"/>
                </a:lnTo>
                <a:lnTo>
                  <a:pt x="8" y="118"/>
                </a:lnTo>
                <a:lnTo>
                  <a:pt x="10" y="114"/>
                </a:lnTo>
                <a:lnTo>
                  <a:pt x="12" y="114"/>
                </a:lnTo>
                <a:lnTo>
                  <a:pt x="12" y="113"/>
                </a:lnTo>
                <a:lnTo>
                  <a:pt x="13" y="111"/>
                </a:lnTo>
                <a:lnTo>
                  <a:pt x="12" y="109"/>
                </a:lnTo>
                <a:lnTo>
                  <a:pt x="14" y="108"/>
                </a:lnTo>
                <a:lnTo>
                  <a:pt x="15" y="106"/>
                </a:lnTo>
                <a:lnTo>
                  <a:pt x="15" y="102"/>
                </a:lnTo>
                <a:lnTo>
                  <a:pt x="16" y="101"/>
                </a:lnTo>
                <a:lnTo>
                  <a:pt x="14" y="100"/>
                </a:lnTo>
                <a:lnTo>
                  <a:pt x="16" y="99"/>
                </a:lnTo>
                <a:lnTo>
                  <a:pt x="17" y="98"/>
                </a:lnTo>
                <a:lnTo>
                  <a:pt x="14" y="98"/>
                </a:lnTo>
                <a:lnTo>
                  <a:pt x="15" y="96"/>
                </a:lnTo>
                <a:lnTo>
                  <a:pt x="15" y="93"/>
                </a:lnTo>
                <a:lnTo>
                  <a:pt x="14" y="93"/>
                </a:lnTo>
                <a:lnTo>
                  <a:pt x="14" y="90"/>
                </a:lnTo>
                <a:lnTo>
                  <a:pt x="14" y="88"/>
                </a:lnTo>
                <a:lnTo>
                  <a:pt x="15" y="85"/>
                </a:lnTo>
                <a:lnTo>
                  <a:pt x="15" y="83"/>
                </a:lnTo>
                <a:lnTo>
                  <a:pt x="15" y="80"/>
                </a:lnTo>
                <a:lnTo>
                  <a:pt x="16" y="79"/>
                </a:lnTo>
                <a:lnTo>
                  <a:pt x="16" y="78"/>
                </a:lnTo>
                <a:lnTo>
                  <a:pt x="18" y="77"/>
                </a:lnTo>
                <a:lnTo>
                  <a:pt x="17" y="73"/>
                </a:lnTo>
                <a:lnTo>
                  <a:pt x="17" y="70"/>
                </a:lnTo>
                <a:lnTo>
                  <a:pt x="20" y="67"/>
                </a:lnTo>
                <a:lnTo>
                  <a:pt x="20" y="64"/>
                </a:lnTo>
                <a:lnTo>
                  <a:pt x="20" y="62"/>
                </a:lnTo>
                <a:lnTo>
                  <a:pt x="22" y="60"/>
                </a:lnTo>
                <a:lnTo>
                  <a:pt x="22" y="58"/>
                </a:lnTo>
                <a:lnTo>
                  <a:pt x="21" y="56"/>
                </a:lnTo>
                <a:lnTo>
                  <a:pt x="20" y="52"/>
                </a:lnTo>
                <a:lnTo>
                  <a:pt x="19" y="51"/>
                </a:lnTo>
                <a:lnTo>
                  <a:pt x="20" y="47"/>
                </a:lnTo>
                <a:lnTo>
                  <a:pt x="22" y="46"/>
                </a:lnTo>
                <a:lnTo>
                  <a:pt x="21" y="43"/>
                </a:lnTo>
                <a:lnTo>
                  <a:pt x="22" y="39"/>
                </a:lnTo>
                <a:lnTo>
                  <a:pt x="26" y="35"/>
                </a:lnTo>
                <a:lnTo>
                  <a:pt x="27" y="34"/>
                </a:lnTo>
                <a:lnTo>
                  <a:pt x="26" y="32"/>
                </a:lnTo>
                <a:lnTo>
                  <a:pt x="26" y="28"/>
                </a:lnTo>
                <a:lnTo>
                  <a:pt x="26" y="26"/>
                </a:lnTo>
                <a:lnTo>
                  <a:pt x="31" y="23"/>
                </a:lnTo>
                <a:lnTo>
                  <a:pt x="32" y="20"/>
                </a:lnTo>
                <a:lnTo>
                  <a:pt x="31" y="19"/>
                </a:lnTo>
                <a:lnTo>
                  <a:pt x="29" y="19"/>
                </a:lnTo>
                <a:lnTo>
                  <a:pt x="28" y="16"/>
                </a:lnTo>
                <a:lnTo>
                  <a:pt x="28" y="13"/>
                </a:lnTo>
                <a:lnTo>
                  <a:pt x="26" y="12"/>
                </a:lnTo>
                <a:lnTo>
                  <a:pt x="27" y="11"/>
                </a:lnTo>
                <a:lnTo>
                  <a:pt x="27" y="8"/>
                </a:lnTo>
                <a:lnTo>
                  <a:pt x="27" y="7"/>
                </a:lnTo>
                <a:lnTo>
                  <a:pt x="25" y="5"/>
                </a:lnTo>
                <a:lnTo>
                  <a:pt x="24" y="1"/>
                </a:lnTo>
                <a:lnTo>
                  <a:pt x="23" y="0"/>
                </a:lnTo>
                <a:close/>
              </a:path>
            </a:pathLst>
          </a:custGeom>
          <a:noFill/>
          <a:ln w="9525">
            <a:solidFill>
              <a:schemeClr val="accent1"/>
            </a:solidFill>
            <a:round/>
            <a:headEnd/>
            <a:tailEnd/>
          </a:ln>
        </xdr:spPr>
      </xdr:sp>
      <xdr:sp macro="" textlink="">
        <xdr:nvSpPr>
          <xdr:cNvPr id="160" name="Freeform 63">
            <a:hlinkClick xmlns:r="http://schemas.openxmlformats.org/officeDocument/2006/relationships" r:id="rId4" tooltip="fr - 3,831"/>
          </xdr:cNvPr>
          <xdr:cNvSpPr>
            <a:spLocks/>
          </xdr:cNvSpPr>
        </xdr:nvSpPr>
        <xdr:spPr bwMode="auto">
          <a:xfrm>
            <a:off x="1042" y="1586"/>
            <a:ext cx="4" cy="6"/>
          </a:xfrm>
          <a:custGeom>
            <a:avLst/>
            <a:gdLst/>
            <a:ahLst/>
            <a:cxnLst>
              <a:cxn ang="0">
                <a:pos x="0" y="4"/>
              </a:cxn>
              <a:cxn ang="0">
                <a:pos x="0" y="2"/>
              </a:cxn>
              <a:cxn ang="0">
                <a:pos x="2" y="1"/>
              </a:cxn>
              <a:cxn ang="0">
                <a:pos x="2" y="0"/>
              </a:cxn>
              <a:cxn ang="0">
                <a:pos x="3" y="0"/>
              </a:cxn>
              <a:cxn ang="0">
                <a:pos x="4" y="3"/>
              </a:cxn>
              <a:cxn ang="0">
                <a:pos x="2" y="6"/>
              </a:cxn>
              <a:cxn ang="0">
                <a:pos x="1" y="5"/>
              </a:cxn>
              <a:cxn ang="0">
                <a:pos x="0" y="5"/>
              </a:cxn>
              <a:cxn ang="0">
                <a:pos x="1" y="4"/>
              </a:cxn>
              <a:cxn ang="0">
                <a:pos x="0" y="4"/>
              </a:cxn>
            </a:cxnLst>
            <a:rect l="0" t="0" r="r" b="b"/>
            <a:pathLst>
              <a:path w="4" h="6">
                <a:moveTo>
                  <a:pt x="0" y="4"/>
                </a:moveTo>
                <a:lnTo>
                  <a:pt x="0" y="2"/>
                </a:lnTo>
                <a:lnTo>
                  <a:pt x="2" y="1"/>
                </a:lnTo>
                <a:lnTo>
                  <a:pt x="2" y="0"/>
                </a:lnTo>
                <a:lnTo>
                  <a:pt x="3" y="0"/>
                </a:lnTo>
                <a:lnTo>
                  <a:pt x="4" y="3"/>
                </a:lnTo>
                <a:lnTo>
                  <a:pt x="2" y="6"/>
                </a:lnTo>
                <a:lnTo>
                  <a:pt x="1" y="5"/>
                </a:lnTo>
                <a:lnTo>
                  <a:pt x="0" y="5"/>
                </a:lnTo>
                <a:lnTo>
                  <a:pt x="1" y="4"/>
                </a:lnTo>
                <a:lnTo>
                  <a:pt x="0" y="4"/>
                </a:lnTo>
                <a:close/>
              </a:path>
            </a:pathLst>
          </a:custGeom>
          <a:noFill/>
          <a:ln w="9525">
            <a:solidFill>
              <a:schemeClr val="accent1"/>
            </a:solidFill>
            <a:round/>
            <a:headEnd/>
            <a:tailEnd/>
          </a:ln>
        </xdr:spPr>
      </xdr:sp>
      <xdr:sp macro="" textlink="">
        <xdr:nvSpPr>
          <xdr:cNvPr id="161" name="Freeform 62">
            <a:hlinkClick xmlns:r="http://schemas.openxmlformats.org/officeDocument/2006/relationships" r:id="rId4" tooltip="fr - 3,831"/>
          </xdr:cNvPr>
          <xdr:cNvSpPr>
            <a:spLocks/>
          </xdr:cNvSpPr>
        </xdr:nvSpPr>
        <xdr:spPr bwMode="auto">
          <a:xfrm>
            <a:off x="993" y="1556"/>
            <a:ext cx="47" cy="32"/>
          </a:xfrm>
          <a:custGeom>
            <a:avLst/>
            <a:gdLst/>
            <a:ahLst/>
            <a:cxnLst>
              <a:cxn ang="0">
                <a:pos x="8" y="14"/>
              </a:cxn>
              <a:cxn ang="0">
                <a:pos x="7" y="14"/>
              </a:cxn>
              <a:cxn ang="0">
                <a:pos x="6" y="13"/>
              </a:cxn>
              <a:cxn ang="0">
                <a:pos x="6" y="13"/>
              </a:cxn>
              <a:cxn ang="0">
                <a:pos x="1" y="12"/>
              </a:cxn>
              <a:cxn ang="0">
                <a:pos x="2" y="11"/>
              </a:cxn>
              <a:cxn ang="0">
                <a:pos x="0" y="11"/>
              </a:cxn>
              <a:cxn ang="0">
                <a:pos x="1" y="9"/>
              </a:cxn>
              <a:cxn ang="0">
                <a:pos x="5" y="9"/>
              </a:cxn>
              <a:cxn ang="0">
                <a:pos x="8" y="10"/>
              </a:cxn>
              <a:cxn ang="0">
                <a:pos x="10" y="10"/>
              </a:cxn>
              <a:cxn ang="0">
                <a:pos x="12" y="9"/>
              </a:cxn>
              <a:cxn ang="0">
                <a:pos x="11" y="5"/>
              </a:cxn>
              <a:cxn ang="0">
                <a:pos x="13" y="7"/>
              </a:cxn>
              <a:cxn ang="0">
                <a:pos x="19" y="6"/>
              </a:cxn>
              <a:cxn ang="0">
                <a:pos x="18" y="5"/>
              </a:cxn>
              <a:cxn ang="0">
                <a:pos x="23" y="1"/>
              </a:cxn>
              <a:cxn ang="0">
                <a:pos x="27" y="1"/>
              </a:cxn>
              <a:cxn ang="0">
                <a:pos x="30" y="3"/>
              </a:cxn>
              <a:cxn ang="0">
                <a:pos x="32" y="4"/>
              </a:cxn>
              <a:cxn ang="0">
                <a:pos x="35" y="4"/>
              </a:cxn>
              <a:cxn ang="0">
                <a:pos x="38" y="6"/>
              </a:cxn>
              <a:cxn ang="0">
                <a:pos x="41" y="6"/>
              </a:cxn>
              <a:cxn ang="0">
                <a:pos x="44" y="7"/>
              </a:cxn>
              <a:cxn ang="0">
                <a:pos x="46" y="9"/>
              </a:cxn>
              <a:cxn ang="0">
                <a:pos x="45" y="13"/>
              </a:cxn>
              <a:cxn ang="0">
                <a:pos x="43" y="14"/>
              </a:cxn>
              <a:cxn ang="0">
                <a:pos x="40" y="18"/>
              </a:cxn>
              <a:cxn ang="0">
                <a:pos x="40" y="19"/>
              </a:cxn>
              <a:cxn ang="0">
                <a:pos x="42" y="18"/>
              </a:cxn>
              <a:cxn ang="0">
                <a:pos x="42" y="20"/>
              </a:cxn>
              <a:cxn ang="0">
                <a:pos x="43" y="22"/>
              </a:cxn>
              <a:cxn ang="0">
                <a:pos x="43" y="23"/>
              </a:cxn>
              <a:cxn ang="0">
                <a:pos x="43" y="25"/>
              </a:cxn>
              <a:cxn ang="0">
                <a:pos x="45" y="27"/>
              </a:cxn>
              <a:cxn ang="0">
                <a:pos x="42" y="29"/>
              </a:cxn>
              <a:cxn ang="0">
                <a:pos x="36" y="29"/>
              </a:cxn>
              <a:cxn ang="0">
                <a:pos x="35" y="28"/>
              </a:cxn>
              <a:cxn ang="0">
                <a:pos x="29" y="30"/>
              </a:cxn>
              <a:cxn ang="0">
                <a:pos x="29" y="32"/>
              </a:cxn>
              <a:cxn ang="0">
                <a:pos x="24" y="32"/>
              </a:cxn>
              <a:cxn ang="0">
                <a:pos x="23" y="31"/>
              </a:cxn>
              <a:cxn ang="0">
                <a:pos x="20" y="31"/>
              </a:cxn>
              <a:cxn ang="0">
                <a:pos x="15" y="30"/>
              </a:cxn>
              <a:cxn ang="0">
                <a:pos x="12" y="29"/>
              </a:cxn>
              <a:cxn ang="0">
                <a:pos x="12" y="28"/>
              </a:cxn>
              <a:cxn ang="0">
                <a:pos x="14" y="24"/>
              </a:cxn>
              <a:cxn ang="0">
                <a:pos x="13" y="20"/>
              </a:cxn>
              <a:cxn ang="0">
                <a:pos x="15" y="21"/>
              </a:cxn>
              <a:cxn ang="0">
                <a:pos x="13" y="19"/>
              </a:cxn>
              <a:cxn ang="0">
                <a:pos x="11" y="17"/>
              </a:cxn>
              <a:cxn ang="0">
                <a:pos x="10" y="15"/>
              </a:cxn>
              <a:cxn ang="0">
                <a:pos x="10" y="14"/>
              </a:cxn>
            </a:cxnLst>
            <a:rect l="0" t="0" r="r" b="b"/>
            <a:pathLst>
              <a:path w="47" h="32">
                <a:moveTo>
                  <a:pt x="10" y="14"/>
                </a:moveTo>
                <a:lnTo>
                  <a:pt x="8" y="14"/>
                </a:lnTo>
                <a:lnTo>
                  <a:pt x="9" y="14"/>
                </a:lnTo>
                <a:lnTo>
                  <a:pt x="7" y="14"/>
                </a:lnTo>
                <a:lnTo>
                  <a:pt x="8" y="13"/>
                </a:lnTo>
                <a:lnTo>
                  <a:pt x="6" y="13"/>
                </a:lnTo>
                <a:lnTo>
                  <a:pt x="6" y="14"/>
                </a:lnTo>
                <a:lnTo>
                  <a:pt x="6" y="13"/>
                </a:lnTo>
                <a:lnTo>
                  <a:pt x="3" y="12"/>
                </a:lnTo>
                <a:lnTo>
                  <a:pt x="1" y="12"/>
                </a:lnTo>
                <a:lnTo>
                  <a:pt x="0" y="12"/>
                </a:lnTo>
                <a:lnTo>
                  <a:pt x="2" y="11"/>
                </a:lnTo>
                <a:lnTo>
                  <a:pt x="1" y="11"/>
                </a:lnTo>
                <a:lnTo>
                  <a:pt x="0" y="11"/>
                </a:lnTo>
                <a:lnTo>
                  <a:pt x="0" y="10"/>
                </a:lnTo>
                <a:lnTo>
                  <a:pt x="1" y="9"/>
                </a:lnTo>
                <a:lnTo>
                  <a:pt x="4" y="9"/>
                </a:lnTo>
                <a:lnTo>
                  <a:pt x="5" y="9"/>
                </a:lnTo>
                <a:lnTo>
                  <a:pt x="6" y="8"/>
                </a:lnTo>
                <a:lnTo>
                  <a:pt x="8" y="10"/>
                </a:lnTo>
                <a:lnTo>
                  <a:pt x="9" y="9"/>
                </a:lnTo>
                <a:lnTo>
                  <a:pt x="10" y="10"/>
                </a:lnTo>
                <a:lnTo>
                  <a:pt x="10" y="9"/>
                </a:lnTo>
                <a:lnTo>
                  <a:pt x="12" y="9"/>
                </a:lnTo>
                <a:lnTo>
                  <a:pt x="12" y="7"/>
                </a:lnTo>
                <a:lnTo>
                  <a:pt x="11" y="5"/>
                </a:lnTo>
                <a:lnTo>
                  <a:pt x="13" y="5"/>
                </a:lnTo>
                <a:lnTo>
                  <a:pt x="13" y="7"/>
                </a:lnTo>
                <a:lnTo>
                  <a:pt x="17" y="7"/>
                </a:lnTo>
                <a:lnTo>
                  <a:pt x="19" y="6"/>
                </a:lnTo>
                <a:lnTo>
                  <a:pt x="18" y="6"/>
                </a:lnTo>
                <a:lnTo>
                  <a:pt x="18" y="5"/>
                </a:lnTo>
                <a:lnTo>
                  <a:pt x="23" y="4"/>
                </a:lnTo>
                <a:lnTo>
                  <a:pt x="23" y="1"/>
                </a:lnTo>
                <a:lnTo>
                  <a:pt x="27" y="0"/>
                </a:lnTo>
                <a:lnTo>
                  <a:pt x="27" y="1"/>
                </a:lnTo>
                <a:lnTo>
                  <a:pt x="29" y="1"/>
                </a:lnTo>
                <a:lnTo>
                  <a:pt x="30" y="3"/>
                </a:lnTo>
                <a:lnTo>
                  <a:pt x="33" y="3"/>
                </a:lnTo>
                <a:lnTo>
                  <a:pt x="32" y="4"/>
                </a:lnTo>
                <a:lnTo>
                  <a:pt x="34" y="5"/>
                </a:lnTo>
                <a:lnTo>
                  <a:pt x="35" y="4"/>
                </a:lnTo>
                <a:lnTo>
                  <a:pt x="35" y="5"/>
                </a:lnTo>
                <a:lnTo>
                  <a:pt x="38" y="6"/>
                </a:lnTo>
                <a:lnTo>
                  <a:pt x="39" y="6"/>
                </a:lnTo>
                <a:lnTo>
                  <a:pt x="41" y="6"/>
                </a:lnTo>
                <a:lnTo>
                  <a:pt x="42" y="7"/>
                </a:lnTo>
                <a:lnTo>
                  <a:pt x="44" y="7"/>
                </a:lnTo>
                <a:lnTo>
                  <a:pt x="47" y="8"/>
                </a:lnTo>
                <a:lnTo>
                  <a:pt x="46" y="9"/>
                </a:lnTo>
                <a:lnTo>
                  <a:pt x="45" y="11"/>
                </a:lnTo>
                <a:lnTo>
                  <a:pt x="45" y="13"/>
                </a:lnTo>
                <a:lnTo>
                  <a:pt x="44" y="14"/>
                </a:lnTo>
                <a:lnTo>
                  <a:pt x="43" y="14"/>
                </a:lnTo>
                <a:lnTo>
                  <a:pt x="40" y="17"/>
                </a:lnTo>
                <a:lnTo>
                  <a:pt x="40" y="18"/>
                </a:lnTo>
                <a:lnTo>
                  <a:pt x="39" y="18"/>
                </a:lnTo>
                <a:lnTo>
                  <a:pt x="40" y="19"/>
                </a:lnTo>
                <a:lnTo>
                  <a:pt x="40" y="18"/>
                </a:lnTo>
                <a:lnTo>
                  <a:pt x="42" y="18"/>
                </a:lnTo>
                <a:lnTo>
                  <a:pt x="43" y="19"/>
                </a:lnTo>
                <a:lnTo>
                  <a:pt x="42" y="20"/>
                </a:lnTo>
                <a:lnTo>
                  <a:pt x="43" y="21"/>
                </a:lnTo>
                <a:lnTo>
                  <a:pt x="43" y="22"/>
                </a:lnTo>
                <a:lnTo>
                  <a:pt x="42" y="22"/>
                </a:lnTo>
                <a:lnTo>
                  <a:pt x="43" y="23"/>
                </a:lnTo>
                <a:lnTo>
                  <a:pt x="43" y="24"/>
                </a:lnTo>
                <a:lnTo>
                  <a:pt x="43" y="25"/>
                </a:lnTo>
                <a:lnTo>
                  <a:pt x="46" y="26"/>
                </a:lnTo>
                <a:lnTo>
                  <a:pt x="45" y="27"/>
                </a:lnTo>
                <a:lnTo>
                  <a:pt x="44" y="27"/>
                </a:lnTo>
                <a:lnTo>
                  <a:pt x="42" y="29"/>
                </a:lnTo>
                <a:lnTo>
                  <a:pt x="40" y="30"/>
                </a:lnTo>
                <a:lnTo>
                  <a:pt x="36" y="29"/>
                </a:lnTo>
                <a:lnTo>
                  <a:pt x="36" y="28"/>
                </a:lnTo>
                <a:lnTo>
                  <a:pt x="35" y="28"/>
                </a:lnTo>
                <a:lnTo>
                  <a:pt x="32" y="28"/>
                </a:lnTo>
                <a:lnTo>
                  <a:pt x="29" y="30"/>
                </a:lnTo>
                <a:lnTo>
                  <a:pt x="28" y="31"/>
                </a:lnTo>
                <a:lnTo>
                  <a:pt x="29" y="32"/>
                </a:lnTo>
                <a:lnTo>
                  <a:pt x="25" y="32"/>
                </a:lnTo>
                <a:lnTo>
                  <a:pt x="24" y="32"/>
                </a:lnTo>
                <a:lnTo>
                  <a:pt x="24" y="31"/>
                </a:lnTo>
                <a:lnTo>
                  <a:pt x="23" y="31"/>
                </a:lnTo>
                <a:lnTo>
                  <a:pt x="20" y="30"/>
                </a:lnTo>
                <a:lnTo>
                  <a:pt x="20" y="31"/>
                </a:lnTo>
                <a:lnTo>
                  <a:pt x="15" y="31"/>
                </a:lnTo>
                <a:lnTo>
                  <a:pt x="15" y="30"/>
                </a:lnTo>
                <a:lnTo>
                  <a:pt x="12" y="30"/>
                </a:lnTo>
                <a:lnTo>
                  <a:pt x="12" y="29"/>
                </a:lnTo>
                <a:lnTo>
                  <a:pt x="11" y="28"/>
                </a:lnTo>
                <a:lnTo>
                  <a:pt x="12" y="28"/>
                </a:lnTo>
                <a:lnTo>
                  <a:pt x="13" y="24"/>
                </a:lnTo>
                <a:lnTo>
                  <a:pt x="14" y="24"/>
                </a:lnTo>
                <a:lnTo>
                  <a:pt x="13" y="24"/>
                </a:lnTo>
                <a:lnTo>
                  <a:pt x="13" y="20"/>
                </a:lnTo>
                <a:lnTo>
                  <a:pt x="16" y="23"/>
                </a:lnTo>
                <a:lnTo>
                  <a:pt x="15" y="21"/>
                </a:lnTo>
                <a:lnTo>
                  <a:pt x="13" y="20"/>
                </a:lnTo>
                <a:lnTo>
                  <a:pt x="13" y="19"/>
                </a:lnTo>
                <a:lnTo>
                  <a:pt x="13" y="18"/>
                </a:lnTo>
                <a:lnTo>
                  <a:pt x="11" y="17"/>
                </a:lnTo>
                <a:lnTo>
                  <a:pt x="10" y="16"/>
                </a:lnTo>
                <a:lnTo>
                  <a:pt x="10" y="15"/>
                </a:lnTo>
                <a:lnTo>
                  <a:pt x="9" y="15"/>
                </a:lnTo>
                <a:lnTo>
                  <a:pt x="10" y="14"/>
                </a:lnTo>
                <a:close/>
              </a:path>
            </a:pathLst>
          </a:custGeom>
          <a:noFill/>
          <a:ln w="9525">
            <a:solidFill>
              <a:schemeClr val="accent1"/>
            </a:solidFill>
            <a:round/>
            <a:headEnd/>
            <a:tailEnd/>
          </a:ln>
        </xdr:spPr>
      </xdr:sp>
      <xdr:sp macro="" textlink="">
        <xdr:nvSpPr>
          <xdr:cNvPr id="162" name="Freeform 61">
            <a:hlinkClick xmlns:r="http://schemas.openxmlformats.org/officeDocument/2006/relationships" r:id="rId5" tooltip="my - 4,761"/>
          </xdr:cNvPr>
          <xdr:cNvSpPr>
            <a:spLocks/>
          </xdr:cNvSpPr>
        </xdr:nvSpPr>
        <xdr:spPr bwMode="auto">
          <a:xfrm>
            <a:off x="1376" y="1718"/>
            <a:ext cx="15" cy="20"/>
          </a:xfrm>
          <a:custGeom>
            <a:avLst/>
            <a:gdLst/>
            <a:ahLst/>
            <a:cxnLst>
              <a:cxn ang="0">
                <a:pos x="0" y="1"/>
              </a:cxn>
              <a:cxn ang="0">
                <a:pos x="0" y="0"/>
              </a:cxn>
              <a:cxn ang="0">
                <a:pos x="1" y="1"/>
              </a:cxn>
              <a:cxn ang="0">
                <a:pos x="2" y="1"/>
              </a:cxn>
              <a:cxn ang="0">
                <a:pos x="3" y="2"/>
              </a:cxn>
              <a:cxn ang="0">
                <a:pos x="3" y="4"/>
              </a:cxn>
              <a:cxn ang="0">
                <a:pos x="5" y="3"/>
              </a:cxn>
              <a:cxn ang="0">
                <a:pos x="6" y="4"/>
              </a:cxn>
              <a:cxn ang="0">
                <a:pos x="7" y="2"/>
              </a:cxn>
              <a:cxn ang="0">
                <a:pos x="8" y="2"/>
              </a:cxn>
              <a:cxn ang="0">
                <a:pos x="11" y="5"/>
              </a:cxn>
              <a:cxn ang="0">
                <a:pos x="12" y="7"/>
              </a:cxn>
              <a:cxn ang="0">
                <a:pos x="11" y="11"/>
              </a:cxn>
              <a:cxn ang="0">
                <a:pos x="12" y="12"/>
              </a:cxn>
              <a:cxn ang="0">
                <a:pos x="12" y="14"/>
              </a:cxn>
              <a:cxn ang="0">
                <a:pos x="13" y="15"/>
              </a:cxn>
              <a:cxn ang="0">
                <a:pos x="15" y="20"/>
              </a:cxn>
              <a:cxn ang="0">
                <a:pos x="14" y="20"/>
              </a:cxn>
              <a:cxn ang="0">
                <a:pos x="14" y="19"/>
              </a:cxn>
              <a:cxn ang="0">
                <a:pos x="14" y="20"/>
              </a:cxn>
              <a:cxn ang="0">
                <a:pos x="13" y="20"/>
              </a:cxn>
              <a:cxn ang="0">
                <a:pos x="12" y="20"/>
              </a:cxn>
              <a:cxn ang="0">
                <a:pos x="12" y="19"/>
              </a:cxn>
              <a:cxn ang="0">
                <a:pos x="4" y="15"/>
              </a:cxn>
              <a:cxn ang="0">
                <a:pos x="4" y="13"/>
              </a:cxn>
              <a:cxn ang="0">
                <a:pos x="2" y="11"/>
              </a:cxn>
              <a:cxn ang="0">
                <a:pos x="3" y="10"/>
              </a:cxn>
              <a:cxn ang="0">
                <a:pos x="1" y="9"/>
              </a:cxn>
              <a:cxn ang="0">
                <a:pos x="1" y="7"/>
              </a:cxn>
              <a:cxn ang="0">
                <a:pos x="1" y="6"/>
              </a:cxn>
              <a:cxn ang="0">
                <a:pos x="1" y="3"/>
              </a:cxn>
              <a:cxn ang="0">
                <a:pos x="0" y="1"/>
              </a:cxn>
            </a:cxnLst>
            <a:rect l="0" t="0" r="r" b="b"/>
            <a:pathLst>
              <a:path w="15" h="20">
                <a:moveTo>
                  <a:pt x="0" y="1"/>
                </a:moveTo>
                <a:lnTo>
                  <a:pt x="0" y="0"/>
                </a:lnTo>
                <a:lnTo>
                  <a:pt x="1" y="1"/>
                </a:lnTo>
                <a:lnTo>
                  <a:pt x="2" y="1"/>
                </a:lnTo>
                <a:lnTo>
                  <a:pt x="3" y="2"/>
                </a:lnTo>
                <a:lnTo>
                  <a:pt x="3" y="4"/>
                </a:lnTo>
                <a:lnTo>
                  <a:pt x="5" y="3"/>
                </a:lnTo>
                <a:lnTo>
                  <a:pt x="6" y="4"/>
                </a:lnTo>
                <a:lnTo>
                  <a:pt x="7" y="2"/>
                </a:lnTo>
                <a:lnTo>
                  <a:pt x="8" y="2"/>
                </a:lnTo>
                <a:lnTo>
                  <a:pt x="11" y="5"/>
                </a:lnTo>
                <a:lnTo>
                  <a:pt x="12" y="7"/>
                </a:lnTo>
                <a:lnTo>
                  <a:pt x="11" y="11"/>
                </a:lnTo>
                <a:lnTo>
                  <a:pt x="12" y="12"/>
                </a:lnTo>
                <a:lnTo>
                  <a:pt x="12" y="14"/>
                </a:lnTo>
                <a:lnTo>
                  <a:pt x="13" y="15"/>
                </a:lnTo>
                <a:lnTo>
                  <a:pt x="15" y="20"/>
                </a:lnTo>
                <a:lnTo>
                  <a:pt x="14" y="20"/>
                </a:lnTo>
                <a:lnTo>
                  <a:pt x="14" y="19"/>
                </a:lnTo>
                <a:lnTo>
                  <a:pt x="14" y="20"/>
                </a:lnTo>
                <a:lnTo>
                  <a:pt x="13" y="20"/>
                </a:lnTo>
                <a:lnTo>
                  <a:pt x="12" y="20"/>
                </a:lnTo>
                <a:lnTo>
                  <a:pt x="12" y="19"/>
                </a:lnTo>
                <a:lnTo>
                  <a:pt x="4" y="15"/>
                </a:lnTo>
                <a:lnTo>
                  <a:pt x="4" y="13"/>
                </a:lnTo>
                <a:lnTo>
                  <a:pt x="2" y="11"/>
                </a:lnTo>
                <a:lnTo>
                  <a:pt x="3" y="10"/>
                </a:lnTo>
                <a:lnTo>
                  <a:pt x="1" y="9"/>
                </a:lnTo>
                <a:lnTo>
                  <a:pt x="1" y="7"/>
                </a:lnTo>
                <a:lnTo>
                  <a:pt x="1" y="6"/>
                </a:lnTo>
                <a:lnTo>
                  <a:pt x="1" y="3"/>
                </a:lnTo>
                <a:lnTo>
                  <a:pt x="0" y="1"/>
                </a:lnTo>
                <a:close/>
              </a:path>
            </a:pathLst>
          </a:custGeom>
          <a:noFill/>
          <a:ln w="9525">
            <a:solidFill>
              <a:schemeClr val="accent1"/>
            </a:solidFill>
            <a:round/>
            <a:headEnd/>
            <a:tailEnd/>
          </a:ln>
        </xdr:spPr>
      </xdr:sp>
      <xdr:sp macro="" textlink="">
        <xdr:nvSpPr>
          <xdr:cNvPr id="163" name="Freeform 60">
            <a:hlinkClick xmlns:r="http://schemas.openxmlformats.org/officeDocument/2006/relationships" r:id="rId5" tooltip="my - 4,761"/>
          </xdr:cNvPr>
          <xdr:cNvSpPr>
            <a:spLocks/>
          </xdr:cNvSpPr>
        </xdr:nvSpPr>
        <xdr:spPr bwMode="auto">
          <a:xfrm>
            <a:off x="1410" y="1717"/>
            <a:ext cx="36" cy="22"/>
          </a:xfrm>
          <a:custGeom>
            <a:avLst/>
            <a:gdLst/>
            <a:ahLst/>
            <a:cxnLst>
              <a:cxn ang="0">
                <a:pos x="20" y="10"/>
              </a:cxn>
              <a:cxn ang="0">
                <a:pos x="20" y="8"/>
              </a:cxn>
              <a:cxn ang="0">
                <a:pos x="21" y="6"/>
              </a:cxn>
              <a:cxn ang="0">
                <a:pos x="26" y="0"/>
              </a:cxn>
              <a:cxn ang="0">
                <a:pos x="28" y="0"/>
              </a:cxn>
              <a:cxn ang="0">
                <a:pos x="30" y="2"/>
              </a:cxn>
              <a:cxn ang="0">
                <a:pos x="30" y="4"/>
              </a:cxn>
              <a:cxn ang="0">
                <a:pos x="31" y="4"/>
              </a:cxn>
              <a:cxn ang="0">
                <a:pos x="32" y="5"/>
              </a:cxn>
              <a:cxn ang="0">
                <a:pos x="35" y="7"/>
              </a:cxn>
              <a:cxn ang="0">
                <a:pos x="32" y="8"/>
              </a:cxn>
              <a:cxn ang="0">
                <a:pos x="33" y="9"/>
              </a:cxn>
              <a:cxn ang="0">
                <a:pos x="31" y="10"/>
              </a:cxn>
              <a:cxn ang="0">
                <a:pos x="29" y="10"/>
              </a:cxn>
              <a:cxn ang="0">
                <a:pos x="23" y="10"/>
              </a:cxn>
              <a:cxn ang="0">
                <a:pos x="22" y="15"/>
              </a:cxn>
              <a:cxn ang="0">
                <a:pos x="20" y="16"/>
              </a:cxn>
              <a:cxn ang="0">
                <a:pos x="19" y="18"/>
              </a:cxn>
              <a:cxn ang="0">
                <a:pos x="18" y="21"/>
              </a:cxn>
              <a:cxn ang="0">
                <a:pos x="15" y="21"/>
              </a:cxn>
              <a:cxn ang="0">
                <a:pos x="11" y="20"/>
              </a:cxn>
              <a:cxn ang="0">
                <a:pos x="6" y="22"/>
              </a:cxn>
              <a:cxn ang="0">
                <a:pos x="1" y="20"/>
              </a:cxn>
              <a:cxn ang="0">
                <a:pos x="0" y="18"/>
              </a:cxn>
              <a:cxn ang="0">
                <a:pos x="3" y="19"/>
              </a:cxn>
              <a:cxn ang="0">
                <a:pos x="4" y="21"/>
              </a:cxn>
              <a:cxn ang="0">
                <a:pos x="7" y="21"/>
              </a:cxn>
              <a:cxn ang="0">
                <a:pos x="7" y="18"/>
              </a:cxn>
              <a:cxn ang="0">
                <a:pos x="6" y="17"/>
              </a:cxn>
              <a:cxn ang="0">
                <a:pos x="7" y="16"/>
              </a:cxn>
              <a:cxn ang="0">
                <a:pos x="17" y="9"/>
              </a:cxn>
              <a:cxn ang="0">
                <a:pos x="20" y="10"/>
              </a:cxn>
              <a:cxn ang="0">
                <a:pos x="20" y="8"/>
              </a:cxn>
            </a:cxnLst>
            <a:rect l="0" t="0" r="r" b="b"/>
            <a:pathLst>
              <a:path w="36" h="22">
                <a:moveTo>
                  <a:pt x="20" y="8"/>
                </a:moveTo>
                <a:lnTo>
                  <a:pt x="20" y="10"/>
                </a:lnTo>
                <a:lnTo>
                  <a:pt x="21" y="10"/>
                </a:lnTo>
                <a:lnTo>
                  <a:pt x="20" y="8"/>
                </a:lnTo>
                <a:lnTo>
                  <a:pt x="22" y="7"/>
                </a:lnTo>
                <a:lnTo>
                  <a:pt x="21" y="6"/>
                </a:lnTo>
                <a:lnTo>
                  <a:pt x="23" y="5"/>
                </a:lnTo>
                <a:lnTo>
                  <a:pt x="26" y="0"/>
                </a:lnTo>
                <a:lnTo>
                  <a:pt x="26" y="2"/>
                </a:lnTo>
                <a:lnTo>
                  <a:pt x="28" y="0"/>
                </a:lnTo>
                <a:lnTo>
                  <a:pt x="28" y="2"/>
                </a:lnTo>
                <a:lnTo>
                  <a:pt x="30" y="2"/>
                </a:lnTo>
                <a:lnTo>
                  <a:pt x="29" y="3"/>
                </a:lnTo>
                <a:lnTo>
                  <a:pt x="30" y="4"/>
                </a:lnTo>
                <a:lnTo>
                  <a:pt x="29" y="4"/>
                </a:lnTo>
                <a:lnTo>
                  <a:pt x="31" y="4"/>
                </a:lnTo>
                <a:lnTo>
                  <a:pt x="31" y="5"/>
                </a:lnTo>
                <a:lnTo>
                  <a:pt x="32" y="5"/>
                </a:lnTo>
                <a:lnTo>
                  <a:pt x="36" y="6"/>
                </a:lnTo>
                <a:lnTo>
                  <a:pt x="35" y="7"/>
                </a:lnTo>
                <a:lnTo>
                  <a:pt x="33" y="8"/>
                </a:lnTo>
                <a:lnTo>
                  <a:pt x="32" y="8"/>
                </a:lnTo>
                <a:lnTo>
                  <a:pt x="31" y="8"/>
                </a:lnTo>
                <a:lnTo>
                  <a:pt x="33" y="9"/>
                </a:lnTo>
                <a:lnTo>
                  <a:pt x="33" y="10"/>
                </a:lnTo>
                <a:lnTo>
                  <a:pt x="31" y="10"/>
                </a:lnTo>
                <a:lnTo>
                  <a:pt x="30" y="10"/>
                </a:lnTo>
                <a:lnTo>
                  <a:pt x="29" y="10"/>
                </a:lnTo>
                <a:lnTo>
                  <a:pt x="28" y="10"/>
                </a:lnTo>
                <a:lnTo>
                  <a:pt x="23" y="10"/>
                </a:lnTo>
                <a:lnTo>
                  <a:pt x="22" y="11"/>
                </a:lnTo>
                <a:lnTo>
                  <a:pt x="22" y="15"/>
                </a:lnTo>
                <a:lnTo>
                  <a:pt x="20" y="15"/>
                </a:lnTo>
                <a:lnTo>
                  <a:pt x="20" y="16"/>
                </a:lnTo>
                <a:lnTo>
                  <a:pt x="21" y="17"/>
                </a:lnTo>
                <a:lnTo>
                  <a:pt x="19" y="18"/>
                </a:lnTo>
                <a:lnTo>
                  <a:pt x="20" y="19"/>
                </a:lnTo>
                <a:lnTo>
                  <a:pt x="18" y="21"/>
                </a:lnTo>
                <a:lnTo>
                  <a:pt x="16" y="21"/>
                </a:lnTo>
                <a:lnTo>
                  <a:pt x="15" y="21"/>
                </a:lnTo>
                <a:lnTo>
                  <a:pt x="13" y="20"/>
                </a:lnTo>
                <a:lnTo>
                  <a:pt x="11" y="20"/>
                </a:lnTo>
                <a:lnTo>
                  <a:pt x="8" y="22"/>
                </a:lnTo>
                <a:lnTo>
                  <a:pt x="6" y="22"/>
                </a:lnTo>
                <a:lnTo>
                  <a:pt x="4" y="22"/>
                </a:lnTo>
                <a:lnTo>
                  <a:pt x="1" y="20"/>
                </a:lnTo>
                <a:lnTo>
                  <a:pt x="0" y="19"/>
                </a:lnTo>
                <a:lnTo>
                  <a:pt x="0" y="18"/>
                </a:lnTo>
                <a:lnTo>
                  <a:pt x="1" y="20"/>
                </a:lnTo>
                <a:lnTo>
                  <a:pt x="3" y="19"/>
                </a:lnTo>
                <a:lnTo>
                  <a:pt x="4" y="20"/>
                </a:lnTo>
                <a:lnTo>
                  <a:pt x="4" y="21"/>
                </a:lnTo>
                <a:lnTo>
                  <a:pt x="5" y="20"/>
                </a:lnTo>
                <a:lnTo>
                  <a:pt x="7" y="21"/>
                </a:lnTo>
                <a:lnTo>
                  <a:pt x="5" y="20"/>
                </a:lnTo>
                <a:lnTo>
                  <a:pt x="7" y="18"/>
                </a:lnTo>
                <a:lnTo>
                  <a:pt x="6" y="18"/>
                </a:lnTo>
                <a:lnTo>
                  <a:pt x="6" y="17"/>
                </a:lnTo>
                <a:lnTo>
                  <a:pt x="7" y="17"/>
                </a:lnTo>
                <a:lnTo>
                  <a:pt x="7" y="16"/>
                </a:lnTo>
                <a:lnTo>
                  <a:pt x="13" y="14"/>
                </a:lnTo>
                <a:lnTo>
                  <a:pt x="17" y="9"/>
                </a:lnTo>
                <a:lnTo>
                  <a:pt x="18" y="11"/>
                </a:lnTo>
                <a:lnTo>
                  <a:pt x="20" y="10"/>
                </a:lnTo>
                <a:lnTo>
                  <a:pt x="19" y="9"/>
                </a:lnTo>
                <a:lnTo>
                  <a:pt x="20" y="8"/>
                </a:lnTo>
                <a:close/>
              </a:path>
            </a:pathLst>
          </a:custGeom>
          <a:noFill/>
          <a:ln w="9525">
            <a:solidFill>
              <a:schemeClr val="accent1"/>
            </a:solidFill>
            <a:round/>
            <a:headEnd/>
            <a:tailEnd/>
          </a:ln>
        </xdr:spPr>
      </xdr:sp>
      <xdr:sp macro="" textlink="">
        <xdr:nvSpPr>
          <xdr:cNvPr id="164" name="Freeform 59">
            <a:hlinkClick xmlns:r="http://schemas.openxmlformats.org/officeDocument/2006/relationships" r:id="rId6" tooltip="br - 4,854"/>
          </xdr:cNvPr>
          <xdr:cNvSpPr>
            <a:spLocks/>
          </xdr:cNvSpPr>
        </xdr:nvSpPr>
        <xdr:spPr bwMode="auto">
          <a:xfrm>
            <a:off x="741" y="1724"/>
            <a:ext cx="143" cy="142"/>
          </a:xfrm>
          <a:custGeom>
            <a:avLst/>
            <a:gdLst/>
            <a:ahLst/>
            <a:cxnLst>
              <a:cxn ang="0">
                <a:pos x="108" y="27"/>
              </a:cxn>
              <a:cxn ang="0">
                <a:pos x="109" y="28"/>
              </a:cxn>
              <a:cxn ang="0">
                <a:pos x="116" y="29"/>
              </a:cxn>
              <a:cxn ang="0">
                <a:pos x="129" y="32"/>
              </a:cxn>
              <a:cxn ang="0">
                <a:pos x="141" y="52"/>
              </a:cxn>
              <a:cxn ang="0">
                <a:pos x="134" y="60"/>
              </a:cxn>
              <a:cxn ang="0">
                <a:pos x="129" y="65"/>
              </a:cxn>
              <a:cxn ang="0">
                <a:pos x="127" y="70"/>
              </a:cxn>
              <a:cxn ang="0">
                <a:pos x="127" y="83"/>
              </a:cxn>
              <a:cxn ang="0">
                <a:pos x="117" y="100"/>
              </a:cxn>
              <a:cxn ang="0">
                <a:pos x="112" y="103"/>
              </a:cxn>
              <a:cxn ang="0">
                <a:pos x="108" y="102"/>
              </a:cxn>
              <a:cxn ang="0">
                <a:pos x="104" y="106"/>
              </a:cxn>
              <a:cxn ang="0">
                <a:pos x="95" y="111"/>
              </a:cxn>
              <a:cxn ang="0">
                <a:pos x="92" y="111"/>
              </a:cxn>
              <a:cxn ang="0">
                <a:pos x="92" y="118"/>
              </a:cxn>
              <a:cxn ang="0">
                <a:pos x="88" y="126"/>
              </a:cxn>
              <a:cxn ang="0">
                <a:pos x="82" y="134"/>
              </a:cxn>
              <a:cxn ang="0">
                <a:pos x="82" y="128"/>
              </a:cxn>
              <a:cxn ang="0">
                <a:pos x="79" y="136"/>
              </a:cxn>
              <a:cxn ang="0">
                <a:pos x="76" y="138"/>
              </a:cxn>
              <a:cxn ang="0">
                <a:pos x="68" y="133"/>
              </a:cxn>
              <a:cxn ang="0">
                <a:pos x="61" y="129"/>
              </a:cxn>
              <a:cxn ang="0">
                <a:pos x="73" y="118"/>
              </a:cxn>
              <a:cxn ang="0">
                <a:pos x="72" y="107"/>
              </a:cxn>
              <a:cxn ang="0">
                <a:pos x="66" y="100"/>
              </a:cxn>
              <a:cxn ang="0">
                <a:pos x="59" y="95"/>
              </a:cxn>
              <a:cxn ang="0">
                <a:pos x="60" y="85"/>
              </a:cxn>
              <a:cxn ang="0">
                <a:pos x="50" y="78"/>
              </a:cxn>
              <a:cxn ang="0">
                <a:pos x="47" y="68"/>
              </a:cxn>
              <a:cxn ang="0">
                <a:pos x="35" y="64"/>
              </a:cxn>
              <a:cxn ang="0">
                <a:pos x="23" y="58"/>
              </a:cxn>
              <a:cxn ang="0">
                <a:pos x="12" y="59"/>
              </a:cxn>
              <a:cxn ang="0">
                <a:pos x="3" y="53"/>
              </a:cxn>
              <a:cxn ang="0">
                <a:pos x="0" y="46"/>
              </a:cxn>
              <a:cxn ang="0">
                <a:pos x="4" y="37"/>
              </a:cxn>
              <a:cxn ang="0">
                <a:pos x="14" y="34"/>
              </a:cxn>
              <a:cxn ang="0">
                <a:pos x="16" y="16"/>
              </a:cxn>
              <a:cxn ang="0">
                <a:pos x="21" y="13"/>
              </a:cxn>
              <a:cxn ang="0">
                <a:pos x="25" y="14"/>
              </a:cxn>
              <a:cxn ang="0">
                <a:pos x="32" y="15"/>
              </a:cxn>
              <a:cxn ang="0">
                <a:pos x="36" y="10"/>
              </a:cxn>
              <a:cxn ang="0">
                <a:pos x="36" y="5"/>
              </a:cxn>
              <a:cxn ang="0">
                <a:pos x="42" y="3"/>
              </a:cxn>
              <a:cxn ang="0">
                <a:pos x="48" y="0"/>
              </a:cxn>
              <a:cxn ang="0">
                <a:pos x="52" y="5"/>
              </a:cxn>
              <a:cxn ang="0">
                <a:pos x="54" y="14"/>
              </a:cxn>
              <a:cxn ang="0">
                <a:pos x="60" y="13"/>
              </a:cxn>
              <a:cxn ang="0">
                <a:pos x="65" y="10"/>
              </a:cxn>
              <a:cxn ang="0">
                <a:pos x="74" y="10"/>
              </a:cxn>
              <a:cxn ang="0">
                <a:pos x="82" y="3"/>
              </a:cxn>
              <a:cxn ang="0">
                <a:pos x="85" y="11"/>
              </a:cxn>
              <a:cxn ang="0">
                <a:pos x="88" y="14"/>
              </a:cxn>
              <a:cxn ang="0">
                <a:pos x="79" y="24"/>
              </a:cxn>
              <a:cxn ang="0">
                <a:pos x="84" y="26"/>
              </a:cxn>
              <a:cxn ang="0">
                <a:pos x="83" y="26"/>
              </a:cxn>
              <a:cxn ang="0">
                <a:pos x="85" y="27"/>
              </a:cxn>
              <a:cxn ang="0">
                <a:pos x="89" y="28"/>
              </a:cxn>
              <a:cxn ang="0">
                <a:pos x="93" y="24"/>
              </a:cxn>
              <a:cxn ang="0">
                <a:pos x="97" y="22"/>
              </a:cxn>
              <a:cxn ang="0">
                <a:pos x="100" y="22"/>
              </a:cxn>
              <a:cxn ang="0">
                <a:pos x="103" y="24"/>
              </a:cxn>
              <a:cxn ang="0">
                <a:pos x="105" y="24"/>
              </a:cxn>
            </a:cxnLst>
            <a:rect l="0" t="0" r="r" b="b"/>
            <a:pathLst>
              <a:path w="143" h="142">
                <a:moveTo>
                  <a:pt x="106" y="25"/>
                </a:moveTo>
                <a:lnTo>
                  <a:pt x="107" y="26"/>
                </a:lnTo>
                <a:lnTo>
                  <a:pt x="106" y="27"/>
                </a:lnTo>
                <a:lnTo>
                  <a:pt x="107" y="26"/>
                </a:lnTo>
                <a:lnTo>
                  <a:pt x="108" y="27"/>
                </a:lnTo>
                <a:lnTo>
                  <a:pt x="107" y="28"/>
                </a:lnTo>
                <a:lnTo>
                  <a:pt x="106" y="31"/>
                </a:lnTo>
                <a:lnTo>
                  <a:pt x="108" y="29"/>
                </a:lnTo>
                <a:lnTo>
                  <a:pt x="108" y="28"/>
                </a:lnTo>
                <a:lnTo>
                  <a:pt x="109" y="28"/>
                </a:lnTo>
                <a:lnTo>
                  <a:pt x="108" y="29"/>
                </a:lnTo>
                <a:lnTo>
                  <a:pt x="109" y="28"/>
                </a:lnTo>
                <a:lnTo>
                  <a:pt x="111" y="28"/>
                </a:lnTo>
                <a:lnTo>
                  <a:pt x="112" y="28"/>
                </a:lnTo>
                <a:lnTo>
                  <a:pt x="116" y="29"/>
                </a:lnTo>
                <a:lnTo>
                  <a:pt x="117" y="29"/>
                </a:lnTo>
                <a:lnTo>
                  <a:pt x="119" y="30"/>
                </a:lnTo>
                <a:lnTo>
                  <a:pt x="119" y="29"/>
                </a:lnTo>
                <a:lnTo>
                  <a:pt x="124" y="29"/>
                </a:lnTo>
                <a:lnTo>
                  <a:pt x="129" y="32"/>
                </a:lnTo>
                <a:lnTo>
                  <a:pt x="134" y="37"/>
                </a:lnTo>
                <a:lnTo>
                  <a:pt x="140" y="38"/>
                </a:lnTo>
                <a:lnTo>
                  <a:pt x="143" y="45"/>
                </a:lnTo>
                <a:lnTo>
                  <a:pt x="143" y="48"/>
                </a:lnTo>
                <a:lnTo>
                  <a:pt x="141" y="52"/>
                </a:lnTo>
                <a:lnTo>
                  <a:pt x="137" y="57"/>
                </a:lnTo>
                <a:lnTo>
                  <a:pt x="135" y="59"/>
                </a:lnTo>
                <a:lnTo>
                  <a:pt x="134" y="59"/>
                </a:lnTo>
                <a:lnTo>
                  <a:pt x="133" y="59"/>
                </a:lnTo>
                <a:lnTo>
                  <a:pt x="134" y="60"/>
                </a:lnTo>
                <a:lnTo>
                  <a:pt x="133" y="60"/>
                </a:lnTo>
                <a:lnTo>
                  <a:pt x="132" y="63"/>
                </a:lnTo>
                <a:lnTo>
                  <a:pt x="130" y="66"/>
                </a:lnTo>
                <a:lnTo>
                  <a:pt x="129" y="66"/>
                </a:lnTo>
                <a:lnTo>
                  <a:pt x="129" y="65"/>
                </a:lnTo>
                <a:lnTo>
                  <a:pt x="128" y="65"/>
                </a:lnTo>
                <a:lnTo>
                  <a:pt x="128" y="66"/>
                </a:lnTo>
                <a:lnTo>
                  <a:pt x="127" y="68"/>
                </a:lnTo>
                <a:lnTo>
                  <a:pt x="127" y="69"/>
                </a:lnTo>
                <a:lnTo>
                  <a:pt x="127" y="70"/>
                </a:lnTo>
                <a:lnTo>
                  <a:pt x="128" y="69"/>
                </a:lnTo>
                <a:lnTo>
                  <a:pt x="127" y="72"/>
                </a:lnTo>
                <a:lnTo>
                  <a:pt x="128" y="77"/>
                </a:lnTo>
                <a:lnTo>
                  <a:pt x="127" y="81"/>
                </a:lnTo>
                <a:lnTo>
                  <a:pt x="127" y="83"/>
                </a:lnTo>
                <a:lnTo>
                  <a:pt x="125" y="85"/>
                </a:lnTo>
                <a:lnTo>
                  <a:pt x="124" y="90"/>
                </a:lnTo>
                <a:lnTo>
                  <a:pt x="120" y="96"/>
                </a:lnTo>
                <a:lnTo>
                  <a:pt x="120" y="99"/>
                </a:lnTo>
                <a:lnTo>
                  <a:pt x="117" y="100"/>
                </a:lnTo>
                <a:lnTo>
                  <a:pt x="116" y="101"/>
                </a:lnTo>
                <a:lnTo>
                  <a:pt x="116" y="102"/>
                </a:lnTo>
                <a:lnTo>
                  <a:pt x="112" y="103"/>
                </a:lnTo>
                <a:lnTo>
                  <a:pt x="112" y="102"/>
                </a:lnTo>
                <a:lnTo>
                  <a:pt x="112" y="103"/>
                </a:lnTo>
                <a:lnTo>
                  <a:pt x="109" y="103"/>
                </a:lnTo>
                <a:lnTo>
                  <a:pt x="110" y="103"/>
                </a:lnTo>
                <a:lnTo>
                  <a:pt x="110" y="102"/>
                </a:lnTo>
                <a:lnTo>
                  <a:pt x="108" y="103"/>
                </a:lnTo>
                <a:lnTo>
                  <a:pt x="108" y="102"/>
                </a:lnTo>
                <a:lnTo>
                  <a:pt x="106" y="103"/>
                </a:lnTo>
                <a:lnTo>
                  <a:pt x="107" y="104"/>
                </a:lnTo>
                <a:lnTo>
                  <a:pt x="106" y="104"/>
                </a:lnTo>
                <a:lnTo>
                  <a:pt x="104" y="105"/>
                </a:lnTo>
                <a:lnTo>
                  <a:pt x="104" y="106"/>
                </a:lnTo>
                <a:lnTo>
                  <a:pt x="102" y="106"/>
                </a:lnTo>
                <a:lnTo>
                  <a:pt x="101" y="106"/>
                </a:lnTo>
                <a:lnTo>
                  <a:pt x="100" y="106"/>
                </a:lnTo>
                <a:lnTo>
                  <a:pt x="94" y="110"/>
                </a:lnTo>
                <a:lnTo>
                  <a:pt x="95" y="111"/>
                </a:lnTo>
                <a:lnTo>
                  <a:pt x="94" y="112"/>
                </a:lnTo>
                <a:lnTo>
                  <a:pt x="94" y="111"/>
                </a:lnTo>
                <a:lnTo>
                  <a:pt x="93" y="111"/>
                </a:lnTo>
                <a:lnTo>
                  <a:pt x="93" y="112"/>
                </a:lnTo>
                <a:lnTo>
                  <a:pt x="92" y="111"/>
                </a:lnTo>
                <a:lnTo>
                  <a:pt x="93" y="112"/>
                </a:lnTo>
                <a:lnTo>
                  <a:pt x="92" y="113"/>
                </a:lnTo>
                <a:lnTo>
                  <a:pt x="92" y="114"/>
                </a:lnTo>
                <a:lnTo>
                  <a:pt x="93" y="118"/>
                </a:lnTo>
                <a:lnTo>
                  <a:pt x="92" y="118"/>
                </a:lnTo>
                <a:lnTo>
                  <a:pt x="92" y="121"/>
                </a:lnTo>
                <a:lnTo>
                  <a:pt x="92" y="123"/>
                </a:lnTo>
                <a:lnTo>
                  <a:pt x="91" y="122"/>
                </a:lnTo>
                <a:lnTo>
                  <a:pt x="92" y="123"/>
                </a:lnTo>
                <a:lnTo>
                  <a:pt x="88" y="126"/>
                </a:lnTo>
                <a:lnTo>
                  <a:pt x="85" y="132"/>
                </a:lnTo>
                <a:lnTo>
                  <a:pt x="79" y="136"/>
                </a:lnTo>
                <a:lnTo>
                  <a:pt x="79" y="135"/>
                </a:lnTo>
                <a:lnTo>
                  <a:pt x="80" y="135"/>
                </a:lnTo>
                <a:lnTo>
                  <a:pt x="82" y="134"/>
                </a:lnTo>
                <a:lnTo>
                  <a:pt x="83" y="132"/>
                </a:lnTo>
                <a:lnTo>
                  <a:pt x="85" y="130"/>
                </a:lnTo>
                <a:lnTo>
                  <a:pt x="85" y="129"/>
                </a:lnTo>
                <a:lnTo>
                  <a:pt x="83" y="130"/>
                </a:lnTo>
                <a:lnTo>
                  <a:pt x="82" y="128"/>
                </a:lnTo>
                <a:lnTo>
                  <a:pt x="82" y="131"/>
                </a:lnTo>
                <a:lnTo>
                  <a:pt x="82" y="132"/>
                </a:lnTo>
                <a:lnTo>
                  <a:pt x="80" y="133"/>
                </a:lnTo>
                <a:lnTo>
                  <a:pt x="79" y="134"/>
                </a:lnTo>
                <a:lnTo>
                  <a:pt x="79" y="136"/>
                </a:lnTo>
                <a:lnTo>
                  <a:pt x="78" y="139"/>
                </a:lnTo>
                <a:lnTo>
                  <a:pt x="75" y="142"/>
                </a:lnTo>
                <a:lnTo>
                  <a:pt x="74" y="142"/>
                </a:lnTo>
                <a:lnTo>
                  <a:pt x="74" y="139"/>
                </a:lnTo>
                <a:lnTo>
                  <a:pt x="76" y="138"/>
                </a:lnTo>
                <a:lnTo>
                  <a:pt x="74" y="137"/>
                </a:lnTo>
                <a:lnTo>
                  <a:pt x="73" y="135"/>
                </a:lnTo>
                <a:lnTo>
                  <a:pt x="71" y="135"/>
                </a:lnTo>
                <a:lnTo>
                  <a:pt x="70" y="134"/>
                </a:lnTo>
                <a:lnTo>
                  <a:pt x="68" y="133"/>
                </a:lnTo>
                <a:lnTo>
                  <a:pt x="67" y="131"/>
                </a:lnTo>
                <a:lnTo>
                  <a:pt x="65" y="132"/>
                </a:lnTo>
                <a:lnTo>
                  <a:pt x="65" y="131"/>
                </a:lnTo>
                <a:lnTo>
                  <a:pt x="62" y="129"/>
                </a:lnTo>
                <a:lnTo>
                  <a:pt x="61" y="129"/>
                </a:lnTo>
                <a:lnTo>
                  <a:pt x="59" y="129"/>
                </a:lnTo>
                <a:lnTo>
                  <a:pt x="66" y="122"/>
                </a:lnTo>
                <a:lnTo>
                  <a:pt x="69" y="120"/>
                </a:lnTo>
                <a:lnTo>
                  <a:pt x="70" y="119"/>
                </a:lnTo>
                <a:lnTo>
                  <a:pt x="73" y="118"/>
                </a:lnTo>
                <a:lnTo>
                  <a:pt x="74" y="115"/>
                </a:lnTo>
                <a:lnTo>
                  <a:pt x="73" y="112"/>
                </a:lnTo>
                <a:lnTo>
                  <a:pt x="72" y="112"/>
                </a:lnTo>
                <a:lnTo>
                  <a:pt x="70" y="112"/>
                </a:lnTo>
                <a:lnTo>
                  <a:pt x="72" y="107"/>
                </a:lnTo>
                <a:lnTo>
                  <a:pt x="70" y="106"/>
                </a:lnTo>
                <a:lnTo>
                  <a:pt x="69" y="106"/>
                </a:lnTo>
                <a:lnTo>
                  <a:pt x="67" y="106"/>
                </a:lnTo>
                <a:lnTo>
                  <a:pt x="67" y="101"/>
                </a:lnTo>
                <a:lnTo>
                  <a:pt x="66" y="100"/>
                </a:lnTo>
                <a:lnTo>
                  <a:pt x="65" y="100"/>
                </a:lnTo>
                <a:lnTo>
                  <a:pt x="64" y="99"/>
                </a:lnTo>
                <a:lnTo>
                  <a:pt x="62" y="100"/>
                </a:lnTo>
                <a:lnTo>
                  <a:pt x="58" y="99"/>
                </a:lnTo>
                <a:lnTo>
                  <a:pt x="59" y="95"/>
                </a:lnTo>
                <a:lnTo>
                  <a:pt x="57" y="92"/>
                </a:lnTo>
                <a:lnTo>
                  <a:pt x="58" y="92"/>
                </a:lnTo>
                <a:lnTo>
                  <a:pt x="58" y="91"/>
                </a:lnTo>
                <a:lnTo>
                  <a:pt x="59" y="88"/>
                </a:lnTo>
                <a:lnTo>
                  <a:pt x="60" y="85"/>
                </a:lnTo>
                <a:lnTo>
                  <a:pt x="59" y="83"/>
                </a:lnTo>
                <a:lnTo>
                  <a:pt x="57" y="82"/>
                </a:lnTo>
                <a:lnTo>
                  <a:pt x="56" y="80"/>
                </a:lnTo>
                <a:lnTo>
                  <a:pt x="57" y="78"/>
                </a:lnTo>
                <a:lnTo>
                  <a:pt x="50" y="78"/>
                </a:lnTo>
                <a:lnTo>
                  <a:pt x="50" y="75"/>
                </a:lnTo>
                <a:lnTo>
                  <a:pt x="48" y="74"/>
                </a:lnTo>
                <a:lnTo>
                  <a:pt x="50" y="74"/>
                </a:lnTo>
                <a:lnTo>
                  <a:pt x="49" y="69"/>
                </a:lnTo>
                <a:lnTo>
                  <a:pt x="47" y="68"/>
                </a:lnTo>
                <a:lnTo>
                  <a:pt x="44" y="68"/>
                </a:lnTo>
                <a:lnTo>
                  <a:pt x="43" y="67"/>
                </a:lnTo>
                <a:lnTo>
                  <a:pt x="40" y="66"/>
                </a:lnTo>
                <a:lnTo>
                  <a:pt x="39" y="65"/>
                </a:lnTo>
                <a:lnTo>
                  <a:pt x="35" y="64"/>
                </a:lnTo>
                <a:lnTo>
                  <a:pt x="32" y="63"/>
                </a:lnTo>
                <a:lnTo>
                  <a:pt x="31" y="60"/>
                </a:lnTo>
                <a:lnTo>
                  <a:pt x="31" y="54"/>
                </a:lnTo>
                <a:lnTo>
                  <a:pt x="27" y="55"/>
                </a:lnTo>
                <a:lnTo>
                  <a:pt x="23" y="58"/>
                </a:lnTo>
                <a:lnTo>
                  <a:pt x="21" y="58"/>
                </a:lnTo>
                <a:lnTo>
                  <a:pt x="20" y="59"/>
                </a:lnTo>
                <a:lnTo>
                  <a:pt x="19" y="59"/>
                </a:lnTo>
                <a:lnTo>
                  <a:pt x="16" y="59"/>
                </a:lnTo>
                <a:lnTo>
                  <a:pt x="12" y="59"/>
                </a:lnTo>
                <a:lnTo>
                  <a:pt x="12" y="53"/>
                </a:lnTo>
                <a:lnTo>
                  <a:pt x="9" y="55"/>
                </a:lnTo>
                <a:lnTo>
                  <a:pt x="7" y="55"/>
                </a:lnTo>
                <a:lnTo>
                  <a:pt x="5" y="53"/>
                </a:lnTo>
                <a:lnTo>
                  <a:pt x="3" y="53"/>
                </a:lnTo>
                <a:lnTo>
                  <a:pt x="3" y="52"/>
                </a:lnTo>
                <a:lnTo>
                  <a:pt x="1" y="49"/>
                </a:lnTo>
                <a:lnTo>
                  <a:pt x="0" y="48"/>
                </a:lnTo>
                <a:lnTo>
                  <a:pt x="1" y="47"/>
                </a:lnTo>
                <a:lnTo>
                  <a:pt x="0" y="46"/>
                </a:lnTo>
                <a:lnTo>
                  <a:pt x="1" y="45"/>
                </a:lnTo>
                <a:lnTo>
                  <a:pt x="1" y="44"/>
                </a:lnTo>
                <a:lnTo>
                  <a:pt x="3" y="42"/>
                </a:lnTo>
                <a:lnTo>
                  <a:pt x="3" y="41"/>
                </a:lnTo>
                <a:lnTo>
                  <a:pt x="4" y="37"/>
                </a:lnTo>
                <a:lnTo>
                  <a:pt x="7" y="35"/>
                </a:lnTo>
                <a:lnTo>
                  <a:pt x="11" y="35"/>
                </a:lnTo>
                <a:lnTo>
                  <a:pt x="11" y="34"/>
                </a:lnTo>
                <a:lnTo>
                  <a:pt x="13" y="34"/>
                </a:lnTo>
                <a:lnTo>
                  <a:pt x="14" y="34"/>
                </a:lnTo>
                <a:lnTo>
                  <a:pt x="16" y="23"/>
                </a:lnTo>
                <a:lnTo>
                  <a:pt x="16" y="21"/>
                </a:lnTo>
                <a:lnTo>
                  <a:pt x="14" y="19"/>
                </a:lnTo>
                <a:lnTo>
                  <a:pt x="14" y="17"/>
                </a:lnTo>
                <a:lnTo>
                  <a:pt x="16" y="16"/>
                </a:lnTo>
                <a:lnTo>
                  <a:pt x="17" y="17"/>
                </a:lnTo>
                <a:lnTo>
                  <a:pt x="17" y="15"/>
                </a:lnTo>
                <a:lnTo>
                  <a:pt x="15" y="15"/>
                </a:lnTo>
                <a:lnTo>
                  <a:pt x="15" y="13"/>
                </a:lnTo>
                <a:lnTo>
                  <a:pt x="21" y="13"/>
                </a:lnTo>
                <a:lnTo>
                  <a:pt x="21" y="11"/>
                </a:lnTo>
                <a:lnTo>
                  <a:pt x="22" y="13"/>
                </a:lnTo>
                <a:lnTo>
                  <a:pt x="24" y="11"/>
                </a:lnTo>
                <a:lnTo>
                  <a:pt x="25" y="13"/>
                </a:lnTo>
                <a:lnTo>
                  <a:pt x="25" y="14"/>
                </a:lnTo>
                <a:lnTo>
                  <a:pt x="26" y="14"/>
                </a:lnTo>
                <a:lnTo>
                  <a:pt x="28" y="16"/>
                </a:lnTo>
                <a:lnTo>
                  <a:pt x="30" y="15"/>
                </a:lnTo>
                <a:lnTo>
                  <a:pt x="31" y="17"/>
                </a:lnTo>
                <a:lnTo>
                  <a:pt x="32" y="15"/>
                </a:lnTo>
                <a:lnTo>
                  <a:pt x="36" y="13"/>
                </a:lnTo>
                <a:lnTo>
                  <a:pt x="36" y="12"/>
                </a:lnTo>
                <a:lnTo>
                  <a:pt x="38" y="11"/>
                </a:lnTo>
                <a:lnTo>
                  <a:pt x="38" y="10"/>
                </a:lnTo>
                <a:lnTo>
                  <a:pt x="36" y="10"/>
                </a:lnTo>
                <a:lnTo>
                  <a:pt x="35" y="6"/>
                </a:lnTo>
                <a:lnTo>
                  <a:pt x="33" y="3"/>
                </a:lnTo>
                <a:lnTo>
                  <a:pt x="34" y="4"/>
                </a:lnTo>
                <a:lnTo>
                  <a:pt x="36" y="4"/>
                </a:lnTo>
                <a:lnTo>
                  <a:pt x="36" y="5"/>
                </a:lnTo>
                <a:lnTo>
                  <a:pt x="39" y="4"/>
                </a:lnTo>
                <a:lnTo>
                  <a:pt x="40" y="6"/>
                </a:lnTo>
                <a:lnTo>
                  <a:pt x="41" y="5"/>
                </a:lnTo>
                <a:lnTo>
                  <a:pt x="41" y="4"/>
                </a:lnTo>
                <a:lnTo>
                  <a:pt x="42" y="3"/>
                </a:lnTo>
                <a:lnTo>
                  <a:pt x="44" y="3"/>
                </a:lnTo>
                <a:lnTo>
                  <a:pt x="46" y="2"/>
                </a:lnTo>
                <a:lnTo>
                  <a:pt x="47" y="2"/>
                </a:lnTo>
                <a:lnTo>
                  <a:pt x="48" y="1"/>
                </a:lnTo>
                <a:lnTo>
                  <a:pt x="48" y="0"/>
                </a:lnTo>
                <a:lnTo>
                  <a:pt x="50" y="0"/>
                </a:lnTo>
                <a:lnTo>
                  <a:pt x="51" y="1"/>
                </a:lnTo>
                <a:lnTo>
                  <a:pt x="50" y="2"/>
                </a:lnTo>
                <a:lnTo>
                  <a:pt x="52" y="3"/>
                </a:lnTo>
                <a:lnTo>
                  <a:pt x="52" y="5"/>
                </a:lnTo>
                <a:lnTo>
                  <a:pt x="51" y="6"/>
                </a:lnTo>
                <a:lnTo>
                  <a:pt x="51" y="9"/>
                </a:lnTo>
                <a:lnTo>
                  <a:pt x="52" y="10"/>
                </a:lnTo>
                <a:lnTo>
                  <a:pt x="52" y="12"/>
                </a:lnTo>
                <a:lnTo>
                  <a:pt x="54" y="14"/>
                </a:lnTo>
                <a:lnTo>
                  <a:pt x="55" y="14"/>
                </a:lnTo>
                <a:lnTo>
                  <a:pt x="56" y="14"/>
                </a:lnTo>
                <a:lnTo>
                  <a:pt x="57" y="13"/>
                </a:lnTo>
                <a:lnTo>
                  <a:pt x="58" y="13"/>
                </a:lnTo>
                <a:lnTo>
                  <a:pt x="60" y="13"/>
                </a:lnTo>
                <a:lnTo>
                  <a:pt x="61" y="11"/>
                </a:lnTo>
                <a:lnTo>
                  <a:pt x="63" y="12"/>
                </a:lnTo>
                <a:lnTo>
                  <a:pt x="66" y="12"/>
                </a:lnTo>
                <a:lnTo>
                  <a:pt x="65" y="11"/>
                </a:lnTo>
                <a:lnTo>
                  <a:pt x="65" y="10"/>
                </a:lnTo>
                <a:lnTo>
                  <a:pt x="66" y="10"/>
                </a:lnTo>
                <a:lnTo>
                  <a:pt x="69" y="9"/>
                </a:lnTo>
                <a:lnTo>
                  <a:pt x="70" y="10"/>
                </a:lnTo>
                <a:lnTo>
                  <a:pt x="72" y="11"/>
                </a:lnTo>
                <a:lnTo>
                  <a:pt x="74" y="10"/>
                </a:lnTo>
                <a:lnTo>
                  <a:pt x="77" y="11"/>
                </a:lnTo>
                <a:lnTo>
                  <a:pt x="78" y="10"/>
                </a:lnTo>
                <a:lnTo>
                  <a:pt x="79" y="7"/>
                </a:lnTo>
                <a:lnTo>
                  <a:pt x="81" y="4"/>
                </a:lnTo>
                <a:lnTo>
                  <a:pt x="82" y="3"/>
                </a:lnTo>
                <a:lnTo>
                  <a:pt x="82" y="4"/>
                </a:lnTo>
                <a:lnTo>
                  <a:pt x="82" y="3"/>
                </a:lnTo>
                <a:lnTo>
                  <a:pt x="83" y="5"/>
                </a:lnTo>
                <a:lnTo>
                  <a:pt x="83" y="7"/>
                </a:lnTo>
                <a:lnTo>
                  <a:pt x="85" y="11"/>
                </a:lnTo>
                <a:lnTo>
                  <a:pt x="86" y="12"/>
                </a:lnTo>
                <a:lnTo>
                  <a:pt x="88" y="13"/>
                </a:lnTo>
                <a:lnTo>
                  <a:pt x="88" y="14"/>
                </a:lnTo>
                <a:lnTo>
                  <a:pt x="87" y="14"/>
                </a:lnTo>
                <a:lnTo>
                  <a:pt x="88" y="14"/>
                </a:lnTo>
                <a:lnTo>
                  <a:pt x="82" y="19"/>
                </a:lnTo>
                <a:lnTo>
                  <a:pt x="81" y="21"/>
                </a:lnTo>
                <a:lnTo>
                  <a:pt x="80" y="23"/>
                </a:lnTo>
                <a:lnTo>
                  <a:pt x="77" y="25"/>
                </a:lnTo>
                <a:lnTo>
                  <a:pt x="79" y="24"/>
                </a:lnTo>
                <a:lnTo>
                  <a:pt x="79" y="25"/>
                </a:lnTo>
                <a:lnTo>
                  <a:pt x="84" y="22"/>
                </a:lnTo>
                <a:lnTo>
                  <a:pt x="84" y="23"/>
                </a:lnTo>
                <a:lnTo>
                  <a:pt x="85" y="25"/>
                </a:lnTo>
                <a:lnTo>
                  <a:pt x="84" y="26"/>
                </a:lnTo>
                <a:lnTo>
                  <a:pt x="82" y="25"/>
                </a:lnTo>
                <a:lnTo>
                  <a:pt x="82" y="26"/>
                </a:lnTo>
                <a:lnTo>
                  <a:pt x="82" y="27"/>
                </a:lnTo>
                <a:lnTo>
                  <a:pt x="82" y="25"/>
                </a:lnTo>
                <a:lnTo>
                  <a:pt x="83" y="26"/>
                </a:lnTo>
                <a:lnTo>
                  <a:pt x="83" y="27"/>
                </a:lnTo>
                <a:lnTo>
                  <a:pt x="84" y="28"/>
                </a:lnTo>
                <a:lnTo>
                  <a:pt x="83" y="27"/>
                </a:lnTo>
                <a:lnTo>
                  <a:pt x="83" y="26"/>
                </a:lnTo>
                <a:lnTo>
                  <a:pt x="85" y="27"/>
                </a:lnTo>
                <a:lnTo>
                  <a:pt x="84" y="26"/>
                </a:lnTo>
                <a:lnTo>
                  <a:pt x="85" y="25"/>
                </a:lnTo>
                <a:lnTo>
                  <a:pt x="86" y="26"/>
                </a:lnTo>
                <a:lnTo>
                  <a:pt x="90" y="25"/>
                </a:lnTo>
                <a:lnTo>
                  <a:pt x="89" y="28"/>
                </a:lnTo>
                <a:lnTo>
                  <a:pt x="90" y="26"/>
                </a:lnTo>
                <a:lnTo>
                  <a:pt x="91" y="25"/>
                </a:lnTo>
                <a:lnTo>
                  <a:pt x="92" y="24"/>
                </a:lnTo>
                <a:lnTo>
                  <a:pt x="93" y="25"/>
                </a:lnTo>
                <a:lnTo>
                  <a:pt x="93" y="24"/>
                </a:lnTo>
                <a:lnTo>
                  <a:pt x="94" y="24"/>
                </a:lnTo>
                <a:lnTo>
                  <a:pt x="93" y="24"/>
                </a:lnTo>
                <a:lnTo>
                  <a:pt x="94" y="22"/>
                </a:lnTo>
                <a:lnTo>
                  <a:pt x="96" y="21"/>
                </a:lnTo>
                <a:lnTo>
                  <a:pt x="97" y="22"/>
                </a:lnTo>
                <a:lnTo>
                  <a:pt x="97" y="21"/>
                </a:lnTo>
                <a:lnTo>
                  <a:pt x="98" y="21"/>
                </a:lnTo>
                <a:lnTo>
                  <a:pt x="98" y="22"/>
                </a:lnTo>
                <a:lnTo>
                  <a:pt x="99" y="21"/>
                </a:lnTo>
                <a:lnTo>
                  <a:pt x="100" y="22"/>
                </a:lnTo>
                <a:lnTo>
                  <a:pt x="101" y="22"/>
                </a:lnTo>
                <a:lnTo>
                  <a:pt x="101" y="23"/>
                </a:lnTo>
                <a:lnTo>
                  <a:pt x="102" y="23"/>
                </a:lnTo>
                <a:lnTo>
                  <a:pt x="103" y="23"/>
                </a:lnTo>
                <a:lnTo>
                  <a:pt x="103" y="24"/>
                </a:lnTo>
                <a:lnTo>
                  <a:pt x="104" y="23"/>
                </a:lnTo>
                <a:lnTo>
                  <a:pt x="104" y="24"/>
                </a:lnTo>
                <a:lnTo>
                  <a:pt x="104" y="23"/>
                </a:lnTo>
                <a:lnTo>
                  <a:pt x="104" y="25"/>
                </a:lnTo>
                <a:lnTo>
                  <a:pt x="105" y="24"/>
                </a:lnTo>
                <a:lnTo>
                  <a:pt x="106" y="24"/>
                </a:lnTo>
                <a:lnTo>
                  <a:pt x="105" y="25"/>
                </a:lnTo>
                <a:lnTo>
                  <a:pt x="106" y="25"/>
                </a:lnTo>
                <a:close/>
              </a:path>
            </a:pathLst>
          </a:custGeom>
          <a:noFill/>
          <a:ln w="9525">
            <a:solidFill>
              <a:schemeClr val="accent1"/>
            </a:solidFill>
            <a:round/>
            <a:headEnd/>
            <a:tailEnd/>
          </a:ln>
        </xdr:spPr>
      </xdr:sp>
      <xdr:sp macro="" textlink="">
        <xdr:nvSpPr>
          <xdr:cNvPr id="165" name="Freeform 58">
            <a:hlinkClick xmlns:r="http://schemas.openxmlformats.org/officeDocument/2006/relationships" r:id="rId7" tooltip="id - 5,348"/>
          </xdr:cNvPr>
          <xdr:cNvSpPr>
            <a:spLocks/>
          </xdr:cNvSpPr>
        </xdr:nvSpPr>
        <xdr:spPr bwMode="auto">
          <a:xfrm>
            <a:off x="1358" y="1722"/>
            <a:ext cx="167" cy="60"/>
          </a:xfrm>
          <a:custGeom>
            <a:avLst/>
            <a:gdLst/>
            <a:ahLst/>
            <a:cxnLst>
              <a:cxn ang="0">
                <a:pos x="1" y="6"/>
              </a:cxn>
              <a:cxn ang="0">
                <a:pos x="7" y="16"/>
              </a:cxn>
              <a:cxn ang="0">
                <a:pos x="11" y="23"/>
              </a:cxn>
              <a:cxn ang="0">
                <a:pos x="17" y="30"/>
              </a:cxn>
              <a:cxn ang="0">
                <a:pos x="25" y="40"/>
              </a:cxn>
              <a:cxn ang="0">
                <a:pos x="41" y="48"/>
              </a:cxn>
              <a:cxn ang="0">
                <a:pos x="49" y="49"/>
              </a:cxn>
              <a:cxn ang="0">
                <a:pos x="58" y="51"/>
              </a:cxn>
              <a:cxn ang="0">
                <a:pos x="65" y="51"/>
              </a:cxn>
              <a:cxn ang="0">
                <a:pos x="72" y="53"/>
              </a:cxn>
              <a:cxn ang="0">
                <a:pos x="84" y="53"/>
              </a:cxn>
              <a:cxn ang="0">
                <a:pos x="90" y="58"/>
              </a:cxn>
              <a:cxn ang="0">
                <a:pos x="101" y="60"/>
              </a:cxn>
              <a:cxn ang="0">
                <a:pos x="107" y="57"/>
              </a:cxn>
              <a:cxn ang="0">
                <a:pos x="111" y="50"/>
              </a:cxn>
              <a:cxn ang="0">
                <a:pos x="126" y="50"/>
              </a:cxn>
              <a:cxn ang="0">
                <a:pos x="132" y="47"/>
              </a:cxn>
              <a:cxn ang="0">
                <a:pos x="147" y="48"/>
              </a:cxn>
              <a:cxn ang="0">
                <a:pos x="157" y="51"/>
              </a:cxn>
              <a:cxn ang="0">
                <a:pos x="161" y="51"/>
              </a:cxn>
              <a:cxn ang="0">
                <a:pos x="167" y="54"/>
              </a:cxn>
              <a:cxn ang="0">
                <a:pos x="167" y="46"/>
              </a:cxn>
              <a:cxn ang="0">
                <a:pos x="167" y="40"/>
              </a:cxn>
              <a:cxn ang="0">
                <a:pos x="167" y="30"/>
              </a:cxn>
              <a:cxn ang="0">
                <a:pos x="162" y="30"/>
              </a:cxn>
              <a:cxn ang="0">
                <a:pos x="155" y="26"/>
              </a:cxn>
              <a:cxn ang="0">
                <a:pos x="147" y="23"/>
              </a:cxn>
              <a:cxn ang="0">
                <a:pos x="135" y="22"/>
              </a:cxn>
              <a:cxn ang="0">
                <a:pos x="120" y="18"/>
              </a:cxn>
              <a:cxn ang="0">
                <a:pos x="122" y="13"/>
              </a:cxn>
              <a:cxn ang="0">
                <a:pos x="108" y="15"/>
              </a:cxn>
              <a:cxn ang="0">
                <a:pos x="100" y="18"/>
              </a:cxn>
              <a:cxn ang="0">
                <a:pos x="93" y="16"/>
              </a:cxn>
              <a:cxn ang="0">
                <a:pos x="82" y="13"/>
              </a:cxn>
              <a:cxn ang="0">
                <a:pos x="81" y="9"/>
              </a:cxn>
              <a:cxn ang="0">
                <a:pos x="82" y="7"/>
              </a:cxn>
              <a:cxn ang="0">
                <a:pos x="77" y="5"/>
              </a:cxn>
              <a:cxn ang="0">
                <a:pos x="74" y="8"/>
              </a:cxn>
              <a:cxn ang="0">
                <a:pos x="73" y="12"/>
              </a:cxn>
              <a:cxn ang="0">
                <a:pos x="69" y="16"/>
              </a:cxn>
              <a:cxn ang="0">
                <a:pos x="65" y="15"/>
              </a:cxn>
              <a:cxn ang="0">
                <a:pos x="57" y="17"/>
              </a:cxn>
              <a:cxn ang="0">
                <a:pos x="52" y="13"/>
              </a:cxn>
              <a:cxn ang="0">
                <a:pos x="49" y="18"/>
              </a:cxn>
              <a:cxn ang="0">
                <a:pos x="39" y="27"/>
              </a:cxn>
              <a:cxn ang="0">
                <a:pos x="33" y="16"/>
              </a:cxn>
              <a:cxn ang="0">
                <a:pos x="24" y="14"/>
              </a:cxn>
              <a:cxn ang="0">
                <a:pos x="14" y="8"/>
              </a:cxn>
              <a:cxn ang="0">
                <a:pos x="7" y="2"/>
              </a:cxn>
              <a:cxn ang="0">
                <a:pos x="0" y="0"/>
              </a:cxn>
            </a:cxnLst>
            <a:rect l="0" t="0" r="r" b="b"/>
            <a:pathLst>
              <a:path w="167" h="60">
                <a:moveTo>
                  <a:pt x="0" y="0"/>
                </a:moveTo>
                <a:lnTo>
                  <a:pt x="1" y="4"/>
                </a:lnTo>
                <a:lnTo>
                  <a:pt x="1" y="6"/>
                </a:lnTo>
                <a:lnTo>
                  <a:pt x="1" y="7"/>
                </a:lnTo>
                <a:lnTo>
                  <a:pt x="2" y="11"/>
                </a:lnTo>
                <a:lnTo>
                  <a:pt x="7" y="16"/>
                </a:lnTo>
                <a:lnTo>
                  <a:pt x="9" y="19"/>
                </a:lnTo>
                <a:lnTo>
                  <a:pt x="10" y="21"/>
                </a:lnTo>
                <a:lnTo>
                  <a:pt x="11" y="23"/>
                </a:lnTo>
                <a:lnTo>
                  <a:pt x="12" y="25"/>
                </a:lnTo>
                <a:lnTo>
                  <a:pt x="14" y="27"/>
                </a:lnTo>
                <a:lnTo>
                  <a:pt x="17" y="30"/>
                </a:lnTo>
                <a:lnTo>
                  <a:pt x="18" y="31"/>
                </a:lnTo>
                <a:lnTo>
                  <a:pt x="19" y="33"/>
                </a:lnTo>
                <a:lnTo>
                  <a:pt x="25" y="40"/>
                </a:lnTo>
                <a:lnTo>
                  <a:pt x="37" y="46"/>
                </a:lnTo>
                <a:lnTo>
                  <a:pt x="41" y="46"/>
                </a:lnTo>
                <a:lnTo>
                  <a:pt x="41" y="48"/>
                </a:lnTo>
                <a:lnTo>
                  <a:pt x="45" y="48"/>
                </a:lnTo>
                <a:lnTo>
                  <a:pt x="47" y="49"/>
                </a:lnTo>
                <a:lnTo>
                  <a:pt x="49" y="49"/>
                </a:lnTo>
                <a:lnTo>
                  <a:pt x="52" y="49"/>
                </a:lnTo>
                <a:lnTo>
                  <a:pt x="56" y="50"/>
                </a:lnTo>
                <a:lnTo>
                  <a:pt x="58" y="51"/>
                </a:lnTo>
                <a:lnTo>
                  <a:pt x="60" y="51"/>
                </a:lnTo>
                <a:lnTo>
                  <a:pt x="63" y="51"/>
                </a:lnTo>
                <a:lnTo>
                  <a:pt x="65" y="51"/>
                </a:lnTo>
                <a:lnTo>
                  <a:pt x="68" y="52"/>
                </a:lnTo>
                <a:lnTo>
                  <a:pt x="70" y="53"/>
                </a:lnTo>
                <a:lnTo>
                  <a:pt x="72" y="53"/>
                </a:lnTo>
                <a:lnTo>
                  <a:pt x="76" y="53"/>
                </a:lnTo>
                <a:lnTo>
                  <a:pt x="79" y="54"/>
                </a:lnTo>
                <a:lnTo>
                  <a:pt x="84" y="53"/>
                </a:lnTo>
                <a:lnTo>
                  <a:pt x="86" y="56"/>
                </a:lnTo>
                <a:lnTo>
                  <a:pt x="89" y="56"/>
                </a:lnTo>
                <a:lnTo>
                  <a:pt x="90" y="58"/>
                </a:lnTo>
                <a:lnTo>
                  <a:pt x="91" y="58"/>
                </a:lnTo>
                <a:lnTo>
                  <a:pt x="97" y="59"/>
                </a:lnTo>
                <a:lnTo>
                  <a:pt x="101" y="60"/>
                </a:lnTo>
                <a:lnTo>
                  <a:pt x="102" y="60"/>
                </a:lnTo>
                <a:lnTo>
                  <a:pt x="103" y="59"/>
                </a:lnTo>
                <a:lnTo>
                  <a:pt x="107" y="57"/>
                </a:lnTo>
                <a:lnTo>
                  <a:pt x="109" y="55"/>
                </a:lnTo>
                <a:lnTo>
                  <a:pt x="109" y="54"/>
                </a:lnTo>
                <a:lnTo>
                  <a:pt x="111" y="50"/>
                </a:lnTo>
                <a:lnTo>
                  <a:pt x="114" y="49"/>
                </a:lnTo>
                <a:lnTo>
                  <a:pt x="119" y="50"/>
                </a:lnTo>
                <a:lnTo>
                  <a:pt x="126" y="50"/>
                </a:lnTo>
                <a:lnTo>
                  <a:pt x="130" y="51"/>
                </a:lnTo>
                <a:lnTo>
                  <a:pt x="131" y="50"/>
                </a:lnTo>
                <a:lnTo>
                  <a:pt x="132" y="47"/>
                </a:lnTo>
                <a:lnTo>
                  <a:pt x="142" y="46"/>
                </a:lnTo>
                <a:lnTo>
                  <a:pt x="144" y="47"/>
                </a:lnTo>
                <a:lnTo>
                  <a:pt x="147" y="48"/>
                </a:lnTo>
                <a:lnTo>
                  <a:pt x="150" y="48"/>
                </a:lnTo>
                <a:lnTo>
                  <a:pt x="154" y="51"/>
                </a:lnTo>
                <a:lnTo>
                  <a:pt x="157" y="51"/>
                </a:lnTo>
                <a:lnTo>
                  <a:pt x="158" y="51"/>
                </a:lnTo>
                <a:lnTo>
                  <a:pt x="159" y="51"/>
                </a:lnTo>
                <a:lnTo>
                  <a:pt x="161" y="51"/>
                </a:lnTo>
                <a:lnTo>
                  <a:pt x="163" y="51"/>
                </a:lnTo>
                <a:lnTo>
                  <a:pt x="164" y="52"/>
                </a:lnTo>
                <a:lnTo>
                  <a:pt x="167" y="54"/>
                </a:lnTo>
                <a:lnTo>
                  <a:pt x="167" y="51"/>
                </a:lnTo>
                <a:lnTo>
                  <a:pt x="167" y="48"/>
                </a:lnTo>
                <a:lnTo>
                  <a:pt x="167" y="46"/>
                </a:lnTo>
                <a:lnTo>
                  <a:pt x="166" y="45"/>
                </a:lnTo>
                <a:lnTo>
                  <a:pt x="167" y="44"/>
                </a:lnTo>
                <a:lnTo>
                  <a:pt x="167" y="40"/>
                </a:lnTo>
                <a:lnTo>
                  <a:pt x="167" y="39"/>
                </a:lnTo>
                <a:lnTo>
                  <a:pt x="167" y="35"/>
                </a:lnTo>
                <a:lnTo>
                  <a:pt x="167" y="30"/>
                </a:lnTo>
                <a:lnTo>
                  <a:pt x="166" y="30"/>
                </a:lnTo>
                <a:lnTo>
                  <a:pt x="164" y="29"/>
                </a:lnTo>
                <a:lnTo>
                  <a:pt x="162" y="30"/>
                </a:lnTo>
                <a:lnTo>
                  <a:pt x="159" y="28"/>
                </a:lnTo>
                <a:lnTo>
                  <a:pt x="157" y="27"/>
                </a:lnTo>
                <a:lnTo>
                  <a:pt x="155" y="26"/>
                </a:lnTo>
                <a:lnTo>
                  <a:pt x="153" y="27"/>
                </a:lnTo>
                <a:lnTo>
                  <a:pt x="150" y="25"/>
                </a:lnTo>
                <a:lnTo>
                  <a:pt x="147" y="23"/>
                </a:lnTo>
                <a:lnTo>
                  <a:pt x="141" y="23"/>
                </a:lnTo>
                <a:lnTo>
                  <a:pt x="137" y="23"/>
                </a:lnTo>
                <a:lnTo>
                  <a:pt x="135" y="22"/>
                </a:lnTo>
                <a:lnTo>
                  <a:pt x="131" y="21"/>
                </a:lnTo>
                <a:lnTo>
                  <a:pt x="122" y="19"/>
                </a:lnTo>
                <a:lnTo>
                  <a:pt x="120" y="18"/>
                </a:lnTo>
                <a:lnTo>
                  <a:pt x="122" y="17"/>
                </a:lnTo>
                <a:lnTo>
                  <a:pt x="122" y="15"/>
                </a:lnTo>
                <a:lnTo>
                  <a:pt x="122" y="13"/>
                </a:lnTo>
                <a:lnTo>
                  <a:pt x="122" y="11"/>
                </a:lnTo>
                <a:lnTo>
                  <a:pt x="109" y="15"/>
                </a:lnTo>
                <a:lnTo>
                  <a:pt x="108" y="15"/>
                </a:lnTo>
                <a:lnTo>
                  <a:pt x="106" y="17"/>
                </a:lnTo>
                <a:lnTo>
                  <a:pt x="102" y="17"/>
                </a:lnTo>
                <a:lnTo>
                  <a:pt x="100" y="18"/>
                </a:lnTo>
                <a:lnTo>
                  <a:pt x="99" y="17"/>
                </a:lnTo>
                <a:lnTo>
                  <a:pt x="96" y="17"/>
                </a:lnTo>
                <a:lnTo>
                  <a:pt x="93" y="16"/>
                </a:lnTo>
                <a:lnTo>
                  <a:pt x="87" y="17"/>
                </a:lnTo>
                <a:lnTo>
                  <a:pt x="84" y="15"/>
                </a:lnTo>
                <a:lnTo>
                  <a:pt x="82" y="13"/>
                </a:lnTo>
                <a:lnTo>
                  <a:pt x="83" y="12"/>
                </a:lnTo>
                <a:lnTo>
                  <a:pt x="82" y="11"/>
                </a:lnTo>
                <a:lnTo>
                  <a:pt x="81" y="9"/>
                </a:lnTo>
                <a:lnTo>
                  <a:pt x="80" y="9"/>
                </a:lnTo>
                <a:lnTo>
                  <a:pt x="79" y="8"/>
                </a:lnTo>
                <a:lnTo>
                  <a:pt x="82" y="7"/>
                </a:lnTo>
                <a:lnTo>
                  <a:pt x="81" y="5"/>
                </a:lnTo>
                <a:lnTo>
                  <a:pt x="79" y="5"/>
                </a:lnTo>
                <a:lnTo>
                  <a:pt x="77" y="5"/>
                </a:lnTo>
                <a:lnTo>
                  <a:pt x="75" y="5"/>
                </a:lnTo>
                <a:lnTo>
                  <a:pt x="74" y="6"/>
                </a:lnTo>
                <a:lnTo>
                  <a:pt x="74" y="8"/>
                </a:lnTo>
                <a:lnTo>
                  <a:pt x="74" y="10"/>
                </a:lnTo>
                <a:lnTo>
                  <a:pt x="72" y="10"/>
                </a:lnTo>
                <a:lnTo>
                  <a:pt x="73" y="12"/>
                </a:lnTo>
                <a:lnTo>
                  <a:pt x="71" y="13"/>
                </a:lnTo>
                <a:lnTo>
                  <a:pt x="72" y="14"/>
                </a:lnTo>
                <a:lnTo>
                  <a:pt x="69" y="16"/>
                </a:lnTo>
                <a:lnTo>
                  <a:pt x="68" y="16"/>
                </a:lnTo>
                <a:lnTo>
                  <a:pt x="67" y="16"/>
                </a:lnTo>
                <a:lnTo>
                  <a:pt x="65" y="15"/>
                </a:lnTo>
                <a:lnTo>
                  <a:pt x="61" y="16"/>
                </a:lnTo>
                <a:lnTo>
                  <a:pt x="59" y="17"/>
                </a:lnTo>
                <a:lnTo>
                  <a:pt x="57" y="17"/>
                </a:lnTo>
                <a:lnTo>
                  <a:pt x="54" y="17"/>
                </a:lnTo>
                <a:lnTo>
                  <a:pt x="53" y="15"/>
                </a:lnTo>
                <a:lnTo>
                  <a:pt x="52" y="13"/>
                </a:lnTo>
                <a:lnTo>
                  <a:pt x="52" y="14"/>
                </a:lnTo>
                <a:lnTo>
                  <a:pt x="50" y="16"/>
                </a:lnTo>
                <a:lnTo>
                  <a:pt x="49" y="18"/>
                </a:lnTo>
                <a:lnTo>
                  <a:pt x="47" y="20"/>
                </a:lnTo>
                <a:lnTo>
                  <a:pt x="44" y="23"/>
                </a:lnTo>
                <a:lnTo>
                  <a:pt x="39" y="27"/>
                </a:lnTo>
                <a:lnTo>
                  <a:pt x="35" y="22"/>
                </a:lnTo>
                <a:lnTo>
                  <a:pt x="34" y="17"/>
                </a:lnTo>
                <a:lnTo>
                  <a:pt x="33" y="16"/>
                </a:lnTo>
                <a:lnTo>
                  <a:pt x="28" y="17"/>
                </a:lnTo>
                <a:lnTo>
                  <a:pt x="26" y="16"/>
                </a:lnTo>
                <a:lnTo>
                  <a:pt x="24" y="14"/>
                </a:lnTo>
                <a:lnTo>
                  <a:pt x="21" y="12"/>
                </a:lnTo>
                <a:lnTo>
                  <a:pt x="17" y="10"/>
                </a:lnTo>
                <a:lnTo>
                  <a:pt x="14" y="8"/>
                </a:lnTo>
                <a:lnTo>
                  <a:pt x="11" y="5"/>
                </a:lnTo>
                <a:lnTo>
                  <a:pt x="10" y="3"/>
                </a:lnTo>
                <a:lnTo>
                  <a:pt x="7" y="2"/>
                </a:lnTo>
                <a:lnTo>
                  <a:pt x="4" y="2"/>
                </a:lnTo>
                <a:lnTo>
                  <a:pt x="1" y="0"/>
                </a:lnTo>
                <a:lnTo>
                  <a:pt x="0" y="0"/>
                </a:lnTo>
                <a:close/>
              </a:path>
            </a:pathLst>
          </a:custGeom>
          <a:noFill/>
          <a:ln w="9525">
            <a:solidFill>
              <a:schemeClr val="accent1"/>
            </a:solidFill>
            <a:round/>
            <a:headEnd/>
            <a:tailEnd/>
          </a:ln>
        </xdr:spPr>
      </xdr:sp>
      <xdr:sp macro="" textlink="">
        <xdr:nvSpPr>
          <xdr:cNvPr id="166" name="Freeform 57">
            <a:hlinkClick xmlns:r="http://schemas.openxmlformats.org/officeDocument/2006/relationships" r:id="rId8" tooltip="es - 5,704"/>
          </xdr:cNvPr>
          <xdr:cNvSpPr>
            <a:spLocks/>
          </xdr:cNvSpPr>
        </xdr:nvSpPr>
        <xdr:spPr bwMode="auto">
          <a:xfrm>
            <a:off x="1015" y="1596"/>
            <a:ext cx="11" cy="5"/>
          </a:xfrm>
          <a:custGeom>
            <a:avLst/>
            <a:gdLst/>
            <a:ahLst/>
            <a:cxnLst>
              <a:cxn ang="0">
                <a:pos x="11" y="0"/>
              </a:cxn>
              <a:cxn ang="0">
                <a:pos x="9" y="1"/>
              </a:cxn>
              <a:cxn ang="0">
                <a:pos x="6" y="1"/>
              </a:cxn>
              <a:cxn ang="0">
                <a:pos x="4" y="3"/>
              </a:cxn>
              <a:cxn ang="0">
                <a:pos x="3" y="3"/>
              </a:cxn>
              <a:cxn ang="0">
                <a:pos x="1" y="4"/>
              </a:cxn>
              <a:cxn ang="0">
                <a:pos x="0" y="5"/>
              </a:cxn>
              <a:cxn ang="0">
                <a:pos x="1" y="5"/>
              </a:cxn>
              <a:cxn ang="0">
                <a:pos x="3" y="5"/>
              </a:cxn>
              <a:cxn ang="0">
                <a:pos x="5" y="4"/>
              </a:cxn>
              <a:cxn ang="0">
                <a:pos x="7" y="3"/>
              </a:cxn>
              <a:cxn ang="0">
                <a:pos x="8" y="3"/>
              </a:cxn>
              <a:cxn ang="0">
                <a:pos x="8" y="2"/>
              </a:cxn>
              <a:cxn ang="0">
                <a:pos x="11" y="2"/>
              </a:cxn>
              <a:cxn ang="0">
                <a:pos x="11" y="0"/>
              </a:cxn>
            </a:cxnLst>
            <a:rect l="0" t="0" r="r" b="b"/>
            <a:pathLst>
              <a:path w="11" h="5">
                <a:moveTo>
                  <a:pt x="11" y="0"/>
                </a:moveTo>
                <a:lnTo>
                  <a:pt x="9" y="1"/>
                </a:lnTo>
                <a:lnTo>
                  <a:pt x="6" y="1"/>
                </a:lnTo>
                <a:lnTo>
                  <a:pt x="4" y="3"/>
                </a:lnTo>
                <a:lnTo>
                  <a:pt x="3" y="3"/>
                </a:lnTo>
                <a:lnTo>
                  <a:pt x="1" y="4"/>
                </a:lnTo>
                <a:lnTo>
                  <a:pt x="0" y="5"/>
                </a:lnTo>
                <a:lnTo>
                  <a:pt x="1" y="5"/>
                </a:lnTo>
                <a:lnTo>
                  <a:pt x="3" y="5"/>
                </a:lnTo>
                <a:lnTo>
                  <a:pt x="5" y="4"/>
                </a:lnTo>
                <a:lnTo>
                  <a:pt x="7" y="3"/>
                </a:lnTo>
                <a:lnTo>
                  <a:pt x="8" y="3"/>
                </a:lnTo>
                <a:lnTo>
                  <a:pt x="8" y="2"/>
                </a:lnTo>
                <a:lnTo>
                  <a:pt x="11" y="2"/>
                </a:lnTo>
                <a:lnTo>
                  <a:pt x="11" y="0"/>
                </a:lnTo>
                <a:close/>
              </a:path>
            </a:pathLst>
          </a:custGeom>
          <a:noFill/>
          <a:ln w="9525">
            <a:solidFill>
              <a:schemeClr val="accent1"/>
            </a:solidFill>
            <a:round/>
            <a:headEnd/>
            <a:tailEnd/>
          </a:ln>
        </xdr:spPr>
      </xdr:sp>
      <xdr:sp macro="" textlink="">
        <xdr:nvSpPr>
          <xdr:cNvPr id="167" name="Freeform 56">
            <a:hlinkClick xmlns:r="http://schemas.openxmlformats.org/officeDocument/2006/relationships" r:id="rId8" tooltip="es - 5,704"/>
          </xdr:cNvPr>
          <xdr:cNvSpPr>
            <a:spLocks/>
          </xdr:cNvSpPr>
        </xdr:nvSpPr>
        <xdr:spPr bwMode="auto">
          <a:xfrm>
            <a:off x="977" y="1583"/>
            <a:ext cx="46" cy="28"/>
          </a:xfrm>
          <a:custGeom>
            <a:avLst/>
            <a:gdLst/>
            <a:ahLst/>
            <a:cxnLst>
              <a:cxn ang="0">
                <a:pos x="13" y="28"/>
              </a:cxn>
              <a:cxn ang="0">
                <a:pos x="10" y="26"/>
              </a:cxn>
              <a:cxn ang="0">
                <a:pos x="8" y="24"/>
              </a:cxn>
              <a:cxn ang="0">
                <a:pos x="7" y="22"/>
              </a:cxn>
              <a:cxn ang="0">
                <a:pos x="7" y="20"/>
              </a:cxn>
              <a:cxn ang="0">
                <a:pos x="6" y="15"/>
              </a:cxn>
              <a:cxn ang="0">
                <a:pos x="8" y="14"/>
              </a:cxn>
              <a:cxn ang="0">
                <a:pos x="9" y="12"/>
              </a:cxn>
              <a:cxn ang="0">
                <a:pos x="11" y="8"/>
              </a:cxn>
              <a:cxn ang="0">
                <a:pos x="9" y="7"/>
              </a:cxn>
              <a:cxn ang="0">
                <a:pos x="4" y="6"/>
              </a:cxn>
              <a:cxn ang="0">
                <a:pos x="1" y="7"/>
              </a:cxn>
              <a:cxn ang="0">
                <a:pos x="2" y="5"/>
              </a:cxn>
              <a:cxn ang="0">
                <a:pos x="2" y="5"/>
              </a:cxn>
              <a:cxn ang="0">
                <a:pos x="2" y="4"/>
              </a:cxn>
              <a:cxn ang="0">
                <a:pos x="1" y="4"/>
              </a:cxn>
              <a:cxn ang="0">
                <a:pos x="0" y="3"/>
              </a:cxn>
              <a:cxn ang="0">
                <a:pos x="3" y="1"/>
              </a:cxn>
              <a:cxn ang="0">
                <a:pos x="8" y="1"/>
              </a:cxn>
              <a:cxn ang="0">
                <a:pos x="17" y="1"/>
              </a:cxn>
              <a:cxn ang="0">
                <a:pos x="22" y="1"/>
              </a:cxn>
              <a:cxn ang="0">
                <a:pos x="28" y="2"/>
              </a:cxn>
              <a:cxn ang="0">
                <a:pos x="31" y="3"/>
              </a:cxn>
              <a:cxn ang="0">
                <a:pos x="36" y="4"/>
              </a:cxn>
              <a:cxn ang="0">
                <a:pos x="39" y="4"/>
              </a:cxn>
              <a:cxn ang="0">
                <a:pos x="40" y="5"/>
              </a:cxn>
              <a:cxn ang="0">
                <a:pos x="45" y="5"/>
              </a:cxn>
              <a:cxn ang="0">
                <a:pos x="45" y="6"/>
              </a:cxn>
              <a:cxn ang="0">
                <a:pos x="41" y="9"/>
              </a:cxn>
              <a:cxn ang="0">
                <a:pos x="36" y="11"/>
              </a:cxn>
              <a:cxn ang="0">
                <a:pos x="36" y="12"/>
              </a:cxn>
              <a:cxn ang="0">
                <a:pos x="32" y="16"/>
              </a:cxn>
              <a:cxn ang="0">
                <a:pos x="34" y="19"/>
              </a:cxn>
              <a:cxn ang="0">
                <a:pos x="30" y="22"/>
              </a:cxn>
              <a:cxn ang="0">
                <a:pos x="29" y="23"/>
              </a:cxn>
              <a:cxn ang="0">
                <a:pos x="26" y="26"/>
              </a:cxn>
              <a:cxn ang="0">
                <a:pos x="23" y="26"/>
              </a:cxn>
              <a:cxn ang="0">
                <a:pos x="17" y="27"/>
              </a:cxn>
              <a:cxn ang="0">
                <a:pos x="14" y="28"/>
              </a:cxn>
            </a:cxnLst>
            <a:rect l="0" t="0" r="r" b="b"/>
            <a:pathLst>
              <a:path w="46" h="28">
                <a:moveTo>
                  <a:pt x="14" y="28"/>
                </a:moveTo>
                <a:lnTo>
                  <a:pt x="13" y="28"/>
                </a:lnTo>
                <a:lnTo>
                  <a:pt x="12" y="28"/>
                </a:lnTo>
                <a:lnTo>
                  <a:pt x="10" y="26"/>
                </a:lnTo>
                <a:lnTo>
                  <a:pt x="10" y="25"/>
                </a:lnTo>
                <a:lnTo>
                  <a:pt x="8" y="24"/>
                </a:lnTo>
                <a:lnTo>
                  <a:pt x="7" y="24"/>
                </a:lnTo>
                <a:lnTo>
                  <a:pt x="7" y="22"/>
                </a:lnTo>
                <a:lnTo>
                  <a:pt x="8" y="20"/>
                </a:lnTo>
                <a:lnTo>
                  <a:pt x="7" y="20"/>
                </a:lnTo>
                <a:lnTo>
                  <a:pt x="8" y="18"/>
                </a:lnTo>
                <a:lnTo>
                  <a:pt x="6" y="15"/>
                </a:lnTo>
                <a:lnTo>
                  <a:pt x="8" y="15"/>
                </a:lnTo>
                <a:lnTo>
                  <a:pt x="8" y="14"/>
                </a:lnTo>
                <a:lnTo>
                  <a:pt x="8" y="13"/>
                </a:lnTo>
                <a:lnTo>
                  <a:pt x="9" y="12"/>
                </a:lnTo>
                <a:lnTo>
                  <a:pt x="8" y="10"/>
                </a:lnTo>
                <a:lnTo>
                  <a:pt x="11" y="8"/>
                </a:lnTo>
                <a:lnTo>
                  <a:pt x="10" y="8"/>
                </a:lnTo>
                <a:lnTo>
                  <a:pt x="9" y="7"/>
                </a:lnTo>
                <a:lnTo>
                  <a:pt x="4" y="7"/>
                </a:lnTo>
                <a:lnTo>
                  <a:pt x="4" y="6"/>
                </a:lnTo>
                <a:lnTo>
                  <a:pt x="2" y="7"/>
                </a:lnTo>
                <a:lnTo>
                  <a:pt x="1" y="7"/>
                </a:lnTo>
                <a:lnTo>
                  <a:pt x="1" y="6"/>
                </a:lnTo>
                <a:lnTo>
                  <a:pt x="2" y="5"/>
                </a:lnTo>
                <a:lnTo>
                  <a:pt x="1" y="6"/>
                </a:lnTo>
                <a:lnTo>
                  <a:pt x="2" y="5"/>
                </a:lnTo>
                <a:lnTo>
                  <a:pt x="1" y="5"/>
                </a:lnTo>
                <a:lnTo>
                  <a:pt x="2" y="4"/>
                </a:lnTo>
                <a:lnTo>
                  <a:pt x="1" y="5"/>
                </a:lnTo>
                <a:lnTo>
                  <a:pt x="1" y="4"/>
                </a:lnTo>
                <a:lnTo>
                  <a:pt x="0" y="4"/>
                </a:lnTo>
                <a:lnTo>
                  <a:pt x="0" y="3"/>
                </a:lnTo>
                <a:lnTo>
                  <a:pt x="1" y="2"/>
                </a:lnTo>
                <a:lnTo>
                  <a:pt x="3" y="1"/>
                </a:lnTo>
                <a:lnTo>
                  <a:pt x="5" y="0"/>
                </a:lnTo>
                <a:lnTo>
                  <a:pt x="8" y="1"/>
                </a:lnTo>
                <a:lnTo>
                  <a:pt x="12" y="1"/>
                </a:lnTo>
                <a:lnTo>
                  <a:pt x="17" y="1"/>
                </a:lnTo>
                <a:lnTo>
                  <a:pt x="20" y="1"/>
                </a:lnTo>
                <a:lnTo>
                  <a:pt x="22" y="1"/>
                </a:lnTo>
                <a:lnTo>
                  <a:pt x="27" y="1"/>
                </a:lnTo>
                <a:lnTo>
                  <a:pt x="28" y="2"/>
                </a:lnTo>
                <a:lnTo>
                  <a:pt x="28" y="3"/>
                </a:lnTo>
                <a:lnTo>
                  <a:pt x="31" y="3"/>
                </a:lnTo>
                <a:lnTo>
                  <a:pt x="31" y="4"/>
                </a:lnTo>
                <a:lnTo>
                  <a:pt x="36" y="4"/>
                </a:lnTo>
                <a:lnTo>
                  <a:pt x="36" y="3"/>
                </a:lnTo>
                <a:lnTo>
                  <a:pt x="39" y="4"/>
                </a:lnTo>
                <a:lnTo>
                  <a:pt x="39" y="5"/>
                </a:lnTo>
                <a:lnTo>
                  <a:pt x="40" y="5"/>
                </a:lnTo>
                <a:lnTo>
                  <a:pt x="41" y="5"/>
                </a:lnTo>
                <a:lnTo>
                  <a:pt x="45" y="5"/>
                </a:lnTo>
                <a:lnTo>
                  <a:pt x="46" y="5"/>
                </a:lnTo>
                <a:lnTo>
                  <a:pt x="45" y="6"/>
                </a:lnTo>
                <a:lnTo>
                  <a:pt x="45" y="7"/>
                </a:lnTo>
                <a:lnTo>
                  <a:pt x="41" y="9"/>
                </a:lnTo>
                <a:lnTo>
                  <a:pt x="37" y="10"/>
                </a:lnTo>
                <a:lnTo>
                  <a:pt x="36" y="11"/>
                </a:lnTo>
                <a:lnTo>
                  <a:pt x="37" y="11"/>
                </a:lnTo>
                <a:lnTo>
                  <a:pt x="36" y="12"/>
                </a:lnTo>
                <a:lnTo>
                  <a:pt x="34" y="14"/>
                </a:lnTo>
                <a:lnTo>
                  <a:pt x="32" y="16"/>
                </a:lnTo>
                <a:lnTo>
                  <a:pt x="33" y="18"/>
                </a:lnTo>
                <a:lnTo>
                  <a:pt x="34" y="19"/>
                </a:lnTo>
                <a:lnTo>
                  <a:pt x="32" y="20"/>
                </a:lnTo>
                <a:lnTo>
                  <a:pt x="30" y="22"/>
                </a:lnTo>
                <a:lnTo>
                  <a:pt x="31" y="23"/>
                </a:lnTo>
                <a:lnTo>
                  <a:pt x="29" y="23"/>
                </a:lnTo>
                <a:lnTo>
                  <a:pt x="28" y="23"/>
                </a:lnTo>
                <a:lnTo>
                  <a:pt x="26" y="26"/>
                </a:lnTo>
                <a:lnTo>
                  <a:pt x="25" y="26"/>
                </a:lnTo>
                <a:lnTo>
                  <a:pt x="23" y="26"/>
                </a:lnTo>
                <a:lnTo>
                  <a:pt x="17" y="26"/>
                </a:lnTo>
                <a:lnTo>
                  <a:pt x="17" y="27"/>
                </a:lnTo>
                <a:lnTo>
                  <a:pt x="15" y="27"/>
                </a:lnTo>
                <a:lnTo>
                  <a:pt x="14" y="28"/>
                </a:lnTo>
                <a:close/>
              </a:path>
            </a:pathLst>
          </a:custGeom>
          <a:noFill/>
          <a:ln w="9525">
            <a:solidFill>
              <a:schemeClr val="accent1"/>
            </a:solidFill>
            <a:round/>
            <a:headEnd/>
            <a:tailEnd/>
          </a:ln>
        </xdr:spPr>
      </xdr:sp>
      <xdr:sp macro="" textlink="">
        <xdr:nvSpPr>
          <xdr:cNvPr id="168" name="Freeform 55">
            <a:hlinkClick xmlns:r="http://schemas.openxmlformats.org/officeDocument/2006/relationships" r:id="rId9" tooltip="jp - 5,740"/>
          </xdr:cNvPr>
          <xdr:cNvSpPr>
            <a:spLocks/>
          </xdr:cNvSpPr>
        </xdr:nvSpPr>
        <xdr:spPr bwMode="auto">
          <a:xfrm>
            <a:off x="1476" y="1577"/>
            <a:ext cx="66" cy="71"/>
          </a:xfrm>
          <a:custGeom>
            <a:avLst/>
            <a:gdLst/>
            <a:ahLst/>
            <a:cxnLst>
              <a:cxn ang="0">
                <a:pos x="51" y="0"/>
              </a:cxn>
              <a:cxn ang="0">
                <a:pos x="47" y="8"/>
              </a:cxn>
              <a:cxn ang="0">
                <a:pos x="44" y="10"/>
              </a:cxn>
              <a:cxn ang="0">
                <a:pos x="40" y="26"/>
              </a:cxn>
              <a:cxn ang="0">
                <a:pos x="36" y="29"/>
              </a:cxn>
              <a:cxn ang="0">
                <a:pos x="28" y="35"/>
              </a:cxn>
              <a:cxn ang="0">
                <a:pos x="20" y="36"/>
              </a:cxn>
              <a:cxn ang="0">
                <a:pos x="6" y="40"/>
              </a:cxn>
              <a:cxn ang="0">
                <a:pos x="4" y="46"/>
              </a:cxn>
              <a:cxn ang="0">
                <a:pos x="0" y="71"/>
              </a:cxn>
              <a:cxn ang="0">
                <a:pos x="8" y="62"/>
              </a:cxn>
              <a:cxn ang="0">
                <a:pos x="11" y="55"/>
              </a:cxn>
              <a:cxn ang="0">
                <a:pos x="13" y="51"/>
              </a:cxn>
              <a:cxn ang="0">
                <a:pos x="16" y="46"/>
              </a:cxn>
              <a:cxn ang="0">
                <a:pos x="20" y="46"/>
              </a:cxn>
              <a:cxn ang="0">
                <a:pos x="24" y="45"/>
              </a:cxn>
              <a:cxn ang="0">
                <a:pos x="30" y="44"/>
              </a:cxn>
              <a:cxn ang="0">
                <a:pos x="39" y="40"/>
              </a:cxn>
              <a:cxn ang="0">
                <a:pos x="41" y="40"/>
              </a:cxn>
              <a:cxn ang="0">
                <a:pos x="47" y="37"/>
              </a:cxn>
              <a:cxn ang="0">
                <a:pos x="48" y="36"/>
              </a:cxn>
              <a:cxn ang="0">
                <a:pos x="51" y="26"/>
              </a:cxn>
              <a:cxn ang="0">
                <a:pos x="53" y="22"/>
              </a:cxn>
              <a:cxn ang="0">
                <a:pos x="57" y="13"/>
              </a:cxn>
              <a:cxn ang="0">
                <a:pos x="66" y="7"/>
              </a:cxn>
              <a:cxn ang="0">
                <a:pos x="64" y="4"/>
              </a:cxn>
              <a:cxn ang="0">
                <a:pos x="51" y="0"/>
              </a:cxn>
            </a:cxnLst>
            <a:rect l="0" t="0" r="r" b="b"/>
            <a:pathLst>
              <a:path w="66" h="71">
                <a:moveTo>
                  <a:pt x="51" y="0"/>
                </a:moveTo>
                <a:lnTo>
                  <a:pt x="47" y="8"/>
                </a:lnTo>
                <a:lnTo>
                  <a:pt x="44" y="10"/>
                </a:lnTo>
                <a:lnTo>
                  <a:pt x="40" y="26"/>
                </a:lnTo>
                <a:lnTo>
                  <a:pt x="36" y="29"/>
                </a:lnTo>
                <a:lnTo>
                  <a:pt x="28" y="35"/>
                </a:lnTo>
                <a:lnTo>
                  <a:pt x="20" y="36"/>
                </a:lnTo>
                <a:lnTo>
                  <a:pt x="6" y="40"/>
                </a:lnTo>
                <a:lnTo>
                  <a:pt x="4" y="46"/>
                </a:lnTo>
                <a:lnTo>
                  <a:pt x="0" y="71"/>
                </a:lnTo>
                <a:lnTo>
                  <a:pt x="8" y="62"/>
                </a:lnTo>
                <a:lnTo>
                  <a:pt x="11" y="55"/>
                </a:lnTo>
                <a:lnTo>
                  <a:pt x="13" y="51"/>
                </a:lnTo>
                <a:lnTo>
                  <a:pt x="16" y="46"/>
                </a:lnTo>
                <a:lnTo>
                  <a:pt x="20" y="46"/>
                </a:lnTo>
                <a:lnTo>
                  <a:pt x="24" y="45"/>
                </a:lnTo>
                <a:lnTo>
                  <a:pt x="30" y="44"/>
                </a:lnTo>
                <a:lnTo>
                  <a:pt x="39" y="40"/>
                </a:lnTo>
                <a:lnTo>
                  <a:pt x="41" y="40"/>
                </a:lnTo>
                <a:lnTo>
                  <a:pt x="47" y="37"/>
                </a:lnTo>
                <a:lnTo>
                  <a:pt x="48" y="36"/>
                </a:lnTo>
                <a:lnTo>
                  <a:pt x="51" y="26"/>
                </a:lnTo>
                <a:lnTo>
                  <a:pt x="53" y="22"/>
                </a:lnTo>
                <a:lnTo>
                  <a:pt x="57" y="13"/>
                </a:lnTo>
                <a:lnTo>
                  <a:pt x="66" y="7"/>
                </a:lnTo>
                <a:lnTo>
                  <a:pt x="64" y="4"/>
                </a:lnTo>
                <a:lnTo>
                  <a:pt x="51" y="0"/>
                </a:lnTo>
                <a:close/>
              </a:path>
            </a:pathLst>
          </a:custGeom>
          <a:noFill/>
          <a:ln w="9525">
            <a:solidFill>
              <a:schemeClr val="accent1"/>
            </a:solidFill>
            <a:round/>
            <a:headEnd/>
            <a:tailEnd/>
          </a:ln>
        </xdr:spPr>
      </xdr:sp>
      <xdr:sp macro="" textlink="">
        <xdr:nvSpPr>
          <xdr:cNvPr id="169" name="Freeform 54">
            <a:hlinkClick xmlns:r="http://schemas.openxmlformats.org/officeDocument/2006/relationships" r:id="rId10" tooltip="ph - 5,905"/>
          </xdr:cNvPr>
          <xdr:cNvSpPr>
            <a:spLocks/>
          </xdr:cNvSpPr>
        </xdr:nvSpPr>
        <xdr:spPr bwMode="auto">
          <a:xfrm>
            <a:off x="1438" y="1675"/>
            <a:ext cx="34" cy="50"/>
          </a:xfrm>
          <a:custGeom>
            <a:avLst/>
            <a:gdLst/>
            <a:ahLst/>
            <a:cxnLst>
              <a:cxn ang="0">
                <a:pos x="18" y="0"/>
              </a:cxn>
              <a:cxn ang="0">
                <a:pos x="17" y="1"/>
              </a:cxn>
              <a:cxn ang="0">
                <a:pos x="14" y="0"/>
              </a:cxn>
              <a:cxn ang="0">
                <a:pos x="12" y="0"/>
              </a:cxn>
              <a:cxn ang="0">
                <a:pos x="12" y="2"/>
              </a:cxn>
              <a:cxn ang="0">
                <a:pos x="11" y="4"/>
              </a:cxn>
              <a:cxn ang="0">
                <a:pos x="12" y="4"/>
              </a:cxn>
              <a:cxn ang="0">
                <a:pos x="11" y="7"/>
              </a:cxn>
              <a:cxn ang="0">
                <a:pos x="12" y="9"/>
              </a:cxn>
              <a:cxn ang="0">
                <a:pos x="11" y="9"/>
              </a:cxn>
              <a:cxn ang="0">
                <a:pos x="10" y="8"/>
              </a:cxn>
              <a:cxn ang="0">
                <a:pos x="9" y="9"/>
              </a:cxn>
              <a:cxn ang="0">
                <a:pos x="10" y="10"/>
              </a:cxn>
              <a:cxn ang="0">
                <a:pos x="10" y="12"/>
              </a:cxn>
              <a:cxn ang="0">
                <a:pos x="11" y="14"/>
              </a:cxn>
              <a:cxn ang="0">
                <a:pos x="11" y="19"/>
              </a:cxn>
              <a:cxn ang="0">
                <a:pos x="11" y="21"/>
              </a:cxn>
              <a:cxn ang="0">
                <a:pos x="10" y="23"/>
              </a:cxn>
              <a:cxn ang="0">
                <a:pos x="8" y="26"/>
              </a:cxn>
              <a:cxn ang="0">
                <a:pos x="7" y="28"/>
              </a:cxn>
              <a:cxn ang="0">
                <a:pos x="7" y="30"/>
              </a:cxn>
              <a:cxn ang="0">
                <a:pos x="6" y="32"/>
              </a:cxn>
              <a:cxn ang="0">
                <a:pos x="3" y="34"/>
              </a:cxn>
              <a:cxn ang="0">
                <a:pos x="0" y="36"/>
              </a:cxn>
              <a:cxn ang="0">
                <a:pos x="0" y="37"/>
              </a:cxn>
              <a:cxn ang="0">
                <a:pos x="10" y="50"/>
              </a:cxn>
              <a:cxn ang="0">
                <a:pos x="11" y="48"/>
              </a:cxn>
              <a:cxn ang="0">
                <a:pos x="13" y="46"/>
              </a:cxn>
              <a:cxn ang="0">
                <a:pos x="15" y="46"/>
              </a:cxn>
              <a:cxn ang="0">
                <a:pos x="17" y="44"/>
              </a:cxn>
              <a:cxn ang="0">
                <a:pos x="25" y="45"/>
              </a:cxn>
              <a:cxn ang="0">
                <a:pos x="28" y="46"/>
              </a:cxn>
              <a:cxn ang="0">
                <a:pos x="30" y="47"/>
              </a:cxn>
              <a:cxn ang="0">
                <a:pos x="31" y="46"/>
              </a:cxn>
              <a:cxn ang="0">
                <a:pos x="30" y="43"/>
              </a:cxn>
              <a:cxn ang="0">
                <a:pos x="31" y="41"/>
              </a:cxn>
              <a:cxn ang="0">
                <a:pos x="32" y="44"/>
              </a:cxn>
              <a:cxn ang="0">
                <a:pos x="33" y="43"/>
              </a:cxn>
              <a:cxn ang="0">
                <a:pos x="34" y="41"/>
              </a:cxn>
              <a:cxn ang="0">
                <a:pos x="34" y="39"/>
              </a:cxn>
              <a:cxn ang="0">
                <a:pos x="34" y="37"/>
              </a:cxn>
              <a:cxn ang="0">
                <a:pos x="33" y="35"/>
              </a:cxn>
              <a:cxn ang="0">
                <a:pos x="32" y="33"/>
              </a:cxn>
              <a:cxn ang="0">
                <a:pos x="33" y="32"/>
              </a:cxn>
              <a:cxn ang="0">
                <a:pos x="31" y="29"/>
              </a:cxn>
              <a:cxn ang="0">
                <a:pos x="31" y="28"/>
              </a:cxn>
              <a:cxn ang="0">
                <a:pos x="30" y="25"/>
              </a:cxn>
              <a:cxn ang="0">
                <a:pos x="30" y="23"/>
              </a:cxn>
              <a:cxn ang="0">
                <a:pos x="29" y="22"/>
              </a:cxn>
              <a:cxn ang="0">
                <a:pos x="25" y="20"/>
              </a:cxn>
              <a:cxn ang="0">
                <a:pos x="26" y="17"/>
              </a:cxn>
              <a:cxn ang="0">
                <a:pos x="25" y="16"/>
              </a:cxn>
              <a:cxn ang="0">
                <a:pos x="23" y="17"/>
              </a:cxn>
              <a:cxn ang="0">
                <a:pos x="20" y="16"/>
              </a:cxn>
              <a:cxn ang="0">
                <a:pos x="19" y="16"/>
              </a:cxn>
              <a:cxn ang="0">
                <a:pos x="18" y="13"/>
              </a:cxn>
              <a:cxn ang="0">
                <a:pos x="18" y="9"/>
              </a:cxn>
              <a:cxn ang="0">
                <a:pos x="19" y="6"/>
              </a:cxn>
              <a:cxn ang="0">
                <a:pos x="19" y="5"/>
              </a:cxn>
              <a:cxn ang="0">
                <a:pos x="18" y="3"/>
              </a:cxn>
              <a:cxn ang="0">
                <a:pos x="19" y="1"/>
              </a:cxn>
              <a:cxn ang="0">
                <a:pos x="18" y="0"/>
              </a:cxn>
            </a:cxnLst>
            <a:rect l="0" t="0" r="r" b="b"/>
            <a:pathLst>
              <a:path w="34" h="50">
                <a:moveTo>
                  <a:pt x="18" y="0"/>
                </a:moveTo>
                <a:lnTo>
                  <a:pt x="17" y="1"/>
                </a:lnTo>
                <a:lnTo>
                  <a:pt x="14" y="0"/>
                </a:lnTo>
                <a:lnTo>
                  <a:pt x="12" y="0"/>
                </a:lnTo>
                <a:lnTo>
                  <a:pt x="12" y="2"/>
                </a:lnTo>
                <a:lnTo>
                  <a:pt x="11" y="4"/>
                </a:lnTo>
                <a:lnTo>
                  <a:pt x="12" y="4"/>
                </a:lnTo>
                <a:lnTo>
                  <a:pt x="11" y="7"/>
                </a:lnTo>
                <a:lnTo>
                  <a:pt x="12" y="9"/>
                </a:lnTo>
                <a:lnTo>
                  <a:pt x="11" y="9"/>
                </a:lnTo>
                <a:lnTo>
                  <a:pt x="10" y="8"/>
                </a:lnTo>
                <a:lnTo>
                  <a:pt x="9" y="9"/>
                </a:lnTo>
                <a:lnTo>
                  <a:pt x="10" y="10"/>
                </a:lnTo>
                <a:lnTo>
                  <a:pt x="10" y="12"/>
                </a:lnTo>
                <a:lnTo>
                  <a:pt x="11" y="14"/>
                </a:lnTo>
                <a:lnTo>
                  <a:pt x="11" y="19"/>
                </a:lnTo>
                <a:lnTo>
                  <a:pt x="11" y="21"/>
                </a:lnTo>
                <a:lnTo>
                  <a:pt x="10" y="23"/>
                </a:lnTo>
                <a:lnTo>
                  <a:pt x="8" y="26"/>
                </a:lnTo>
                <a:lnTo>
                  <a:pt x="7" y="28"/>
                </a:lnTo>
                <a:lnTo>
                  <a:pt x="7" y="30"/>
                </a:lnTo>
                <a:lnTo>
                  <a:pt x="6" y="32"/>
                </a:lnTo>
                <a:lnTo>
                  <a:pt x="3" y="34"/>
                </a:lnTo>
                <a:lnTo>
                  <a:pt x="0" y="36"/>
                </a:lnTo>
                <a:lnTo>
                  <a:pt x="0" y="37"/>
                </a:lnTo>
                <a:lnTo>
                  <a:pt x="10" y="50"/>
                </a:lnTo>
                <a:lnTo>
                  <a:pt x="11" y="48"/>
                </a:lnTo>
                <a:lnTo>
                  <a:pt x="13" y="46"/>
                </a:lnTo>
                <a:lnTo>
                  <a:pt x="15" y="46"/>
                </a:lnTo>
                <a:lnTo>
                  <a:pt x="17" y="44"/>
                </a:lnTo>
                <a:lnTo>
                  <a:pt x="25" y="45"/>
                </a:lnTo>
                <a:lnTo>
                  <a:pt x="28" y="46"/>
                </a:lnTo>
                <a:lnTo>
                  <a:pt x="30" y="47"/>
                </a:lnTo>
                <a:lnTo>
                  <a:pt x="31" y="46"/>
                </a:lnTo>
                <a:lnTo>
                  <a:pt x="30" y="43"/>
                </a:lnTo>
                <a:lnTo>
                  <a:pt x="31" y="41"/>
                </a:lnTo>
                <a:lnTo>
                  <a:pt x="32" y="44"/>
                </a:lnTo>
                <a:lnTo>
                  <a:pt x="33" y="43"/>
                </a:lnTo>
                <a:lnTo>
                  <a:pt x="34" y="41"/>
                </a:lnTo>
                <a:lnTo>
                  <a:pt x="34" y="39"/>
                </a:lnTo>
                <a:lnTo>
                  <a:pt x="34" y="37"/>
                </a:lnTo>
                <a:lnTo>
                  <a:pt x="33" y="35"/>
                </a:lnTo>
                <a:lnTo>
                  <a:pt x="32" y="33"/>
                </a:lnTo>
                <a:lnTo>
                  <a:pt x="33" y="32"/>
                </a:lnTo>
                <a:lnTo>
                  <a:pt x="31" y="29"/>
                </a:lnTo>
                <a:lnTo>
                  <a:pt x="31" y="28"/>
                </a:lnTo>
                <a:lnTo>
                  <a:pt x="30" y="25"/>
                </a:lnTo>
                <a:lnTo>
                  <a:pt x="30" y="23"/>
                </a:lnTo>
                <a:lnTo>
                  <a:pt x="29" y="22"/>
                </a:lnTo>
                <a:lnTo>
                  <a:pt x="25" y="20"/>
                </a:lnTo>
                <a:lnTo>
                  <a:pt x="26" y="17"/>
                </a:lnTo>
                <a:lnTo>
                  <a:pt x="25" y="16"/>
                </a:lnTo>
                <a:lnTo>
                  <a:pt x="23" y="17"/>
                </a:lnTo>
                <a:lnTo>
                  <a:pt x="20" y="16"/>
                </a:lnTo>
                <a:lnTo>
                  <a:pt x="19" y="16"/>
                </a:lnTo>
                <a:lnTo>
                  <a:pt x="18" y="13"/>
                </a:lnTo>
                <a:lnTo>
                  <a:pt x="18" y="9"/>
                </a:lnTo>
                <a:lnTo>
                  <a:pt x="19" y="6"/>
                </a:lnTo>
                <a:lnTo>
                  <a:pt x="19" y="5"/>
                </a:lnTo>
                <a:lnTo>
                  <a:pt x="18" y="3"/>
                </a:lnTo>
                <a:lnTo>
                  <a:pt x="19" y="1"/>
                </a:lnTo>
                <a:lnTo>
                  <a:pt x="18" y="0"/>
                </a:lnTo>
                <a:close/>
              </a:path>
            </a:pathLst>
          </a:custGeom>
          <a:noFill/>
          <a:ln w="9525">
            <a:solidFill>
              <a:schemeClr val="accent1"/>
            </a:solidFill>
            <a:round/>
            <a:headEnd/>
            <a:tailEnd/>
          </a:ln>
        </xdr:spPr>
      </xdr:sp>
      <xdr:sp macro="" textlink="">
        <xdr:nvSpPr>
          <xdr:cNvPr id="170" name="Freeform 53">
            <a:hlinkClick xmlns:r="http://schemas.openxmlformats.org/officeDocument/2006/relationships" r:id="rId11" tooltip="de - 6,217"/>
          </xdr:cNvPr>
          <xdr:cNvSpPr>
            <a:spLocks/>
          </xdr:cNvSpPr>
        </xdr:nvSpPr>
        <xdr:spPr bwMode="auto">
          <a:xfrm>
            <a:off x="1032" y="1542"/>
            <a:ext cx="33" cy="28"/>
          </a:xfrm>
          <a:custGeom>
            <a:avLst/>
            <a:gdLst/>
            <a:ahLst/>
            <a:cxnLst>
              <a:cxn ang="0">
                <a:pos x="15" y="1"/>
              </a:cxn>
              <a:cxn ang="0">
                <a:pos x="19" y="2"/>
              </a:cxn>
              <a:cxn ang="0">
                <a:pos x="18" y="3"/>
              </a:cxn>
              <a:cxn ang="0">
                <a:pos x="19" y="4"/>
              </a:cxn>
              <a:cxn ang="0">
                <a:pos x="24" y="2"/>
              </a:cxn>
              <a:cxn ang="0">
                <a:pos x="24" y="2"/>
              </a:cxn>
              <a:cxn ang="0">
                <a:pos x="26" y="2"/>
              </a:cxn>
              <a:cxn ang="0">
                <a:pos x="29" y="4"/>
              </a:cxn>
              <a:cxn ang="0">
                <a:pos x="31" y="7"/>
              </a:cxn>
              <a:cxn ang="0">
                <a:pos x="32" y="9"/>
              </a:cxn>
              <a:cxn ang="0">
                <a:pos x="32" y="11"/>
              </a:cxn>
              <a:cxn ang="0">
                <a:pos x="33" y="14"/>
              </a:cxn>
              <a:cxn ang="0">
                <a:pos x="31" y="14"/>
              </a:cxn>
              <a:cxn ang="0">
                <a:pos x="26" y="17"/>
              </a:cxn>
              <a:cxn ang="0">
                <a:pos x="23" y="18"/>
              </a:cxn>
              <a:cxn ang="0">
                <a:pos x="24" y="19"/>
              </a:cxn>
              <a:cxn ang="0">
                <a:pos x="29" y="23"/>
              </a:cxn>
              <a:cxn ang="0">
                <a:pos x="27" y="23"/>
              </a:cxn>
              <a:cxn ang="0">
                <a:pos x="25" y="25"/>
              </a:cxn>
              <a:cxn ang="0">
                <a:pos x="26" y="27"/>
              </a:cxn>
              <a:cxn ang="0">
                <a:pos x="25" y="27"/>
              </a:cxn>
              <a:cxn ang="0">
                <a:pos x="17" y="27"/>
              </a:cxn>
              <a:cxn ang="0">
                <a:pos x="15" y="28"/>
              </a:cxn>
              <a:cxn ang="0">
                <a:pos x="10" y="26"/>
              </a:cxn>
              <a:cxn ang="0">
                <a:pos x="10" y="27"/>
              </a:cxn>
              <a:cxn ang="0">
                <a:pos x="6" y="25"/>
              </a:cxn>
              <a:cxn ang="0">
                <a:pos x="8" y="22"/>
              </a:cxn>
              <a:cxn ang="0">
                <a:pos x="3" y="21"/>
              </a:cxn>
              <a:cxn ang="0">
                <a:pos x="2" y="19"/>
              </a:cxn>
              <a:cxn ang="0">
                <a:pos x="1" y="18"/>
              </a:cxn>
              <a:cxn ang="0">
                <a:pos x="1" y="16"/>
              </a:cxn>
              <a:cxn ang="0">
                <a:pos x="1" y="15"/>
              </a:cxn>
              <a:cxn ang="0">
                <a:pos x="1" y="14"/>
              </a:cxn>
              <a:cxn ang="0">
                <a:pos x="0" y="12"/>
              </a:cxn>
              <a:cxn ang="0">
                <a:pos x="4" y="10"/>
              </a:cxn>
              <a:cxn ang="0">
                <a:pos x="4" y="9"/>
              </a:cxn>
              <a:cxn ang="0">
                <a:pos x="5" y="6"/>
              </a:cxn>
              <a:cxn ang="0">
                <a:pos x="5" y="5"/>
              </a:cxn>
              <a:cxn ang="0">
                <a:pos x="8" y="6"/>
              </a:cxn>
              <a:cxn ang="0">
                <a:pos x="9" y="5"/>
              </a:cxn>
              <a:cxn ang="0">
                <a:pos x="10" y="4"/>
              </a:cxn>
              <a:cxn ang="0">
                <a:pos x="14" y="6"/>
              </a:cxn>
              <a:cxn ang="0">
                <a:pos x="11" y="4"/>
              </a:cxn>
              <a:cxn ang="0">
                <a:pos x="10" y="3"/>
              </a:cxn>
              <a:cxn ang="0">
                <a:pos x="10" y="1"/>
              </a:cxn>
              <a:cxn ang="0">
                <a:pos x="9" y="0"/>
              </a:cxn>
              <a:cxn ang="0">
                <a:pos x="10" y="1"/>
              </a:cxn>
            </a:cxnLst>
            <a:rect l="0" t="0" r="r" b="b"/>
            <a:pathLst>
              <a:path w="33" h="28">
                <a:moveTo>
                  <a:pt x="13" y="1"/>
                </a:moveTo>
                <a:lnTo>
                  <a:pt x="15" y="1"/>
                </a:lnTo>
                <a:lnTo>
                  <a:pt x="15" y="2"/>
                </a:lnTo>
                <a:lnTo>
                  <a:pt x="19" y="2"/>
                </a:lnTo>
                <a:lnTo>
                  <a:pt x="19" y="3"/>
                </a:lnTo>
                <a:lnTo>
                  <a:pt x="18" y="3"/>
                </a:lnTo>
                <a:lnTo>
                  <a:pt x="18" y="4"/>
                </a:lnTo>
                <a:lnTo>
                  <a:pt x="19" y="4"/>
                </a:lnTo>
                <a:lnTo>
                  <a:pt x="20" y="4"/>
                </a:lnTo>
                <a:lnTo>
                  <a:pt x="24" y="2"/>
                </a:lnTo>
                <a:lnTo>
                  <a:pt x="26" y="2"/>
                </a:lnTo>
                <a:lnTo>
                  <a:pt x="24" y="2"/>
                </a:lnTo>
                <a:lnTo>
                  <a:pt x="24" y="3"/>
                </a:lnTo>
                <a:lnTo>
                  <a:pt x="26" y="2"/>
                </a:lnTo>
                <a:lnTo>
                  <a:pt x="28" y="3"/>
                </a:lnTo>
                <a:lnTo>
                  <a:pt x="29" y="4"/>
                </a:lnTo>
                <a:lnTo>
                  <a:pt x="31" y="5"/>
                </a:lnTo>
                <a:lnTo>
                  <a:pt x="31" y="7"/>
                </a:lnTo>
                <a:lnTo>
                  <a:pt x="30" y="8"/>
                </a:lnTo>
                <a:lnTo>
                  <a:pt x="32" y="9"/>
                </a:lnTo>
                <a:lnTo>
                  <a:pt x="31" y="10"/>
                </a:lnTo>
                <a:lnTo>
                  <a:pt x="32" y="11"/>
                </a:lnTo>
                <a:lnTo>
                  <a:pt x="32" y="12"/>
                </a:lnTo>
                <a:lnTo>
                  <a:pt x="33" y="14"/>
                </a:lnTo>
                <a:lnTo>
                  <a:pt x="32" y="15"/>
                </a:lnTo>
                <a:lnTo>
                  <a:pt x="31" y="14"/>
                </a:lnTo>
                <a:lnTo>
                  <a:pt x="31" y="15"/>
                </a:lnTo>
                <a:lnTo>
                  <a:pt x="26" y="17"/>
                </a:lnTo>
                <a:lnTo>
                  <a:pt x="24" y="17"/>
                </a:lnTo>
                <a:lnTo>
                  <a:pt x="23" y="18"/>
                </a:lnTo>
                <a:lnTo>
                  <a:pt x="23" y="17"/>
                </a:lnTo>
                <a:lnTo>
                  <a:pt x="24" y="19"/>
                </a:lnTo>
                <a:lnTo>
                  <a:pt x="25" y="21"/>
                </a:lnTo>
                <a:lnTo>
                  <a:pt x="29" y="23"/>
                </a:lnTo>
                <a:lnTo>
                  <a:pt x="28" y="24"/>
                </a:lnTo>
                <a:lnTo>
                  <a:pt x="27" y="23"/>
                </a:lnTo>
                <a:lnTo>
                  <a:pt x="27" y="24"/>
                </a:lnTo>
                <a:lnTo>
                  <a:pt x="25" y="25"/>
                </a:lnTo>
                <a:lnTo>
                  <a:pt x="26" y="26"/>
                </a:lnTo>
                <a:lnTo>
                  <a:pt x="26" y="27"/>
                </a:lnTo>
                <a:lnTo>
                  <a:pt x="26" y="28"/>
                </a:lnTo>
                <a:lnTo>
                  <a:pt x="25" y="27"/>
                </a:lnTo>
                <a:lnTo>
                  <a:pt x="19" y="28"/>
                </a:lnTo>
                <a:lnTo>
                  <a:pt x="17" y="27"/>
                </a:lnTo>
                <a:lnTo>
                  <a:pt x="16" y="28"/>
                </a:lnTo>
                <a:lnTo>
                  <a:pt x="15" y="28"/>
                </a:lnTo>
                <a:lnTo>
                  <a:pt x="14" y="28"/>
                </a:lnTo>
                <a:lnTo>
                  <a:pt x="10" y="26"/>
                </a:lnTo>
                <a:lnTo>
                  <a:pt x="9" y="27"/>
                </a:lnTo>
                <a:lnTo>
                  <a:pt x="10" y="27"/>
                </a:lnTo>
                <a:lnTo>
                  <a:pt x="6" y="27"/>
                </a:lnTo>
                <a:lnTo>
                  <a:pt x="6" y="25"/>
                </a:lnTo>
                <a:lnTo>
                  <a:pt x="7" y="23"/>
                </a:lnTo>
                <a:lnTo>
                  <a:pt x="8" y="22"/>
                </a:lnTo>
                <a:lnTo>
                  <a:pt x="5" y="21"/>
                </a:lnTo>
                <a:lnTo>
                  <a:pt x="3" y="21"/>
                </a:lnTo>
                <a:lnTo>
                  <a:pt x="2" y="20"/>
                </a:lnTo>
                <a:lnTo>
                  <a:pt x="2" y="19"/>
                </a:lnTo>
                <a:lnTo>
                  <a:pt x="1" y="19"/>
                </a:lnTo>
                <a:lnTo>
                  <a:pt x="1" y="18"/>
                </a:lnTo>
                <a:lnTo>
                  <a:pt x="2" y="17"/>
                </a:lnTo>
                <a:lnTo>
                  <a:pt x="1" y="16"/>
                </a:lnTo>
                <a:lnTo>
                  <a:pt x="0" y="15"/>
                </a:lnTo>
                <a:lnTo>
                  <a:pt x="1" y="15"/>
                </a:lnTo>
                <a:lnTo>
                  <a:pt x="0" y="15"/>
                </a:lnTo>
                <a:lnTo>
                  <a:pt x="1" y="14"/>
                </a:lnTo>
                <a:lnTo>
                  <a:pt x="1" y="13"/>
                </a:lnTo>
                <a:lnTo>
                  <a:pt x="0" y="12"/>
                </a:lnTo>
                <a:lnTo>
                  <a:pt x="3" y="11"/>
                </a:lnTo>
                <a:lnTo>
                  <a:pt x="4" y="10"/>
                </a:lnTo>
                <a:lnTo>
                  <a:pt x="3" y="9"/>
                </a:lnTo>
                <a:lnTo>
                  <a:pt x="4" y="9"/>
                </a:lnTo>
                <a:lnTo>
                  <a:pt x="5" y="7"/>
                </a:lnTo>
                <a:lnTo>
                  <a:pt x="5" y="6"/>
                </a:lnTo>
                <a:lnTo>
                  <a:pt x="4" y="6"/>
                </a:lnTo>
                <a:lnTo>
                  <a:pt x="5" y="5"/>
                </a:lnTo>
                <a:lnTo>
                  <a:pt x="8" y="5"/>
                </a:lnTo>
                <a:lnTo>
                  <a:pt x="8" y="6"/>
                </a:lnTo>
                <a:lnTo>
                  <a:pt x="9" y="6"/>
                </a:lnTo>
                <a:lnTo>
                  <a:pt x="9" y="5"/>
                </a:lnTo>
                <a:lnTo>
                  <a:pt x="10" y="5"/>
                </a:lnTo>
                <a:lnTo>
                  <a:pt x="10" y="4"/>
                </a:lnTo>
                <a:lnTo>
                  <a:pt x="12" y="4"/>
                </a:lnTo>
                <a:lnTo>
                  <a:pt x="14" y="6"/>
                </a:lnTo>
                <a:lnTo>
                  <a:pt x="12" y="4"/>
                </a:lnTo>
                <a:lnTo>
                  <a:pt x="11" y="4"/>
                </a:lnTo>
                <a:lnTo>
                  <a:pt x="11" y="3"/>
                </a:lnTo>
                <a:lnTo>
                  <a:pt x="10" y="3"/>
                </a:lnTo>
                <a:lnTo>
                  <a:pt x="11" y="2"/>
                </a:lnTo>
                <a:lnTo>
                  <a:pt x="10" y="1"/>
                </a:lnTo>
                <a:lnTo>
                  <a:pt x="9" y="1"/>
                </a:lnTo>
                <a:lnTo>
                  <a:pt x="9" y="0"/>
                </a:lnTo>
                <a:lnTo>
                  <a:pt x="9" y="1"/>
                </a:lnTo>
                <a:lnTo>
                  <a:pt x="10" y="1"/>
                </a:lnTo>
                <a:lnTo>
                  <a:pt x="13" y="1"/>
                </a:lnTo>
                <a:close/>
              </a:path>
            </a:pathLst>
          </a:custGeom>
          <a:noFill/>
          <a:ln w="9525">
            <a:solidFill>
              <a:schemeClr val="accent1"/>
            </a:solidFill>
            <a:round/>
            <a:headEnd/>
            <a:tailEnd/>
          </a:ln>
        </xdr:spPr>
      </xdr:sp>
      <xdr:sp macro="" textlink="">
        <xdr:nvSpPr>
          <xdr:cNvPr id="171" name="Freeform 52">
            <a:hlinkClick xmlns:r="http://schemas.openxmlformats.org/officeDocument/2006/relationships" r:id="rId12" tooltip="it - 7,248"/>
          </xdr:cNvPr>
          <xdr:cNvSpPr>
            <a:spLocks/>
          </xdr:cNvSpPr>
        </xdr:nvSpPr>
        <xdr:spPr bwMode="auto">
          <a:xfrm>
            <a:off x="1035" y="1571"/>
            <a:ext cx="43" cy="34"/>
          </a:xfrm>
          <a:custGeom>
            <a:avLst/>
            <a:gdLst/>
            <a:ahLst/>
            <a:cxnLst>
              <a:cxn ang="0">
                <a:pos x="4" y="11"/>
              </a:cxn>
              <a:cxn ang="0">
                <a:pos x="1" y="9"/>
              </a:cxn>
              <a:cxn ang="0">
                <a:pos x="0" y="7"/>
              </a:cxn>
              <a:cxn ang="0">
                <a:pos x="1" y="6"/>
              </a:cxn>
              <a:cxn ang="0">
                <a:pos x="1" y="4"/>
              </a:cxn>
              <a:cxn ang="0">
                <a:pos x="6" y="2"/>
              </a:cxn>
              <a:cxn ang="0">
                <a:pos x="8" y="5"/>
              </a:cxn>
              <a:cxn ang="0">
                <a:pos x="10" y="3"/>
              </a:cxn>
              <a:cxn ang="0">
                <a:pos x="12" y="2"/>
              </a:cxn>
              <a:cxn ang="0">
                <a:pos x="14" y="1"/>
              </a:cxn>
              <a:cxn ang="0">
                <a:pos x="16" y="0"/>
              </a:cxn>
              <a:cxn ang="0">
                <a:pos x="20" y="1"/>
              </a:cxn>
              <a:cxn ang="0">
                <a:pos x="25" y="2"/>
              </a:cxn>
              <a:cxn ang="0">
                <a:pos x="25" y="3"/>
              </a:cxn>
              <a:cxn ang="0">
                <a:pos x="26" y="5"/>
              </a:cxn>
              <a:cxn ang="0">
                <a:pos x="24" y="5"/>
              </a:cxn>
              <a:cxn ang="0">
                <a:pos x="20" y="6"/>
              </a:cxn>
              <a:cxn ang="0">
                <a:pos x="21" y="8"/>
              </a:cxn>
              <a:cxn ang="0">
                <a:pos x="21" y="11"/>
              </a:cxn>
              <a:cxn ang="0">
                <a:pos x="27" y="16"/>
              </a:cxn>
              <a:cxn ang="0">
                <a:pos x="31" y="19"/>
              </a:cxn>
              <a:cxn ang="0">
                <a:pos x="35" y="19"/>
              </a:cxn>
              <a:cxn ang="0">
                <a:pos x="34" y="21"/>
              </a:cxn>
              <a:cxn ang="0">
                <a:pos x="43" y="25"/>
              </a:cxn>
              <a:cxn ang="0">
                <a:pos x="41" y="26"/>
              </a:cxn>
              <a:cxn ang="0">
                <a:pos x="39" y="25"/>
              </a:cxn>
              <a:cxn ang="0">
                <a:pos x="39" y="24"/>
              </a:cxn>
              <a:cxn ang="0">
                <a:pos x="36" y="27"/>
              </a:cxn>
              <a:cxn ang="0">
                <a:pos x="38" y="30"/>
              </a:cxn>
              <a:cxn ang="0">
                <a:pos x="36" y="32"/>
              </a:cxn>
              <a:cxn ang="0">
                <a:pos x="32" y="33"/>
              </a:cxn>
              <a:cxn ang="0">
                <a:pos x="33" y="31"/>
              </a:cxn>
              <a:cxn ang="0">
                <a:pos x="33" y="26"/>
              </a:cxn>
              <a:cxn ang="0">
                <a:pos x="30" y="25"/>
              </a:cxn>
              <a:cxn ang="0">
                <a:pos x="28" y="24"/>
              </a:cxn>
              <a:cxn ang="0">
                <a:pos x="27" y="23"/>
              </a:cxn>
              <a:cxn ang="0">
                <a:pos x="23" y="21"/>
              </a:cxn>
              <a:cxn ang="0">
                <a:pos x="16" y="17"/>
              </a:cxn>
              <a:cxn ang="0">
                <a:pos x="14" y="15"/>
              </a:cxn>
              <a:cxn ang="0">
                <a:pos x="7" y="10"/>
              </a:cxn>
              <a:cxn ang="0">
                <a:pos x="3" y="12"/>
              </a:cxn>
              <a:cxn ang="0">
                <a:pos x="21" y="11"/>
              </a:cxn>
              <a:cxn ang="0">
                <a:pos x="21" y="11"/>
              </a:cxn>
            </a:cxnLst>
            <a:rect l="0" t="0" r="r" b="b"/>
            <a:pathLst>
              <a:path w="43" h="34">
                <a:moveTo>
                  <a:pt x="3" y="12"/>
                </a:moveTo>
                <a:lnTo>
                  <a:pt x="4" y="11"/>
                </a:lnTo>
                <a:lnTo>
                  <a:pt x="1" y="10"/>
                </a:lnTo>
                <a:lnTo>
                  <a:pt x="1" y="9"/>
                </a:lnTo>
                <a:lnTo>
                  <a:pt x="1" y="8"/>
                </a:lnTo>
                <a:lnTo>
                  <a:pt x="0" y="7"/>
                </a:lnTo>
                <a:lnTo>
                  <a:pt x="1" y="7"/>
                </a:lnTo>
                <a:lnTo>
                  <a:pt x="1" y="6"/>
                </a:lnTo>
                <a:lnTo>
                  <a:pt x="0" y="5"/>
                </a:lnTo>
                <a:lnTo>
                  <a:pt x="1" y="4"/>
                </a:lnTo>
                <a:lnTo>
                  <a:pt x="4" y="4"/>
                </a:lnTo>
                <a:lnTo>
                  <a:pt x="6" y="2"/>
                </a:lnTo>
                <a:lnTo>
                  <a:pt x="6" y="3"/>
                </a:lnTo>
                <a:lnTo>
                  <a:pt x="8" y="5"/>
                </a:lnTo>
                <a:lnTo>
                  <a:pt x="9" y="2"/>
                </a:lnTo>
                <a:lnTo>
                  <a:pt x="10" y="3"/>
                </a:lnTo>
                <a:lnTo>
                  <a:pt x="12" y="3"/>
                </a:lnTo>
                <a:lnTo>
                  <a:pt x="12" y="2"/>
                </a:lnTo>
                <a:lnTo>
                  <a:pt x="14" y="2"/>
                </a:lnTo>
                <a:lnTo>
                  <a:pt x="14" y="1"/>
                </a:lnTo>
                <a:lnTo>
                  <a:pt x="16" y="1"/>
                </a:lnTo>
                <a:lnTo>
                  <a:pt x="16" y="0"/>
                </a:lnTo>
                <a:lnTo>
                  <a:pt x="20" y="0"/>
                </a:lnTo>
                <a:lnTo>
                  <a:pt x="20" y="1"/>
                </a:lnTo>
                <a:lnTo>
                  <a:pt x="21" y="1"/>
                </a:lnTo>
                <a:lnTo>
                  <a:pt x="25" y="2"/>
                </a:lnTo>
                <a:lnTo>
                  <a:pt x="24" y="3"/>
                </a:lnTo>
                <a:lnTo>
                  <a:pt x="25" y="3"/>
                </a:lnTo>
                <a:lnTo>
                  <a:pt x="25" y="4"/>
                </a:lnTo>
                <a:lnTo>
                  <a:pt x="26" y="5"/>
                </a:lnTo>
                <a:lnTo>
                  <a:pt x="25" y="5"/>
                </a:lnTo>
                <a:lnTo>
                  <a:pt x="24" y="5"/>
                </a:lnTo>
                <a:lnTo>
                  <a:pt x="23" y="5"/>
                </a:lnTo>
                <a:lnTo>
                  <a:pt x="20" y="6"/>
                </a:lnTo>
                <a:lnTo>
                  <a:pt x="20" y="7"/>
                </a:lnTo>
                <a:lnTo>
                  <a:pt x="21" y="8"/>
                </a:lnTo>
                <a:lnTo>
                  <a:pt x="20" y="9"/>
                </a:lnTo>
                <a:lnTo>
                  <a:pt x="21" y="11"/>
                </a:lnTo>
                <a:lnTo>
                  <a:pt x="25" y="13"/>
                </a:lnTo>
                <a:lnTo>
                  <a:pt x="27" y="16"/>
                </a:lnTo>
                <a:lnTo>
                  <a:pt x="29" y="18"/>
                </a:lnTo>
                <a:lnTo>
                  <a:pt x="31" y="19"/>
                </a:lnTo>
                <a:lnTo>
                  <a:pt x="34" y="19"/>
                </a:lnTo>
                <a:lnTo>
                  <a:pt x="35" y="19"/>
                </a:lnTo>
                <a:lnTo>
                  <a:pt x="33" y="20"/>
                </a:lnTo>
                <a:lnTo>
                  <a:pt x="34" y="21"/>
                </a:lnTo>
                <a:lnTo>
                  <a:pt x="41" y="24"/>
                </a:lnTo>
                <a:lnTo>
                  <a:pt x="43" y="25"/>
                </a:lnTo>
                <a:lnTo>
                  <a:pt x="42" y="27"/>
                </a:lnTo>
                <a:lnTo>
                  <a:pt x="41" y="26"/>
                </a:lnTo>
                <a:lnTo>
                  <a:pt x="41" y="25"/>
                </a:lnTo>
                <a:lnTo>
                  <a:pt x="39" y="25"/>
                </a:lnTo>
                <a:lnTo>
                  <a:pt x="38" y="24"/>
                </a:lnTo>
                <a:lnTo>
                  <a:pt x="39" y="24"/>
                </a:lnTo>
                <a:lnTo>
                  <a:pt x="37" y="24"/>
                </a:lnTo>
                <a:lnTo>
                  <a:pt x="36" y="27"/>
                </a:lnTo>
                <a:lnTo>
                  <a:pt x="38" y="28"/>
                </a:lnTo>
                <a:lnTo>
                  <a:pt x="38" y="30"/>
                </a:lnTo>
                <a:lnTo>
                  <a:pt x="36" y="30"/>
                </a:lnTo>
                <a:lnTo>
                  <a:pt x="36" y="32"/>
                </a:lnTo>
                <a:lnTo>
                  <a:pt x="34" y="34"/>
                </a:lnTo>
                <a:lnTo>
                  <a:pt x="32" y="33"/>
                </a:lnTo>
                <a:lnTo>
                  <a:pt x="32" y="32"/>
                </a:lnTo>
                <a:lnTo>
                  <a:pt x="33" y="31"/>
                </a:lnTo>
                <a:lnTo>
                  <a:pt x="35" y="30"/>
                </a:lnTo>
                <a:lnTo>
                  <a:pt x="33" y="26"/>
                </a:lnTo>
                <a:lnTo>
                  <a:pt x="32" y="26"/>
                </a:lnTo>
                <a:lnTo>
                  <a:pt x="30" y="25"/>
                </a:lnTo>
                <a:lnTo>
                  <a:pt x="29" y="24"/>
                </a:lnTo>
                <a:lnTo>
                  <a:pt x="28" y="24"/>
                </a:lnTo>
                <a:lnTo>
                  <a:pt x="28" y="23"/>
                </a:lnTo>
                <a:lnTo>
                  <a:pt x="27" y="23"/>
                </a:lnTo>
                <a:lnTo>
                  <a:pt x="25" y="21"/>
                </a:lnTo>
                <a:lnTo>
                  <a:pt x="23" y="21"/>
                </a:lnTo>
                <a:lnTo>
                  <a:pt x="18" y="17"/>
                </a:lnTo>
                <a:lnTo>
                  <a:pt x="16" y="17"/>
                </a:lnTo>
                <a:lnTo>
                  <a:pt x="16" y="16"/>
                </a:lnTo>
                <a:lnTo>
                  <a:pt x="14" y="15"/>
                </a:lnTo>
                <a:lnTo>
                  <a:pt x="12" y="11"/>
                </a:lnTo>
                <a:lnTo>
                  <a:pt x="7" y="10"/>
                </a:lnTo>
                <a:lnTo>
                  <a:pt x="4" y="12"/>
                </a:lnTo>
                <a:lnTo>
                  <a:pt x="3" y="12"/>
                </a:lnTo>
                <a:lnTo>
                  <a:pt x="21" y="19"/>
                </a:lnTo>
                <a:lnTo>
                  <a:pt x="21" y="11"/>
                </a:lnTo>
                <a:lnTo>
                  <a:pt x="21" y="12"/>
                </a:lnTo>
                <a:lnTo>
                  <a:pt x="21" y="11"/>
                </a:lnTo>
                <a:lnTo>
                  <a:pt x="3" y="12"/>
                </a:lnTo>
                <a:close/>
              </a:path>
            </a:pathLst>
          </a:custGeom>
          <a:noFill/>
          <a:ln w="9525">
            <a:solidFill>
              <a:schemeClr val="accent1"/>
            </a:solidFill>
            <a:round/>
            <a:headEnd/>
            <a:tailEnd/>
          </a:ln>
        </xdr:spPr>
      </xdr:sp>
      <xdr:sp macro="" textlink="">
        <xdr:nvSpPr>
          <xdr:cNvPr id="172" name="Freeform 51">
            <a:hlinkClick xmlns:r="http://schemas.openxmlformats.org/officeDocument/2006/relationships" r:id="rId12" tooltip="it - 7,248"/>
          </xdr:cNvPr>
          <xdr:cNvSpPr>
            <a:spLocks/>
          </xdr:cNvSpPr>
        </xdr:nvSpPr>
        <xdr:spPr bwMode="auto">
          <a:xfrm>
            <a:off x="1056" y="1603"/>
            <a:ext cx="11" cy="6"/>
          </a:xfrm>
          <a:custGeom>
            <a:avLst/>
            <a:gdLst/>
            <a:ahLst/>
            <a:cxnLst>
              <a:cxn ang="0">
                <a:pos x="10" y="2"/>
              </a:cxn>
              <a:cxn ang="0">
                <a:pos x="10" y="4"/>
              </a:cxn>
              <a:cxn ang="0">
                <a:pos x="10" y="5"/>
              </a:cxn>
              <a:cxn ang="0">
                <a:pos x="10" y="6"/>
              </a:cxn>
              <a:cxn ang="0">
                <a:pos x="3" y="3"/>
              </a:cxn>
              <a:cxn ang="0">
                <a:pos x="1" y="3"/>
              </a:cxn>
              <a:cxn ang="0">
                <a:pos x="0" y="2"/>
              </a:cxn>
              <a:cxn ang="0">
                <a:pos x="1" y="1"/>
              </a:cxn>
              <a:cxn ang="0">
                <a:pos x="2" y="1"/>
              </a:cxn>
              <a:cxn ang="0">
                <a:pos x="3" y="0"/>
              </a:cxn>
              <a:cxn ang="0">
                <a:pos x="5" y="1"/>
              </a:cxn>
              <a:cxn ang="0">
                <a:pos x="11" y="0"/>
              </a:cxn>
              <a:cxn ang="0">
                <a:pos x="10" y="2"/>
              </a:cxn>
            </a:cxnLst>
            <a:rect l="0" t="0" r="r" b="b"/>
            <a:pathLst>
              <a:path w="11" h="6">
                <a:moveTo>
                  <a:pt x="10" y="2"/>
                </a:moveTo>
                <a:lnTo>
                  <a:pt x="10" y="4"/>
                </a:lnTo>
                <a:lnTo>
                  <a:pt x="10" y="5"/>
                </a:lnTo>
                <a:lnTo>
                  <a:pt x="10" y="6"/>
                </a:lnTo>
                <a:lnTo>
                  <a:pt x="3" y="3"/>
                </a:lnTo>
                <a:lnTo>
                  <a:pt x="1" y="3"/>
                </a:lnTo>
                <a:lnTo>
                  <a:pt x="0" y="2"/>
                </a:lnTo>
                <a:lnTo>
                  <a:pt x="1" y="1"/>
                </a:lnTo>
                <a:lnTo>
                  <a:pt x="2" y="1"/>
                </a:lnTo>
                <a:lnTo>
                  <a:pt x="3" y="0"/>
                </a:lnTo>
                <a:lnTo>
                  <a:pt x="5" y="1"/>
                </a:lnTo>
                <a:lnTo>
                  <a:pt x="11" y="0"/>
                </a:lnTo>
                <a:lnTo>
                  <a:pt x="10" y="2"/>
                </a:lnTo>
                <a:close/>
              </a:path>
            </a:pathLst>
          </a:custGeom>
          <a:noFill/>
          <a:ln w="9525">
            <a:solidFill>
              <a:schemeClr val="accent1"/>
            </a:solidFill>
            <a:round/>
            <a:headEnd/>
            <a:tailEnd/>
          </a:ln>
        </xdr:spPr>
      </xdr:sp>
      <xdr:sp macro="" textlink="">
        <xdr:nvSpPr>
          <xdr:cNvPr id="173" name="Freeform 50">
            <a:hlinkClick xmlns:r="http://schemas.openxmlformats.org/officeDocument/2006/relationships" r:id="rId12" tooltip="it - 7,248"/>
          </xdr:cNvPr>
          <xdr:cNvSpPr>
            <a:spLocks/>
          </xdr:cNvSpPr>
        </xdr:nvSpPr>
        <xdr:spPr bwMode="auto">
          <a:xfrm>
            <a:off x="1040" y="1592"/>
            <a:ext cx="6" cy="9"/>
          </a:xfrm>
          <a:custGeom>
            <a:avLst/>
            <a:gdLst/>
            <a:ahLst/>
            <a:cxnLst>
              <a:cxn ang="0">
                <a:pos x="0" y="3"/>
              </a:cxn>
              <a:cxn ang="0">
                <a:pos x="0" y="2"/>
              </a:cxn>
              <a:cxn ang="0">
                <a:pos x="2" y="2"/>
              </a:cxn>
              <a:cxn ang="0">
                <a:pos x="4" y="0"/>
              </a:cxn>
              <a:cxn ang="0">
                <a:pos x="6" y="1"/>
              </a:cxn>
              <a:cxn ang="0">
                <a:pos x="5" y="2"/>
              </a:cxn>
              <a:cxn ang="0">
                <a:pos x="6" y="3"/>
              </a:cxn>
              <a:cxn ang="0">
                <a:pos x="6" y="4"/>
              </a:cxn>
              <a:cxn ang="0">
                <a:pos x="6" y="5"/>
              </a:cxn>
              <a:cxn ang="0">
                <a:pos x="6" y="8"/>
              </a:cxn>
              <a:cxn ang="0">
                <a:pos x="3" y="7"/>
              </a:cxn>
              <a:cxn ang="0">
                <a:pos x="3" y="9"/>
              </a:cxn>
              <a:cxn ang="0">
                <a:pos x="2" y="9"/>
              </a:cxn>
              <a:cxn ang="0">
                <a:pos x="2" y="8"/>
              </a:cxn>
              <a:cxn ang="0">
                <a:pos x="1" y="9"/>
              </a:cxn>
              <a:cxn ang="0">
                <a:pos x="1" y="7"/>
              </a:cxn>
              <a:cxn ang="0">
                <a:pos x="2" y="6"/>
              </a:cxn>
              <a:cxn ang="0">
                <a:pos x="1" y="5"/>
              </a:cxn>
              <a:cxn ang="0">
                <a:pos x="2" y="4"/>
              </a:cxn>
              <a:cxn ang="0">
                <a:pos x="0" y="3"/>
              </a:cxn>
            </a:cxnLst>
            <a:rect l="0" t="0" r="r" b="b"/>
            <a:pathLst>
              <a:path w="6" h="9">
                <a:moveTo>
                  <a:pt x="0" y="3"/>
                </a:moveTo>
                <a:lnTo>
                  <a:pt x="0" y="2"/>
                </a:lnTo>
                <a:lnTo>
                  <a:pt x="2" y="2"/>
                </a:lnTo>
                <a:lnTo>
                  <a:pt x="4" y="0"/>
                </a:lnTo>
                <a:lnTo>
                  <a:pt x="6" y="1"/>
                </a:lnTo>
                <a:lnTo>
                  <a:pt x="5" y="2"/>
                </a:lnTo>
                <a:lnTo>
                  <a:pt x="6" y="3"/>
                </a:lnTo>
                <a:lnTo>
                  <a:pt x="6" y="4"/>
                </a:lnTo>
                <a:lnTo>
                  <a:pt x="6" y="5"/>
                </a:lnTo>
                <a:lnTo>
                  <a:pt x="6" y="8"/>
                </a:lnTo>
                <a:lnTo>
                  <a:pt x="3" y="7"/>
                </a:lnTo>
                <a:lnTo>
                  <a:pt x="3" y="9"/>
                </a:lnTo>
                <a:lnTo>
                  <a:pt x="2" y="9"/>
                </a:lnTo>
                <a:lnTo>
                  <a:pt x="2" y="8"/>
                </a:lnTo>
                <a:lnTo>
                  <a:pt x="1" y="9"/>
                </a:lnTo>
                <a:lnTo>
                  <a:pt x="1" y="7"/>
                </a:lnTo>
                <a:lnTo>
                  <a:pt x="2" y="6"/>
                </a:lnTo>
                <a:lnTo>
                  <a:pt x="1" y="5"/>
                </a:lnTo>
                <a:lnTo>
                  <a:pt x="2" y="4"/>
                </a:lnTo>
                <a:lnTo>
                  <a:pt x="0" y="3"/>
                </a:lnTo>
                <a:close/>
              </a:path>
            </a:pathLst>
          </a:custGeom>
          <a:noFill/>
          <a:ln w="9525">
            <a:solidFill>
              <a:schemeClr val="accent1"/>
            </a:solidFill>
            <a:round/>
            <a:headEnd/>
            <a:tailEnd/>
          </a:ln>
        </xdr:spPr>
      </xdr:sp>
      <xdr:sp macro="" textlink="">
        <xdr:nvSpPr>
          <xdr:cNvPr id="174" name="Freeform 49">
            <a:hlinkClick xmlns:r="http://schemas.openxmlformats.org/officeDocument/2006/relationships" r:id="rId13" tooltip="ir - 7,465"/>
          </xdr:cNvPr>
          <xdr:cNvSpPr>
            <a:spLocks/>
          </xdr:cNvSpPr>
        </xdr:nvSpPr>
        <xdr:spPr bwMode="auto">
          <a:xfrm>
            <a:off x="1171" y="1598"/>
            <a:ext cx="70" cy="53"/>
          </a:xfrm>
          <a:custGeom>
            <a:avLst/>
            <a:gdLst/>
            <a:ahLst/>
            <a:cxnLst>
              <a:cxn ang="0">
                <a:pos x="62" y="18"/>
              </a:cxn>
              <a:cxn ang="0">
                <a:pos x="62" y="20"/>
              </a:cxn>
              <a:cxn ang="0">
                <a:pos x="60" y="22"/>
              </a:cxn>
              <a:cxn ang="0">
                <a:pos x="61" y="24"/>
              </a:cxn>
              <a:cxn ang="0">
                <a:pos x="61" y="30"/>
              </a:cxn>
              <a:cxn ang="0">
                <a:pos x="65" y="32"/>
              </a:cxn>
              <a:cxn ang="0">
                <a:pos x="65" y="40"/>
              </a:cxn>
              <a:cxn ang="0">
                <a:pos x="69" y="45"/>
              </a:cxn>
              <a:cxn ang="0">
                <a:pos x="70" y="48"/>
              </a:cxn>
              <a:cxn ang="0">
                <a:pos x="65" y="49"/>
              </a:cxn>
              <a:cxn ang="0">
                <a:pos x="63" y="53"/>
              </a:cxn>
              <a:cxn ang="0">
                <a:pos x="60" y="52"/>
              </a:cxn>
              <a:cxn ang="0">
                <a:pos x="55" y="52"/>
              </a:cxn>
              <a:cxn ang="0">
                <a:pos x="51" y="52"/>
              </a:cxn>
              <a:cxn ang="0">
                <a:pos x="48" y="51"/>
              </a:cxn>
              <a:cxn ang="0">
                <a:pos x="46" y="46"/>
              </a:cxn>
              <a:cxn ang="0">
                <a:pos x="39" y="48"/>
              </a:cxn>
              <a:cxn ang="0">
                <a:pos x="35" y="47"/>
              </a:cxn>
              <a:cxn ang="0">
                <a:pos x="31" y="44"/>
              </a:cxn>
              <a:cxn ang="0">
                <a:pos x="26" y="40"/>
              </a:cxn>
              <a:cxn ang="0">
                <a:pos x="24" y="39"/>
              </a:cxn>
              <a:cxn ang="0">
                <a:pos x="22" y="35"/>
              </a:cxn>
              <a:cxn ang="0">
                <a:pos x="18" y="34"/>
              </a:cxn>
              <a:cxn ang="0">
                <a:pos x="16" y="35"/>
              </a:cxn>
              <a:cxn ang="0">
                <a:pos x="15" y="32"/>
              </a:cxn>
              <a:cxn ang="0">
                <a:pos x="14" y="29"/>
              </a:cxn>
              <a:cxn ang="0">
                <a:pos x="8" y="24"/>
              </a:cxn>
              <a:cxn ang="0">
                <a:pos x="5" y="21"/>
              </a:cxn>
              <a:cxn ang="0">
                <a:pos x="5" y="19"/>
              </a:cxn>
              <a:cxn ang="0">
                <a:pos x="6" y="18"/>
              </a:cxn>
              <a:cxn ang="0">
                <a:pos x="8" y="17"/>
              </a:cxn>
              <a:cxn ang="0">
                <a:pos x="8" y="14"/>
              </a:cxn>
              <a:cxn ang="0">
                <a:pos x="5" y="13"/>
              </a:cxn>
              <a:cxn ang="0">
                <a:pos x="3" y="11"/>
              </a:cxn>
              <a:cxn ang="0">
                <a:pos x="2" y="8"/>
              </a:cxn>
              <a:cxn ang="0">
                <a:pos x="1" y="7"/>
              </a:cxn>
              <a:cxn ang="0">
                <a:pos x="1" y="5"/>
              </a:cxn>
              <a:cxn ang="0">
                <a:pos x="0" y="1"/>
              </a:cxn>
              <a:cxn ang="0">
                <a:pos x="2" y="0"/>
              </a:cxn>
              <a:cxn ang="0">
                <a:pos x="5" y="3"/>
              </a:cxn>
              <a:cxn ang="0">
                <a:pos x="9" y="3"/>
              </a:cxn>
              <a:cxn ang="0">
                <a:pos x="16" y="1"/>
              </a:cxn>
              <a:cxn ang="0">
                <a:pos x="16" y="3"/>
              </a:cxn>
              <a:cxn ang="0">
                <a:pos x="17" y="5"/>
              </a:cxn>
              <a:cxn ang="0">
                <a:pos x="27" y="4"/>
              </a:cxn>
              <a:cxn ang="0">
                <a:pos x="32" y="7"/>
              </a:cxn>
              <a:cxn ang="0">
                <a:pos x="39" y="8"/>
              </a:cxn>
              <a:cxn ang="0">
                <a:pos x="42" y="6"/>
              </a:cxn>
              <a:cxn ang="0">
                <a:pos x="49" y="7"/>
              </a:cxn>
              <a:cxn ang="0">
                <a:pos x="57" y="9"/>
              </a:cxn>
              <a:cxn ang="0">
                <a:pos x="59" y="11"/>
              </a:cxn>
              <a:cxn ang="0">
                <a:pos x="63" y="15"/>
              </a:cxn>
            </a:cxnLst>
            <a:rect l="0" t="0" r="r" b="b"/>
            <a:pathLst>
              <a:path w="70" h="53">
                <a:moveTo>
                  <a:pt x="63" y="15"/>
                </a:moveTo>
                <a:lnTo>
                  <a:pt x="62" y="18"/>
                </a:lnTo>
                <a:lnTo>
                  <a:pt x="61" y="19"/>
                </a:lnTo>
                <a:lnTo>
                  <a:pt x="62" y="20"/>
                </a:lnTo>
                <a:lnTo>
                  <a:pt x="60" y="20"/>
                </a:lnTo>
                <a:lnTo>
                  <a:pt x="60" y="22"/>
                </a:lnTo>
                <a:lnTo>
                  <a:pt x="62" y="23"/>
                </a:lnTo>
                <a:lnTo>
                  <a:pt x="61" y="24"/>
                </a:lnTo>
                <a:lnTo>
                  <a:pt x="62" y="27"/>
                </a:lnTo>
                <a:lnTo>
                  <a:pt x="61" y="30"/>
                </a:lnTo>
                <a:lnTo>
                  <a:pt x="65" y="30"/>
                </a:lnTo>
                <a:lnTo>
                  <a:pt x="65" y="32"/>
                </a:lnTo>
                <a:lnTo>
                  <a:pt x="62" y="36"/>
                </a:lnTo>
                <a:lnTo>
                  <a:pt x="65" y="40"/>
                </a:lnTo>
                <a:lnTo>
                  <a:pt x="69" y="42"/>
                </a:lnTo>
                <a:lnTo>
                  <a:pt x="69" y="45"/>
                </a:lnTo>
                <a:lnTo>
                  <a:pt x="70" y="46"/>
                </a:lnTo>
                <a:lnTo>
                  <a:pt x="70" y="48"/>
                </a:lnTo>
                <a:lnTo>
                  <a:pt x="67" y="48"/>
                </a:lnTo>
                <a:lnTo>
                  <a:pt x="65" y="49"/>
                </a:lnTo>
                <a:lnTo>
                  <a:pt x="64" y="53"/>
                </a:lnTo>
                <a:lnTo>
                  <a:pt x="63" y="53"/>
                </a:lnTo>
                <a:lnTo>
                  <a:pt x="61" y="52"/>
                </a:lnTo>
                <a:lnTo>
                  <a:pt x="60" y="52"/>
                </a:lnTo>
                <a:lnTo>
                  <a:pt x="57" y="52"/>
                </a:lnTo>
                <a:lnTo>
                  <a:pt x="55" y="52"/>
                </a:lnTo>
                <a:lnTo>
                  <a:pt x="54" y="51"/>
                </a:lnTo>
                <a:lnTo>
                  <a:pt x="51" y="52"/>
                </a:lnTo>
                <a:lnTo>
                  <a:pt x="51" y="51"/>
                </a:lnTo>
                <a:lnTo>
                  <a:pt x="48" y="51"/>
                </a:lnTo>
                <a:lnTo>
                  <a:pt x="47" y="47"/>
                </a:lnTo>
                <a:lnTo>
                  <a:pt x="46" y="46"/>
                </a:lnTo>
                <a:lnTo>
                  <a:pt x="44" y="46"/>
                </a:lnTo>
                <a:lnTo>
                  <a:pt x="39" y="48"/>
                </a:lnTo>
                <a:lnTo>
                  <a:pt x="38" y="47"/>
                </a:lnTo>
                <a:lnTo>
                  <a:pt x="35" y="47"/>
                </a:lnTo>
                <a:lnTo>
                  <a:pt x="31" y="45"/>
                </a:lnTo>
                <a:lnTo>
                  <a:pt x="31" y="44"/>
                </a:lnTo>
                <a:lnTo>
                  <a:pt x="27" y="43"/>
                </a:lnTo>
                <a:lnTo>
                  <a:pt x="26" y="40"/>
                </a:lnTo>
                <a:lnTo>
                  <a:pt x="25" y="39"/>
                </a:lnTo>
                <a:lnTo>
                  <a:pt x="24" y="39"/>
                </a:lnTo>
                <a:lnTo>
                  <a:pt x="24" y="37"/>
                </a:lnTo>
                <a:lnTo>
                  <a:pt x="22" y="35"/>
                </a:lnTo>
                <a:lnTo>
                  <a:pt x="20" y="35"/>
                </a:lnTo>
                <a:lnTo>
                  <a:pt x="18" y="34"/>
                </a:lnTo>
                <a:lnTo>
                  <a:pt x="18" y="35"/>
                </a:lnTo>
                <a:lnTo>
                  <a:pt x="16" y="35"/>
                </a:lnTo>
                <a:lnTo>
                  <a:pt x="15" y="34"/>
                </a:lnTo>
                <a:lnTo>
                  <a:pt x="15" y="32"/>
                </a:lnTo>
                <a:lnTo>
                  <a:pt x="13" y="32"/>
                </a:lnTo>
                <a:lnTo>
                  <a:pt x="14" y="29"/>
                </a:lnTo>
                <a:lnTo>
                  <a:pt x="12" y="27"/>
                </a:lnTo>
                <a:lnTo>
                  <a:pt x="8" y="24"/>
                </a:lnTo>
                <a:lnTo>
                  <a:pt x="8" y="23"/>
                </a:lnTo>
                <a:lnTo>
                  <a:pt x="5" y="21"/>
                </a:lnTo>
                <a:lnTo>
                  <a:pt x="6" y="20"/>
                </a:lnTo>
                <a:lnTo>
                  <a:pt x="5" y="19"/>
                </a:lnTo>
                <a:lnTo>
                  <a:pt x="6" y="19"/>
                </a:lnTo>
                <a:lnTo>
                  <a:pt x="6" y="18"/>
                </a:lnTo>
                <a:lnTo>
                  <a:pt x="7" y="17"/>
                </a:lnTo>
                <a:lnTo>
                  <a:pt x="8" y="17"/>
                </a:lnTo>
                <a:lnTo>
                  <a:pt x="7" y="15"/>
                </a:lnTo>
                <a:lnTo>
                  <a:pt x="8" y="14"/>
                </a:lnTo>
                <a:lnTo>
                  <a:pt x="7" y="14"/>
                </a:lnTo>
                <a:lnTo>
                  <a:pt x="5" y="13"/>
                </a:lnTo>
                <a:lnTo>
                  <a:pt x="5" y="12"/>
                </a:lnTo>
                <a:lnTo>
                  <a:pt x="3" y="11"/>
                </a:lnTo>
                <a:lnTo>
                  <a:pt x="3" y="9"/>
                </a:lnTo>
                <a:lnTo>
                  <a:pt x="2" y="8"/>
                </a:lnTo>
                <a:lnTo>
                  <a:pt x="2" y="7"/>
                </a:lnTo>
                <a:lnTo>
                  <a:pt x="1" y="7"/>
                </a:lnTo>
                <a:lnTo>
                  <a:pt x="2" y="5"/>
                </a:lnTo>
                <a:lnTo>
                  <a:pt x="1" y="5"/>
                </a:lnTo>
                <a:lnTo>
                  <a:pt x="1" y="3"/>
                </a:lnTo>
                <a:lnTo>
                  <a:pt x="0" y="1"/>
                </a:lnTo>
                <a:lnTo>
                  <a:pt x="1" y="1"/>
                </a:lnTo>
                <a:lnTo>
                  <a:pt x="2" y="0"/>
                </a:lnTo>
                <a:lnTo>
                  <a:pt x="3" y="0"/>
                </a:lnTo>
                <a:lnTo>
                  <a:pt x="5" y="3"/>
                </a:lnTo>
                <a:lnTo>
                  <a:pt x="8" y="3"/>
                </a:lnTo>
                <a:lnTo>
                  <a:pt x="9" y="3"/>
                </a:lnTo>
                <a:lnTo>
                  <a:pt x="15" y="0"/>
                </a:lnTo>
                <a:lnTo>
                  <a:pt x="16" y="1"/>
                </a:lnTo>
                <a:lnTo>
                  <a:pt x="15" y="1"/>
                </a:lnTo>
                <a:lnTo>
                  <a:pt x="16" y="3"/>
                </a:lnTo>
                <a:lnTo>
                  <a:pt x="15" y="3"/>
                </a:lnTo>
                <a:lnTo>
                  <a:pt x="17" y="5"/>
                </a:lnTo>
                <a:lnTo>
                  <a:pt x="21" y="5"/>
                </a:lnTo>
                <a:lnTo>
                  <a:pt x="27" y="4"/>
                </a:lnTo>
                <a:lnTo>
                  <a:pt x="29" y="7"/>
                </a:lnTo>
                <a:lnTo>
                  <a:pt x="32" y="7"/>
                </a:lnTo>
                <a:lnTo>
                  <a:pt x="35" y="9"/>
                </a:lnTo>
                <a:lnTo>
                  <a:pt x="39" y="8"/>
                </a:lnTo>
                <a:lnTo>
                  <a:pt x="39" y="7"/>
                </a:lnTo>
                <a:lnTo>
                  <a:pt x="42" y="6"/>
                </a:lnTo>
                <a:lnTo>
                  <a:pt x="48" y="5"/>
                </a:lnTo>
                <a:lnTo>
                  <a:pt x="49" y="7"/>
                </a:lnTo>
                <a:lnTo>
                  <a:pt x="56" y="8"/>
                </a:lnTo>
                <a:lnTo>
                  <a:pt x="57" y="9"/>
                </a:lnTo>
                <a:lnTo>
                  <a:pt x="59" y="10"/>
                </a:lnTo>
                <a:lnTo>
                  <a:pt x="59" y="11"/>
                </a:lnTo>
                <a:lnTo>
                  <a:pt x="63" y="11"/>
                </a:lnTo>
                <a:lnTo>
                  <a:pt x="63" y="15"/>
                </a:lnTo>
                <a:close/>
              </a:path>
            </a:pathLst>
          </a:custGeom>
          <a:noFill/>
          <a:ln w="9525">
            <a:solidFill>
              <a:schemeClr val="accent1"/>
            </a:solidFill>
            <a:round/>
            <a:headEnd/>
            <a:tailEnd/>
          </a:ln>
        </xdr:spPr>
      </xdr:sp>
      <xdr:sp macro="" textlink="">
        <xdr:nvSpPr>
          <xdr:cNvPr id="175" name="Freeform 48">
            <a:hlinkClick xmlns:r="http://schemas.openxmlformats.org/officeDocument/2006/relationships" r:id="rId14" tooltip="ru - 7,581"/>
          </xdr:cNvPr>
          <xdr:cNvSpPr>
            <a:spLocks/>
          </xdr:cNvSpPr>
        </xdr:nvSpPr>
        <xdr:spPr bwMode="auto">
          <a:xfrm>
            <a:off x="1174" y="1441"/>
            <a:ext cx="75" cy="10"/>
          </a:xfrm>
          <a:custGeom>
            <a:avLst/>
            <a:gdLst/>
            <a:ahLst/>
            <a:cxnLst>
              <a:cxn ang="0">
                <a:pos x="75" y="7"/>
              </a:cxn>
              <a:cxn ang="0">
                <a:pos x="70" y="2"/>
              </a:cxn>
              <a:cxn ang="0">
                <a:pos x="60" y="0"/>
              </a:cxn>
              <a:cxn ang="0">
                <a:pos x="56" y="1"/>
              </a:cxn>
              <a:cxn ang="0">
                <a:pos x="50" y="3"/>
              </a:cxn>
              <a:cxn ang="0">
                <a:pos x="48" y="4"/>
              </a:cxn>
              <a:cxn ang="0">
                <a:pos x="39" y="6"/>
              </a:cxn>
              <a:cxn ang="0">
                <a:pos x="23" y="6"/>
              </a:cxn>
              <a:cxn ang="0">
                <a:pos x="18" y="7"/>
              </a:cxn>
              <a:cxn ang="0">
                <a:pos x="13" y="7"/>
              </a:cxn>
              <a:cxn ang="0">
                <a:pos x="0" y="8"/>
              </a:cxn>
              <a:cxn ang="0">
                <a:pos x="5" y="9"/>
              </a:cxn>
              <a:cxn ang="0">
                <a:pos x="7" y="9"/>
              </a:cxn>
              <a:cxn ang="0">
                <a:pos x="12" y="9"/>
              </a:cxn>
              <a:cxn ang="0">
                <a:pos x="17" y="9"/>
              </a:cxn>
              <a:cxn ang="0">
                <a:pos x="24" y="10"/>
              </a:cxn>
              <a:cxn ang="0">
                <a:pos x="29" y="9"/>
              </a:cxn>
              <a:cxn ang="0">
                <a:pos x="35" y="8"/>
              </a:cxn>
              <a:cxn ang="0">
                <a:pos x="47" y="10"/>
              </a:cxn>
              <a:cxn ang="0">
                <a:pos x="55" y="10"/>
              </a:cxn>
              <a:cxn ang="0">
                <a:pos x="59" y="9"/>
              </a:cxn>
              <a:cxn ang="0">
                <a:pos x="62" y="7"/>
              </a:cxn>
              <a:cxn ang="0">
                <a:pos x="69" y="7"/>
              </a:cxn>
              <a:cxn ang="0">
                <a:pos x="75" y="7"/>
              </a:cxn>
            </a:cxnLst>
            <a:rect l="0" t="0" r="r" b="b"/>
            <a:pathLst>
              <a:path w="75" h="10">
                <a:moveTo>
                  <a:pt x="75" y="7"/>
                </a:moveTo>
                <a:lnTo>
                  <a:pt x="70" y="2"/>
                </a:lnTo>
                <a:lnTo>
                  <a:pt x="60" y="0"/>
                </a:lnTo>
                <a:lnTo>
                  <a:pt x="56" y="1"/>
                </a:lnTo>
                <a:lnTo>
                  <a:pt x="50" y="3"/>
                </a:lnTo>
                <a:lnTo>
                  <a:pt x="48" y="4"/>
                </a:lnTo>
                <a:lnTo>
                  <a:pt x="39" y="6"/>
                </a:lnTo>
                <a:lnTo>
                  <a:pt x="23" y="6"/>
                </a:lnTo>
                <a:lnTo>
                  <a:pt x="18" y="7"/>
                </a:lnTo>
                <a:lnTo>
                  <a:pt x="13" y="7"/>
                </a:lnTo>
                <a:lnTo>
                  <a:pt x="0" y="8"/>
                </a:lnTo>
                <a:lnTo>
                  <a:pt x="5" y="9"/>
                </a:lnTo>
                <a:lnTo>
                  <a:pt x="7" y="9"/>
                </a:lnTo>
                <a:lnTo>
                  <a:pt x="12" y="9"/>
                </a:lnTo>
                <a:lnTo>
                  <a:pt x="17" y="9"/>
                </a:lnTo>
                <a:lnTo>
                  <a:pt x="24" y="10"/>
                </a:lnTo>
                <a:lnTo>
                  <a:pt x="29" y="9"/>
                </a:lnTo>
                <a:lnTo>
                  <a:pt x="35" y="8"/>
                </a:lnTo>
                <a:lnTo>
                  <a:pt x="47" y="10"/>
                </a:lnTo>
                <a:lnTo>
                  <a:pt x="55" y="10"/>
                </a:lnTo>
                <a:lnTo>
                  <a:pt x="59" y="9"/>
                </a:lnTo>
                <a:lnTo>
                  <a:pt x="62" y="7"/>
                </a:lnTo>
                <a:lnTo>
                  <a:pt x="69" y="7"/>
                </a:lnTo>
                <a:lnTo>
                  <a:pt x="75" y="7"/>
                </a:lnTo>
                <a:close/>
              </a:path>
            </a:pathLst>
          </a:custGeom>
          <a:noFill/>
          <a:ln w="9525">
            <a:solidFill>
              <a:schemeClr val="accent1"/>
            </a:solidFill>
            <a:round/>
            <a:headEnd/>
            <a:tailEnd/>
          </a:ln>
        </xdr:spPr>
      </xdr:sp>
      <xdr:sp macro="" textlink="">
        <xdr:nvSpPr>
          <xdr:cNvPr id="176" name="Freeform 47">
            <a:hlinkClick xmlns:r="http://schemas.openxmlformats.org/officeDocument/2006/relationships" r:id="rId14" tooltip="ru - 7,581"/>
          </xdr:cNvPr>
          <xdr:cNvSpPr>
            <a:spLocks/>
          </xdr:cNvSpPr>
        </xdr:nvSpPr>
        <xdr:spPr bwMode="auto">
          <a:xfrm>
            <a:off x="1198" y="1462"/>
            <a:ext cx="64" cy="24"/>
          </a:xfrm>
          <a:custGeom>
            <a:avLst/>
            <a:gdLst/>
            <a:ahLst/>
            <a:cxnLst>
              <a:cxn ang="0">
                <a:pos x="60" y="0"/>
              </a:cxn>
              <a:cxn ang="0">
                <a:pos x="57" y="0"/>
              </a:cxn>
              <a:cxn ang="0">
                <a:pos x="53" y="1"/>
              </a:cxn>
              <a:cxn ang="0">
                <a:pos x="46" y="2"/>
              </a:cxn>
              <a:cxn ang="0">
                <a:pos x="40" y="3"/>
              </a:cxn>
              <a:cxn ang="0">
                <a:pos x="36" y="3"/>
              </a:cxn>
              <a:cxn ang="0">
                <a:pos x="32" y="4"/>
              </a:cxn>
              <a:cxn ang="0">
                <a:pos x="25" y="5"/>
              </a:cxn>
              <a:cxn ang="0">
                <a:pos x="22" y="5"/>
              </a:cxn>
              <a:cxn ang="0">
                <a:pos x="19" y="6"/>
              </a:cxn>
              <a:cxn ang="0">
                <a:pos x="16" y="7"/>
              </a:cxn>
              <a:cxn ang="0">
                <a:pos x="13" y="10"/>
              </a:cxn>
              <a:cxn ang="0">
                <a:pos x="8" y="12"/>
              </a:cxn>
              <a:cxn ang="0">
                <a:pos x="5" y="16"/>
              </a:cxn>
              <a:cxn ang="0">
                <a:pos x="1" y="18"/>
              </a:cxn>
              <a:cxn ang="0">
                <a:pos x="0" y="19"/>
              </a:cxn>
              <a:cxn ang="0">
                <a:pos x="3" y="21"/>
              </a:cxn>
              <a:cxn ang="0">
                <a:pos x="6" y="22"/>
              </a:cxn>
              <a:cxn ang="0">
                <a:pos x="8" y="22"/>
              </a:cxn>
              <a:cxn ang="0">
                <a:pos x="15" y="23"/>
              </a:cxn>
              <a:cxn ang="0">
                <a:pos x="19" y="24"/>
              </a:cxn>
              <a:cxn ang="0">
                <a:pos x="22" y="23"/>
              </a:cxn>
              <a:cxn ang="0">
                <a:pos x="17" y="21"/>
              </a:cxn>
              <a:cxn ang="0">
                <a:pos x="15" y="19"/>
              </a:cxn>
              <a:cxn ang="0">
                <a:pos x="17" y="15"/>
              </a:cxn>
              <a:cxn ang="0">
                <a:pos x="24" y="11"/>
              </a:cxn>
              <a:cxn ang="0">
                <a:pos x="31" y="9"/>
              </a:cxn>
              <a:cxn ang="0">
                <a:pos x="37" y="6"/>
              </a:cxn>
              <a:cxn ang="0">
                <a:pos x="44" y="5"/>
              </a:cxn>
              <a:cxn ang="0">
                <a:pos x="51" y="4"/>
              </a:cxn>
              <a:cxn ang="0">
                <a:pos x="60" y="3"/>
              </a:cxn>
              <a:cxn ang="0">
                <a:pos x="64" y="2"/>
              </a:cxn>
              <a:cxn ang="0">
                <a:pos x="60" y="0"/>
              </a:cxn>
            </a:cxnLst>
            <a:rect l="0" t="0" r="r" b="b"/>
            <a:pathLst>
              <a:path w="64" h="24">
                <a:moveTo>
                  <a:pt x="60" y="0"/>
                </a:moveTo>
                <a:lnTo>
                  <a:pt x="57" y="0"/>
                </a:lnTo>
                <a:lnTo>
                  <a:pt x="53" y="1"/>
                </a:lnTo>
                <a:lnTo>
                  <a:pt x="46" y="2"/>
                </a:lnTo>
                <a:lnTo>
                  <a:pt x="40" y="3"/>
                </a:lnTo>
                <a:lnTo>
                  <a:pt x="36" y="3"/>
                </a:lnTo>
                <a:lnTo>
                  <a:pt x="32" y="4"/>
                </a:lnTo>
                <a:lnTo>
                  <a:pt x="25" y="5"/>
                </a:lnTo>
                <a:lnTo>
                  <a:pt x="22" y="5"/>
                </a:lnTo>
                <a:lnTo>
                  <a:pt x="19" y="6"/>
                </a:lnTo>
                <a:lnTo>
                  <a:pt x="16" y="7"/>
                </a:lnTo>
                <a:lnTo>
                  <a:pt x="13" y="10"/>
                </a:lnTo>
                <a:lnTo>
                  <a:pt x="8" y="12"/>
                </a:lnTo>
                <a:lnTo>
                  <a:pt x="5" y="16"/>
                </a:lnTo>
                <a:lnTo>
                  <a:pt x="1" y="18"/>
                </a:lnTo>
                <a:lnTo>
                  <a:pt x="0" y="19"/>
                </a:lnTo>
                <a:lnTo>
                  <a:pt x="3" y="21"/>
                </a:lnTo>
                <a:lnTo>
                  <a:pt x="6" y="22"/>
                </a:lnTo>
                <a:lnTo>
                  <a:pt x="8" y="22"/>
                </a:lnTo>
                <a:lnTo>
                  <a:pt x="15" y="23"/>
                </a:lnTo>
                <a:lnTo>
                  <a:pt x="19" y="24"/>
                </a:lnTo>
                <a:lnTo>
                  <a:pt x="22" y="23"/>
                </a:lnTo>
                <a:lnTo>
                  <a:pt x="17" y="21"/>
                </a:lnTo>
                <a:lnTo>
                  <a:pt x="15" y="19"/>
                </a:lnTo>
                <a:lnTo>
                  <a:pt x="17" y="15"/>
                </a:lnTo>
                <a:lnTo>
                  <a:pt x="24" y="11"/>
                </a:lnTo>
                <a:lnTo>
                  <a:pt x="31" y="9"/>
                </a:lnTo>
                <a:lnTo>
                  <a:pt x="37" y="6"/>
                </a:lnTo>
                <a:lnTo>
                  <a:pt x="44" y="5"/>
                </a:lnTo>
                <a:lnTo>
                  <a:pt x="51" y="4"/>
                </a:lnTo>
                <a:lnTo>
                  <a:pt x="60" y="3"/>
                </a:lnTo>
                <a:lnTo>
                  <a:pt x="64" y="2"/>
                </a:lnTo>
                <a:lnTo>
                  <a:pt x="60" y="0"/>
                </a:lnTo>
                <a:close/>
              </a:path>
            </a:pathLst>
          </a:custGeom>
          <a:noFill/>
          <a:ln w="9525">
            <a:solidFill>
              <a:schemeClr val="accent1"/>
            </a:solidFill>
            <a:round/>
            <a:headEnd/>
            <a:tailEnd/>
          </a:ln>
        </xdr:spPr>
      </xdr:sp>
      <xdr:sp macro="" textlink="">
        <xdr:nvSpPr>
          <xdr:cNvPr id="177" name="Freeform 46">
            <a:hlinkClick xmlns:r="http://schemas.openxmlformats.org/officeDocument/2006/relationships" r:id="rId14" tooltip="ru - 7,581"/>
          </xdr:cNvPr>
          <xdr:cNvSpPr>
            <a:spLocks/>
          </xdr:cNvSpPr>
        </xdr:nvSpPr>
        <xdr:spPr bwMode="auto">
          <a:xfrm>
            <a:off x="1338" y="1446"/>
            <a:ext cx="57" cy="12"/>
          </a:xfrm>
          <a:custGeom>
            <a:avLst/>
            <a:gdLst/>
            <a:ahLst/>
            <a:cxnLst>
              <a:cxn ang="0">
                <a:pos x="0" y="1"/>
              </a:cxn>
              <a:cxn ang="0">
                <a:pos x="5" y="5"/>
              </a:cxn>
              <a:cxn ang="0">
                <a:pos x="8" y="6"/>
              </a:cxn>
              <a:cxn ang="0">
                <a:pos x="12" y="7"/>
              </a:cxn>
              <a:cxn ang="0">
                <a:pos x="19" y="9"/>
              </a:cxn>
              <a:cxn ang="0">
                <a:pos x="24" y="9"/>
              </a:cxn>
              <a:cxn ang="0">
                <a:pos x="31" y="9"/>
              </a:cxn>
              <a:cxn ang="0">
                <a:pos x="35" y="12"/>
              </a:cxn>
              <a:cxn ang="0">
                <a:pos x="39" y="12"/>
              </a:cxn>
              <a:cxn ang="0">
                <a:pos x="50" y="11"/>
              </a:cxn>
              <a:cxn ang="0">
                <a:pos x="57" y="10"/>
              </a:cxn>
              <a:cxn ang="0">
                <a:pos x="54" y="9"/>
              </a:cxn>
              <a:cxn ang="0">
                <a:pos x="51" y="8"/>
              </a:cxn>
              <a:cxn ang="0">
                <a:pos x="47" y="8"/>
              </a:cxn>
              <a:cxn ang="0">
                <a:pos x="44" y="7"/>
              </a:cxn>
              <a:cxn ang="0">
                <a:pos x="37" y="6"/>
              </a:cxn>
              <a:cxn ang="0">
                <a:pos x="30" y="5"/>
              </a:cxn>
              <a:cxn ang="0">
                <a:pos x="30" y="2"/>
              </a:cxn>
              <a:cxn ang="0">
                <a:pos x="22" y="0"/>
              </a:cxn>
              <a:cxn ang="0">
                <a:pos x="19" y="1"/>
              </a:cxn>
              <a:cxn ang="0">
                <a:pos x="12" y="1"/>
              </a:cxn>
              <a:cxn ang="0">
                <a:pos x="7" y="1"/>
              </a:cxn>
              <a:cxn ang="0">
                <a:pos x="0" y="1"/>
              </a:cxn>
            </a:cxnLst>
            <a:rect l="0" t="0" r="r" b="b"/>
            <a:pathLst>
              <a:path w="57" h="12">
                <a:moveTo>
                  <a:pt x="0" y="1"/>
                </a:moveTo>
                <a:lnTo>
                  <a:pt x="5" y="5"/>
                </a:lnTo>
                <a:lnTo>
                  <a:pt x="8" y="6"/>
                </a:lnTo>
                <a:lnTo>
                  <a:pt x="12" y="7"/>
                </a:lnTo>
                <a:lnTo>
                  <a:pt x="19" y="9"/>
                </a:lnTo>
                <a:lnTo>
                  <a:pt x="24" y="9"/>
                </a:lnTo>
                <a:lnTo>
                  <a:pt x="31" y="9"/>
                </a:lnTo>
                <a:lnTo>
                  <a:pt x="35" y="12"/>
                </a:lnTo>
                <a:lnTo>
                  <a:pt x="39" y="12"/>
                </a:lnTo>
                <a:lnTo>
                  <a:pt x="50" y="11"/>
                </a:lnTo>
                <a:lnTo>
                  <a:pt x="57" y="10"/>
                </a:lnTo>
                <a:lnTo>
                  <a:pt x="54" y="9"/>
                </a:lnTo>
                <a:lnTo>
                  <a:pt x="51" y="8"/>
                </a:lnTo>
                <a:lnTo>
                  <a:pt x="47" y="8"/>
                </a:lnTo>
                <a:lnTo>
                  <a:pt x="44" y="7"/>
                </a:lnTo>
                <a:lnTo>
                  <a:pt x="37" y="6"/>
                </a:lnTo>
                <a:lnTo>
                  <a:pt x="30" y="5"/>
                </a:lnTo>
                <a:lnTo>
                  <a:pt x="30" y="2"/>
                </a:lnTo>
                <a:lnTo>
                  <a:pt x="22" y="0"/>
                </a:lnTo>
                <a:lnTo>
                  <a:pt x="19" y="1"/>
                </a:lnTo>
                <a:lnTo>
                  <a:pt x="12" y="1"/>
                </a:lnTo>
                <a:lnTo>
                  <a:pt x="7" y="1"/>
                </a:lnTo>
                <a:lnTo>
                  <a:pt x="0" y="1"/>
                </a:lnTo>
                <a:close/>
              </a:path>
            </a:pathLst>
          </a:custGeom>
          <a:noFill/>
          <a:ln w="9525">
            <a:solidFill>
              <a:schemeClr val="accent1"/>
            </a:solidFill>
            <a:round/>
            <a:headEnd/>
            <a:tailEnd/>
          </a:ln>
        </xdr:spPr>
      </xdr:sp>
      <xdr:sp macro="" textlink="">
        <xdr:nvSpPr>
          <xdr:cNvPr id="178" name="Freeform 45">
            <a:hlinkClick xmlns:r="http://schemas.openxmlformats.org/officeDocument/2006/relationships" r:id="rId14" tooltip="ru - 7,581"/>
          </xdr:cNvPr>
          <xdr:cNvSpPr>
            <a:spLocks/>
          </xdr:cNvSpPr>
        </xdr:nvSpPr>
        <xdr:spPr bwMode="auto">
          <a:xfrm>
            <a:off x="1527" y="1544"/>
            <a:ext cx="11" cy="31"/>
          </a:xfrm>
          <a:custGeom>
            <a:avLst/>
            <a:gdLst/>
            <a:ahLst/>
            <a:cxnLst>
              <a:cxn ang="0">
                <a:pos x="1" y="5"/>
              </a:cxn>
              <a:cxn ang="0">
                <a:pos x="1" y="4"/>
              </a:cxn>
              <a:cxn ang="0">
                <a:pos x="2" y="4"/>
              </a:cxn>
              <a:cxn ang="0">
                <a:pos x="3" y="4"/>
              </a:cxn>
              <a:cxn ang="0">
                <a:pos x="4" y="4"/>
              </a:cxn>
              <a:cxn ang="0">
                <a:pos x="3" y="3"/>
              </a:cxn>
              <a:cxn ang="0">
                <a:pos x="4" y="3"/>
              </a:cxn>
              <a:cxn ang="0">
                <a:pos x="4" y="2"/>
              </a:cxn>
              <a:cxn ang="0">
                <a:pos x="3" y="1"/>
              </a:cxn>
              <a:cxn ang="0">
                <a:pos x="4" y="1"/>
              </a:cxn>
              <a:cxn ang="0">
                <a:pos x="4" y="0"/>
              </a:cxn>
              <a:cxn ang="0">
                <a:pos x="5" y="1"/>
              </a:cxn>
              <a:cxn ang="0">
                <a:pos x="5" y="3"/>
              </a:cxn>
              <a:cxn ang="0">
                <a:pos x="6" y="4"/>
              </a:cxn>
              <a:cxn ang="0">
                <a:pos x="6" y="6"/>
              </a:cxn>
              <a:cxn ang="0">
                <a:pos x="6" y="7"/>
              </a:cxn>
              <a:cxn ang="0">
                <a:pos x="6" y="8"/>
              </a:cxn>
              <a:cxn ang="0">
                <a:pos x="6" y="7"/>
              </a:cxn>
              <a:cxn ang="0">
                <a:pos x="6" y="8"/>
              </a:cxn>
              <a:cxn ang="0">
                <a:pos x="5" y="9"/>
              </a:cxn>
              <a:cxn ang="0">
                <a:pos x="6" y="10"/>
              </a:cxn>
              <a:cxn ang="0">
                <a:pos x="6" y="11"/>
              </a:cxn>
              <a:cxn ang="0">
                <a:pos x="7" y="11"/>
              </a:cxn>
              <a:cxn ang="0">
                <a:pos x="7" y="12"/>
              </a:cxn>
              <a:cxn ang="0">
                <a:pos x="8" y="15"/>
              </a:cxn>
              <a:cxn ang="0">
                <a:pos x="11" y="21"/>
              </a:cxn>
              <a:cxn ang="0">
                <a:pos x="9" y="19"/>
              </a:cxn>
              <a:cxn ang="0">
                <a:pos x="6" y="19"/>
              </a:cxn>
              <a:cxn ang="0">
                <a:pos x="8" y="19"/>
              </a:cxn>
              <a:cxn ang="0">
                <a:pos x="5" y="20"/>
              </a:cxn>
              <a:cxn ang="0">
                <a:pos x="3" y="24"/>
              </a:cxn>
              <a:cxn ang="0">
                <a:pos x="5" y="27"/>
              </a:cxn>
              <a:cxn ang="0">
                <a:pos x="6" y="28"/>
              </a:cxn>
              <a:cxn ang="0">
                <a:pos x="7" y="28"/>
              </a:cxn>
              <a:cxn ang="0">
                <a:pos x="7" y="30"/>
              </a:cxn>
              <a:cxn ang="0">
                <a:pos x="7" y="31"/>
              </a:cxn>
              <a:cxn ang="0">
                <a:pos x="7" y="29"/>
              </a:cxn>
              <a:cxn ang="0">
                <a:pos x="4" y="29"/>
              </a:cxn>
              <a:cxn ang="0">
                <a:pos x="4" y="28"/>
              </a:cxn>
              <a:cxn ang="0">
                <a:pos x="3" y="29"/>
              </a:cxn>
              <a:cxn ang="0">
                <a:pos x="2" y="31"/>
              </a:cxn>
              <a:cxn ang="0">
                <a:pos x="1" y="30"/>
              </a:cxn>
              <a:cxn ang="0">
                <a:pos x="2" y="27"/>
              </a:cxn>
              <a:cxn ang="0">
                <a:pos x="1" y="25"/>
              </a:cxn>
              <a:cxn ang="0">
                <a:pos x="2" y="24"/>
              </a:cxn>
              <a:cxn ang="0">
                <a:pos x="1" y="21"/>
              </a:cxn>
              <a:cxn ang="0">
                <a:pos x="2" y="18"/>
              </a:cxn>
              <a:cxn ang="0">
                <a:pos x="1" y="15"/>
              </a:cxn>
              <a:cxn ang="0">
                <a:pos x="2" y="12"/>
              </a:cxn>
              <a:cxn ang="0">
                <a:pos x="0" y="9"/>
              </a:cxn>
              <a:cxn ang="0">
                <a:pos x="0" y="8"/>
              </a:cxn>
              <a:cxn ang="0">
                <a:pos x="1" y="5"/>
              </a:cxn>
            </a:cxnLst>
            <a:rect l="0" t="0" r="r" b="b"/>
            <a:pathLst>
              <a:path w="11" h="31">
                <a:moveTo>
                  <a:pt x="1" y="5"/>
                </a:moveTo>
                <a:lnTo>
                  <a:pt x="1" y="4"/>
                </a:lnTo>
                <a:lnTo>
                  <a:pt x="2" y="4"/>
                </a:lnTo>
                <a:lnTo>
                  <a:pt x="3" y="4"/>
                </a:lnTo>
                <a:lnTo>
                  <a:pt x="4" y="4"/>
                </a:lnTo>
                <a:lnTo>
                  <a:pt x="3" y="3"/>
                </a:lnTo>
                <a:lnTo>
                  <a:pt x="4" y="3"/>
                </a:lnTo>
                <a:lnTo>
                  <a:pt x="4" y="2"/>
                </a:lnTo>
                <a:lnTo>
                  <a:pt x="3" y="1"/>
                </a:lnTo>
                <a:lnTo>
                  <a:pt x="4" y="1"/>
                </a:lnTo>
                <a:lnTo>
                  <a:pt x="4" y="0"/>
                </a:lnTo>
                <a:lnTo>
                  <a:pt x="5" y="1"/>
                </a:lnTo>
                <a:lnTo>
                  <a:pt x="5" y="3"/>
                </a:lnTo>
                <a:lnTo>
                  <a:pt x="6" y="4"/>
                </a:lnTo>
                <a:lnTo>
                  <a:pt x="6" y="6"/>
                </a:lnTo>
                <a:lnTo>
                  <a:pt x="6" y="7"/>
                </a:lnTo>
                <a:lnTo>
                  <a:pt x="6" y="8"/>
                </a:lnTo>
                <a:lnTo>
                  <a:pt x="6" y="7"/>
                </a:lnTo>
                <a:lnTo>
                  <a:pt x="6" y="8"/>
                </a:lnTo>
                <a:lnTo>
                  <a:pt x="5" y="9"/>
                </a:lnTo>
                <a:lnTo>
                  <a:pt x="6" y="10"/>
                </a:lnTo>
                <a:lnTo>
                  <a:pt x="6" y="11"/>
                </a:lnTo>
                <a:lnTo>
                  <a:pt x="7" y="11"/>
                </a:lnTo>
                <a:lnTo>
                  <a:pt x="7" y="12"/>
                </a:lnTo>
                <a:lnTo>
                  <a:pt x="8" y="15"/>
                </a:lnTo>
                <a:lnTo>
                  <a:pt x="11" y="21"/>
                </a:lnTo>
                <a:lnTo>
                  <a:pt x="9" y="19"/>
                </a:lnTo>
                <a:lnTo>
                  <a:pt x="6" y="19"/>
                </a:lnTo>
                <a:lnTo>
                  <a:pt x="8" y="19"/>
                </a:lnTo>
                <a:lnTo>
                  <a:pt x="5" y="20"/>
                </a:lnTo>
                <a:lnTo>
                  <a:pt x="3" y="24"/>
                </a:lnTo>
                <a:lnTo>
                  <a:pt x="5" y="27"/>
                </a:lnTo>
                <a:lnTo>
                  <a:pt x="6" y="28"/>
                </a:lnTo>
                <a:lnTo>
                  <a:pt x="7" y="28"/>
                </a:lnTo>
                <a:lnTo>
                  <a:pt x="7" y="30"/>
                </a:lnTo>
                <a:lnTo>
                  <a:pt x="7" y="31"/>
                </a:lnTo>
                <a:lnTo>
                  <a:pt x="7" y="29"/>
                </a:lnTo>
                <a:lnTo>
                  <a:pt x="4" y="29"/>
                </a:lnTo>
                <a:lnTo>
                  <a:pt x="4" y="28"/>
                </a:lnTo>
                <a:lnTo>
                  <a:pt x="3" y="29"/>
                </a:lnTo>
                <a:lnTo>
                  <a:pt x="2" y="31"/>
                </a:lnTo>
                <a:lnTo>
                  <a:pt x="1" y="30"/>
                </a:lnTo>
                <a:lnTo>
                  <a:pt x="2" y="27"/>
                </a:lnTo>
                <a:lnTo>
                  <a:pt x="1" y="25"/>
                </a:lnTo>
                <a:lnTo>
                  <a:pt x="2" y="24"/>
                </a:lnTo>
                <a:lnTo>
                  <a:pt x="1" y="21"/>
                </a:lnTo>
                <a:lnTo>
                  <a:pt x="2" y="18"/>
                </a:lnTo>
                <a:lnTo>
                  <a:pt x="1" y="15"/>
                </a:lnTo>
                <a:lnTo>
                  <a:pt x="2" y="12"/>
                </a:lnTo>
                <a:lnTo>
                  <a:pt x="0" y="9"/>
                </a:lnTo>
                <a:lnTo>
                  <a:pt x="0" y="8"/>
                </a:lnTo>
                <a:lnTo>
                  <a:pt x="1" y="5"/>
                </a:lnTo>
                <a:close/>
              </a:path>
            </a:pathLst>
          </a:custGeom>
          <a:noFill/>
          <a:ln w="9525">
            <a:solidFill>
              <a:schemeClr val="accent1"/>
            </a:solidFill>
            <a:round/>
            <a:headEnd/>
            <a:tailEnd/>
          </a:ln>
        </xdr:spPr>
      </xdr:sp>
      <xdr:sp macro="" textlink="">
        <xdr:nvSpPr>
          <xdr:cNvPr id="179" name="Freeform 44">
            <a:hlinkClick xmlns:r="http://schemas.openxmlformats.org/officeDocument/2006/relationships" r:id="rId14" tooltip="ru - 7,581"/>
          </xdr:cNvPr>
          <xdr:cNvSpPr>
            <a:spLocks/>
          </xdr:cNvSpPr>
        </xdr:nvSpPr>
        <xdr:spPr bwMode="auto">
          <a:xfrm>
            <a:off x="1168" y="1459"/>
            <a:ext cx="499" cy="129"/>
          </a:xfrm>
          <a:custGeom>
            <a:avLst/>
            <a:gdLst/>
            <a:ahLst/>
            <a:cxnLst>
              <a:cxn ang="0">
                <a:pos x="0" y="33"/>
              </a:cxn>
              <a:cxn ang="0">
                <a:pos x="22" y="36"/>
              </a:cxn>
              <a:cxn ang="0">
                <a:pos x="37" y="35"/>
              </a:cxn>
              <a:cxn ang="0">
                <a:pos x="61" y="34"/>
              </a:cxn>
              <a:cxn ang="0">
                <a:pos x="94" y="32"/>
              </a:cxn>
              <a:cxn ang="0">
                <a:pos x="92" y="22"/>
              </a:cxn>
              <a:cxn ang="0">
                <a:pos x="108" y="29"/>
              </a:cxn>
              <a:cxn ang="0">
                <a:pos x="99" y="41"/>
              </a:cxn>
              <a:cxn ang="0">
                <a:pos x="124" y="34"/>
              </a:cxn>
              <a:cxn ang="0">
                <a:pos x="111" y="30"/>
              </a:cxn>
              <a:cxn ang="0">
                <a:pos x="118" y="22"/>
              </a:cxn>
              <a:cxn ang="0">
                <a:pos x="126" y="22"/>
              </a:cxn>
              <a:cxn ang="0">
                <a:pos x="142" y="26"/>
              </a:cxn>
              <a:cxn ang="0">
                <a:pos x="137" y="19"/>
              </a:cxn>
              <a:cxn ang="0">
                <a:pos x="162" y="14"/>
              </a:cxn>
              <a:cxn ang="0">
                <a:pos x="163" y="10"/>
              </a:cxn>
              <a:cxn ang="0">
                <a:pos x="197" y="7"/>
              </a:cxn>
              <a:cxn ang="0">
                <a:pos x="215" y="5"/>
              </a:cxn>
              <a:cxn ang="0">
                <a:pos x="231" y="5"/>
              </a:cxn>
              <a:cxn ang="0">
                <a:pos x="256" y="7"/>
              </a:cxn>
              <a:cxn ang="0">
                <a:pos x="233" y="15"/>
              </a:cxn>
              <a:cxn ang="0">
                <a:pos x="247" y="14"/>
              </a:cxn>
              <a:cxn ang="0">
                <a:pos x="256" y="18"/>
              </a:cxn>
              <a:cxn ang="0">
                <a:pos x="307" y="23"/>
              </a:cxn>
              <a:cxn ang="0">
                <a:pos x="320" y="26"/>
              </a:cxn>
              <a:cxn ang="0">
                <a:pos x="346" y="23"/>
              </a:cxn>
              <a:cxn ang="0">
                <a:pos x="368" y="20"/>
              </a:cxn>
              <a:cxn ang="0">
                <a:pos x="379" y="20"/>
              </a:cxn>
              <a:cxn ang="0">
                <a:pos x="392" y="24"/>
              </a:cxn>
              <a:cxn ang="0">
                <a:pos x="430" y="33"/>
              </a:cxn>
              <a:cxn ang="0">
                <a:pos x="465" y="33"/>
              </a:cxn>
              <a:cxn ang="0">
                <a:pos x="485" y="29"/>
              </a:cxn>
              <a:cxn ang="0">
                <a:pos x="484" y="47"/>
              </a:cxn>
              <a:cxn ang="0">
                <a:pos x="493" y="52"/>
              </a:cxn>
              <a:cxn ang="0">
                <a:pos x="489" y="55"/>
              </a:cxn>
              <a:cxn ang="0">
                <a:pos x="461" y="63"/>
              </a:cxn>
              <a:cxn ang="0">
                <a:pos x="437" y="68"/>
              </a:cxn>
              <a:cxn ang="0">
                <a:pos x="437" y="80"/>
              </a:cxn>
              <a:cxn ang="0">
                <a:pos x="426" y="90"/>
              </a:cxn>
              <a:cxn ang="0">
                <a:pos x="410" y="84"/>
              </a:cxn>
              <a:cxn ang="0">
                <a:pos x="441" y="58"/>
              </a:cxn>
              <a:cxn ang="0">
                <a:pos x="426" y="63"/>
              </a:cxn>
              <a:cxn ang="0">
                <a:pos x="405" y="66"/>
              </a:cxn>
              <a:cxn ang="0">
                <a:pos x="395" y="66"/>
              </a:cxn>
              <a:cxn ang="0">
                <a:pos x="376" y="67"/>
              </a:cxn>
              <a:cxn ang="0">
                <a:pos x="341" y="86"/>
              </a:cxn>
              <a:cxn ang="0">
                <a:pos x="348" y="89"/>
              </a:cxn>
              <a:cxn ang="0">
                <a:pos x="358" y="94"/>
              </a:cxn>
              <a:cxn ang="0">
                <a:pos x="335" y="125"/>
              </a:cxn>
              <a:cxn ang="0">
                <a:pos x="321" y="127"/>
              </a:cxn>
              <a:cxn ang="0">
                <a:pos x="334" y="108"/>
              </a:cxn>
              <a:cxn ang="0">
                <a:pos x="308" y="102"/>
              </a:cxn>
              <a:cxn ang="0">
                <a:pos x="283" y="89"/>
              </a:cxn>
              <a:cxn ang="0">
                <a:pos x="262" y="101"/>
              </a:cxn>
              <a:cxn ang="0">
                <a:pos x="202" y="95"/>
              </a:cxn>
              <a:cxn ang="0">
                <a:pos x="170" y="102"/>
              </a:cxn>
              <a:cxn ang="0">
                <a:pos x="144" y="98"/>
              </a:cxn>
              <a:cxn ang="0">
                <a:pos x="115" y="88"/>
              </a:cxn>
              <a:cxn ang="0">
                <a:pos x="106" y="86"/>
              </a:cxn>
              <a:cxn ang="0">
                <a:pos x="91" y="83"/>
              </a:cxn>
              <a:cxn ang="0">
                <a:pos x="65" y="90"/>
              </a:cxn>
              <a:cxn ang="0">
                <a:pos x="55" y="97"/>
              </a:cxn>
              <a:cxn ang="0">
                <a:pos x="1" y="43"/>
              </a:cxn>
            </a:cxnLst>
            <a:rect l="0" t="0" r="r" b="b"/>
            <a:pathLst>
              <a:path w="499" h="129">
                <a:moveTo>
                  <a:pt x="1" y="43"/>
                </a:moveTo>
                <a:lnTo>
                  <a:pt x="3" y="42"/>
                </a:lnTo>
                <a:lnTo>
                  <a:pt x="4" y="43"/>
                </a:lnTo>
                <a:lnTo>
                  <a:pt x="3" y="42"/>
                </a:lnTo>
                <a:lnTo>
                  <a:pt x="4" y="42"/>
                </a:lnTo>
                <a:lnTo>
                  <a:pt x="5" y="40"/>
                </a:lnTo>
                <a:lnTo>
                  <a:pt x="4" y="40"/>
                </a:lnTo>
                <a:lnTo>
                  <a:pt x="5" y="40"/>
                </a:lnTo>
                <a:lnTo>
                  <a:pt x="2" y="38"/>
                </a:lnTo>
                <a:lnTo>
                  <a:pt x="3" y="37"/>
                </a:lnTo>
                <a:lnTo>
                  <a:pt x="3" y="36"/>
                </a:lnTo>
                <a:lnTo>
                  <a:pt x="4" y="36"/>
                </a:lnTo>
                <a:lnTo>
                  <a:pt x="3" y="36"/>
                </a:lnTo>
                <a:lnTo>
                  <a:pt x="4" y="35"/>
                </a:lnTo>
                <a:lnTo>
                  <a:pt x="0" y="33"/>
                </a:lnTo>
                <a:lnTo>
                  <a:pt x="10" y="34"/>
                </a:lnTo>
                <a:lnTo>
                  <a:pt x="12" y="35"/>
                </a:lnTo>
                <a:lnTo>
                  <a:pt x="13" y="36"/>
                </a:lnTo>
                <a:lnTo>
                  <a:pt x="8" y="37"/>
                </a:lnTo>
                <a:lnTo>
                  <a:pt x="6" y="38"/>
                </a:lnTo>
                <a:lnTo>
                  <a:pt x="9" y="39"/>
                </a:lnTo>
                <a:lnTo>
                  <a:pt x="10" y="40"/>
                </a:lnTo>
                <a:lnTo>
                  <a:pt x="12" y="40"/>
                </a:lnTo>
                <a:lnTo>
                  <a:pt x="16" y="39"/>
                </a:lnTo>
                <a:lnTo>
                  <a:pt x="18" y="38"/>
                </a:lnTo>
                <a:lnTo>
                  <a:pt x="17" y="37"/>
                </a:lnTo>
                <a:lnTo>
                  <a:pt x="18" y="37"/>
                </a:lnTo>
                <a:lnTo>
                  <a:pt x="22" y="37"/>
                </a:lnTo>
                <a:lnTo>
                  <a:pt x="20" y="36"/>
                </a:lnTo>
                <a:lnTo>
                  <a:pt x="22" y="36"/>
                </a:lnTo>
                <a:lnTo>
                  <a:pt x="28" y="34"/>
                </a:lnTo>
                <a:lnTo>
                  <a:pt x="33" y="34"/>
                </a:lnTo>
                <a:lnTo>
                  <a:pt x="34" y="34"/>
                </a:lnTo>
                <a:lnTo>
                  <a:pt x="33" y="34"/>
                </a:lnTo>
                <a:lnTo>
                  <a:pt x="33" y="35"/>
                </a:lnTo>
                <a:lnTo>
                  <a:pt x="35" y="34"/>
                </a:lnTo>
                <a:lnTo>
                  <a:pt x="34" y="34"/>
                </a:lnTo>
                <a:lnTo>
                  <a:pt x="33" y="34"/>
                </a:lnTo>
                <a:lnTo>
                  <a:pt x="38" y="32"/>
                </a:lnTo>
                <a:lnTo>
                  <a:pt x="42" y="32"/>
                </a:lnTo>
                <a:lnTo>
                  <a:pt x="38" y="32"/>
                </a:lnTo>
                <a:lnTo>
                  <a:pt x="39" y="32"/>
                </a:lnTo>
                <a:lnTo>
                  <a:pt x="38" y="34"/>
                </a:lnTo>
                <a:lnTo>
                  <a:pt x="39" y="34"/>
                </a:lnTo>
                <a:lnTo>
                  <a:pt x="37" y="35"/>
                </a:lnTo>
                <a:lnTo>
                  <a:pt x="40" y="35"/>
                </a:lnTo>
                <a:lnTo>
                  <a:pt x="41" y="35"/>
                </a:lnTo>
                <a:lnTo>
                  <a:pt x="42" y="35"/>
                </a:lnTo>
                <a:lnTo>
                  <a:pt x="43" y="34"/>
                </a:lnTo>
                <a:lnTo>
                  <a:pt x="47" y="33"/>
                </a:lnTo>
                <a:lnTo>
                  <a:pt x="51" y="34"/>
                </a:lnTo>
                <a:lnTo>
                  <a:pt x="55" y="32"/>
                </a:lnTo>
                <a:lnTo>
                  <a:pt x="55" y="33"/>
                </a:lnTo>
                <a:lnTo>
                  <a:pt x="55" y="32"/>
                </a:lnTo>
                <a:lnTo>
                  <a:pt x="57" y="32"/>
                </a:lnTo>
                <a:lnTo>
                  <a:pt x="58" y="32"/>
                </a:lnTo>
                <a:lnTo>
                  <a:pt x="57" y="32"/>
                </a:lnTo>
                <a:lnTo>
                  <a:pt x="59" y="33"/>
                </a:lnTo>
                <a:lnTo>
                  <a:pt x="58" y="34"/>
                </a:lnTo>
                <a:lnTo>
                  <a:pt x="61" y="34"/>
                </a:lnTo>
                <a:lnTo>
                  <a:pt x="61" y="33"/>
                </a:lnTo>
                <a:lnTo>
                  <a:pt x="65" y="32"/>
                </a:lnTo>
                <a:lnTo>
                  <a:pt x="64" y="32"/>
                </a:lnTo>
                <a:lnTo>
                  <a:pt x="62" y="30"/>
                </a:lnTo>
                <a:lnTo>
                  <a:pt x="65" y="29"/>
                </a:lnTo>
                <a:lnTo>
                  <a:pt x="77" y="30"/>
                </a:lnTo>
                <a:lnTo>
                  <a:pt x="80" y="31"/>
                </a:lnTo>
                <a:lnTo>
                  <a:pt x="79" y="32"/>
                </a:lnTo>
                <a:lnTo>
                  <a:pt x="80" y="31"/>
                </a:lnTo>
                <a:lnTo>
                  <a:pt x="87" y="32"/>
                </a:lnTo>
                <a:lnTo>
                  <a:pt x="91" y="34"/>
                </a:lnTo>
                <a:lnTo>
                  <a:pt x="92" y="35"/>
                </a:lnTo>
                <a:lnTo>
                  <a:pt x="94" y="34"/>
                </a:lnTo>
                <a:lnTo>
                  <a:pt x="95" y="32"/>
                </a:lnTo>
                <a:lnTo>
                  <a:pt x="94" y="32"/>
                </a:lnTo>
                <a:lnTo>
                  <a:pt x="95" y="32"/>
                </a:lnTo>
                <a:lnTo>
                  <a:pt x="92" y="32"/>
                </a:lnTo>
                <a:lnTo>
                  <a:pt x="91" y="31"/>
                </a:lnTo>
                <a:lnTo>
                  <a:pt x="91" y="30"/>
                </a:lnTo>
                <a:lnTo>
                  <a:pt x="87" y="30"/>
                </a:lnTo>
                <a:lnTo>
                  <a:pt x="86" y="30"/>
                </a:lnTo>
                <a:lnTo>
                  <a:pt x="86" y="28"/>
                </a:lnTo>
                <a:lnTo>
                  <a:pt x="88" y="28"/>
                </a:lnTo>
                <a:lnTo>
                  <a:pt x="87" y="28"/>
                </a:lnTo>
                <a:lnTo>
                  <a:pt x="88" y="26"/>
                </a:lnTo>
                <a:lnTo>
                  <a:pt x="85" y="25"/>
                </a:lnTo>
                <a:lnTo>
                  <a:pt x="86" y="24"/>
                </a:lnTo>
                <a:lnTo>
                  <a:pt x="85" y="25"/>
                </a:lnTo>
                <a:lnTo>
                  <a:pt x="86" y="24"/>
                </a:lnTo>
                <a:lnTo>
                  <a:pt x="92" y="22"/>
                </a:lnTo>
                <a:lnTo>
                  <a:pt x="94" y="19"/>
                </a:lnTo>
                <a:lnTo>
                  <a:pt x="96" y="18"/>
                </a:lnTo>
                <a:lnTo>
                  <a:pt x="103" y="18"/>
                </a:lnTo>
                <a:lnTo>
                  <a:pt x="108" y="19"/>
                </a:lnTo>
                <a:lnTo>
                  <a:pt x="108" y="20"/>
                </a:lnTo>
                <a:lnTo>
                  <a:pt x="106" y="22"/>
                </a:lnTo>
                <a:lnTo>
                  <a:pt x="107" y="22"/>
                </a:lnTo>
                <a:lnTo>
                  <a:pt x="104" y="23"/>
                </a:lnTo>
                <a:lnTo>
                  <a:pt x="107" y="24"/>
                </a:lnTo>
                <a:lnTo>
                  <a:pt x="108" y="25"/>
                </a:lnTo>
                <a:lnTo>
                  <a:pt x="108" y="26"/>
                </a:lnTo>
                <a:lnTo>
                  <a:pt x="108" y="27"/>
                </a:lnTo>
                <a:lnTo>
                  <a:pt x="107" y="27"/>
                </a:lnTo>
                <a:lnTo>
                  <a:pt x="107" y="28"/>
                </a:lnTo>
                <a:lnTo>
                  <a:pt x="108" y="29"/>
                </a:lnTo>
                <a:lnTo>
                  <a:pt x="107" y="30"/>
                </a:lnTo>
                <a:lnTo>
                  <a:pt x="107" y="32"/>
                </a:lnTo>
                <a:lnTo>
                  <a:pt x="111" y="34"/>
                </a:lnTo>
                <a:lnTo>
                  <a:pt x="109" y="35"/>
                </a:lnTo>
                <a:lnTo>
                  <a:pt x="109" y="36"/>
                </a:lnTo>
                <a:lnTo>
                  <a:pt x="109" y="37"/>
                </a:lnTo>
                <a:lnTo>
                  <a:pt x="107" y="37"/>
                </a:lnTo>
                <a:lnTo>
                  <a:pt x="107" y="38"/>
                </a:lnTo>
                <a:lnTo>
                  <a:pt x="105" y="38"/>
                </a:lnTo>
                <a:lnTo>
                  <a:pt x="106" y="39"/>
                </a:lnTo>
                <a:lnTo>
                  <a:pt x="104" y="40"/>
                </a:lnTo>
                <a:lnTo>
                  <a:pt x="103" y="39"/>
                </a:lnTo>
                <a:lnTo>
                  <a:pt x="104" y="41"/>
                </a:lnTo>
                <a:lnTo>
                  <a:pt x="100" y="41"/>
                </a:lnTo>
                <a:lnTo>
                  <a:pt x="99" y="41"/>
                </a:lnTo>
                <a:lnTo>
                  <a:pt x="100" y="40"/>
                </a:lnTo>
                <a:lnTo>
                  <a:pt x="94" y="40"/>
                </a:lnTo>
                <a:lnTo>
                  <a:pt x="96" y="41"/>
                </a:lnTo>
                <a:lnTo>
                  <a:pt x="105" y="42"/>
                </a:lnTo>
                <a:lnTo>
                  <a:pt x="106" y="42"/>
                </a:lnTo>
                <a:lnTo>
                  <a:pt x="107" y="41"/>
                </a:lnTo>
                <a:lnTo>
                  <a:pt x="112" y="39"/>
                </a:lnTo>
                <a:lnTo>
                  <a:pt x="112" y="38"/>
                </a:lnTo>
                <a:lnTo>
                  <a:pt x="113" y="38"/>
                </a:lnTo>
                <a:lnTo>
                  <a:pt x="115" y="36"/>
                </a:lnTo>
                <a:lnTo>
                  <a:pt x="115" y="35"/>
                </a:lnTo>
                <a:lnTo>
                  <a:pt x="113" y="34"/>
                </a:lnTo>
                <a:lnTo>
                  <a:pt x="114" y="33"/>
                </a:lnTo>
                <a:lnTo>
                  <a:pt x="121" y="32"/>
                </a:lnTo>
                <a:lnTo>
                  <a:pt x="124" y="34"/>
                </a:lnTo>
                <a:lnTo>
                  <a:pt x="124" y="35"/>
                </a:lnTo>
                <a:lnTo>
                  <a:pt x="125" y="35"/>
                </a:lnTo>
                <a:lnTo>
                  <a:pt x="124" y="36"/>
                </a:lnTo>
                <a:lnTo>
                  <a:pt x="126" y="37"/>
                </a:lnTo>
                <a:lnTo>
                  <a:pt x="131" y="37"/>
                </a:lnTo>
                <a:lnTo>
                  <a:pt x="125" y="36"/>
                </a:lnTo>
                <a:lnTo>
                  <a:pt x="126" y="35"/>
                </a:lnTo>
                <a:lnTo>
                  <a:pt x="128" y="35"/>
                </a:lnTo>
                <a:lnTo>
                  <a:pt x="126" y="34"/>
                </a:lnTo>
                <a:lnTo>
                  <a:pt x="126" y="32"/>
                </a:lnTo>
                <a:lnTo>
                  <a:pt x="120" y="31"/>
                </a:lnTo>
                <a:lnTo>
                  <a:pt x="115" y="32"/>
                </a:lnTo>
                <a:lnTo>
                  <a:pt x="111" y="31"/>
                </a:lnTo>
                <a:lnTo>
                  <a:pt x="112" y="31"/>
                </a:lnTo>
                <a:lnTo>
                  <a:pt x="111" y="30"/>
                </a:lnTo>
                <a:lnTo>
                  <a:pt x="111" y="28"/>
                </a:lnTo>
                <a:lnTo>
                  <a:pt x="113" y="27"/>
                </a:lnTo>
                <a:lnTo>
                  <a:pt x="113" y="26"/>
                </a:lnTo>
                <a:lnTo>
                  <a:pt x="111" y="24"/>
                </a:lnTo>
                <a:lnTo>
                  <a:pt x="109" y="23"/>
                </a:lnTo>
                <a:lnTo>
                  <a:pt x="111" y="22"/>
                </a:lnTo>
                <a:lnTo>
                  <a:pt x="116" y="21"/>
                </a:lnTo>
                <a:lnTo>
                  <a:pt x="116" y="20"/>
                </a:lnTo>
                <a:lnTo>
                  <a:pt x="115" y="18"/>
                </a:lnTo>
                <a:lnTo>
                  <a:pt x="118" y="18"/>
                </a:lnTo>
                <a:lnTo>
                  <a:pt x="119" y="19"/>
                </a:lnTo>
                <a:lnTo>
                  <a:pt x="118" y="19"/>
                </a:lnTo>
                <a:lnTo>
                  <a:pt x="119" y="20"/>
                </a:lnTo>
                <a:lnTo>
                  <a:pt x="117" y="22"/>
                </a:lnTo>
                <a:lnTo>
                  <a:pt x="118" y="22"/>
                </a:lnTo>
                <a:lnTo>
                  <a:pt x="117" y="23"/>
                </a:lnTo>
                <a:lnTo>
                  <a:pt x="123" y="24"/>
                </a:lnTo>
                <a:lnTo>
                  <a:pt x="126" y="24"/>
                </a:lnTo>
                <a:lnTo>
                  <a:pt x="128" y="25"/>
                </a:lnTo>
                <a:lnTo>
                  <a:pt x="131" y="25"/>
                </a:lnTo>
                <a:lnTo>
                  <a:pt x="129" y="25"/>
                </a:lnTo>
                <a:lnTo>
                  <a:pt x="129" y="24"/>
                </a:lnTo>
                <a:lnTo>
                  <a:pt x="128" y="24"/>
                </a:lnTo>
                <a:lnTo>
                  <a:pt x="127" y="24"/>
                </a:lnTo>
                <a:lnTo>
                  <a:pt x="127" y="23"/>
                </a:lnTo>
                <a:lnTo>
                  <a:pt x="125" y="24"/>
                </a:lnTo>
                <a:lnTo>
                  <a:pt x="121" y="23"/>
                </a:lnTo>
                <a:lnTo>
                  <a:pt x="120" y="22"/>
                </a:lnTo>
                <a:lnTo>
                  <a:pt x="123" y="21"/>
                </a:lnTo>
                <a:lnTo>
                  <a:pt x="126" y="22"/>
                </a:lnTo>
                <a:lnTo>
                  <a:pt x="128" y="21"/>
                </a:lnTo>
                <a:lnTo>
                  <a:pt x="125" y="21"/>
                </a:lnTo>
                <a:lnTo>
                  <a:pt x="125" y="20"/>
                </a:lnTo>
                <a:lnTo>
                  <a:pt x="129" y="20"/>
                </a:lnTo>
                <a:lnTo>
                  <a:pt x="132" y="20"/>
                </a:lnTo>
                <a:lnTo>
                  <a:pt x="137" y="21"/>
                </a:lnTo>
                <a:lnTo>
                  <a:pt x="140" y="22"/>
                </a:lnTo>
                <a:lnTo>
                  <a:pt x="146" y="22"/>
                </a:lnTo>
                <a:lnTo>
                  <a:pt x="145" y="23"/>
                </a:lnTo>
                <a:lnTo>
                  <a:pt x="143" y="24"/>
                </a:lnTo>
                <a:lnTo>
                  <a:pt x="142" y="25"/>
                </a:lnTo>
                <a:lnTo>
                  <a:pt x="143" y="26"/>
                </a:lnTo>
                <a:lnTo>
                  <a:pt x="142" y="26"/>
                </a:lnTo>
                <a:lnTo>
                  <a:pt x="143" y="28"/>
                </a:lnTo>
                <a:lnTo>
                  <a:pt x="142" y="26"/>
                </a:lnTo>
                <a:lnTo>
                  <a:pt x="143" y="26"/>
                </a:lnTo>
                <a:lnTo>
                  <a:pt x="144" y="25"/>
                </a:lnTo>
                <a:lnTo>
                  <a:pt x="146" y="25"/>
                </a:lnTo>
                <a:lnTo>
                  <a:pt x="145" y="27"/>
                </a:lnTo>
                <a:lnTo>
                  <a:pt x="144" y="28"/>
                </a:lnTo>
                <a:lnTo>
                  <a:pt x="146" y="28"/>
                </a:lnTo>
                <a:lnTo>
                  <a:pt x="145" y="27"/>
                </a:lnTo>
                <a:lnTo>
                  <a:pt x="148" y="27"/>
                </a:lnTo>
                <a:lnTo>
                  <a:pt x="146" y="24"/>
                </a:lnTo>
                <a:lnTo>
                  <a:pt x="147" y="23"/>
                </a:lnTo>
                <a:lnTo>
                  <a:pt x="147" y="22"/>
                </a:lnTo>
                <a:lnTo>
                  <a:pt x="142" y="21"/>
                </a:lnTo>
                <a:lnTo>
                  <a:pt x="143" y="20"/>
                </a:lnTo>
                <a:lnTo>
                  <a:pt x="142" y="20"/>
                </a:lnTo>
                <a:lnTo>
                  <a:pt x="137" y="19"/>
                </a:lnTo>
                <a:lnTo>
                  <a:pt x="136" y="19"/>
                </a:lnTo>
                <a:lnTo>
                  <a:pt x="137" y="18"/>
                </a:lnTo>
                <a:lnTo>
                  <a:pt x="135" y="17"/>
                </a:lnTo>
                <a:lnTo>
                  <a:pt x="136" y="17"/>
                </a:lnTo>
                <a:lnTo>
                  <a:pt x="135" y="16"/>
                </a:lnTo>
                <a:lnTo>
                  <a:pt x="137" y="16"/>
                </a:lnTo>
                <a:lnTo>
                  <a:pt x="136" y="15"/>
                </a:lnTo>
                <a:lnTo>
                  <a:pt x="153" y="15"/>
                </a:lnTo>
                <a:lnTo>
                  <a:pt x="159" y="14"/>
                </a:lnTo>
                <a:lnTo>
                  <a:pt x="160" y="15"/>
                </a:lnTo>
                <a:lnTo>
                  <a:pt x="155" y="16"/>
                </a:lnTo>
                <a:lnTo>
                  <a:pt x="159" y="18"/>
                </a:lnTo>
                <a:lnTo>
                  <a:pt x="156" y="16"/>
                </a:lnTo>
                <a:lnTo>
                  <a:pt x="160" y="15"/>
                </a:lnTo>
                <a:lnTo>
                  <a:pt x="162" y="14"/>
                </a:lnTo>
                <a:lnTo>
                  <a:pt x="161" y="15"/>
                </a:lnTo>
                <a:lnTo>
                  <a:pt x="160" y="14"/>
                </a:lnTo>
                <a:lnTo>
                  <a:pt x="161" y="14"/>
                </a:lnTo>
                <a:lnTo>
                  <a:pt x="156" y="13"/>
                </a:lnTo>
                <a:lnTo>
                  <a:pt x="158" y="12"/>
                </a:lnTo>
                <a:lnTo>
                  <a:pt x="159" y="12"/>
                </a:lnTo>
                <a:lnTo>
                  <a:pt x="159" y="13"/>
                </a:lnTo>
                <a:lnTo>
                  <a:pt x="160" y="12"/>
                </a:lnTo>
                <a:lnTo>
                  <a:pt x="155" y="11"/>
                </a:lnTo>
                <a:lnTo>
                  <a:pt x="157" y="11"/>
                </a:lnTo>
                <a:lnTo>
                  <a:pt x="159" y="12"/>
                </a:lnTo>
                <a:lnTo>
                  <a:pt x="159" y="11"/>
                </a:lnTo>
                <a:lnTo>
                  <a:pt x="161" y="11"/>
                </a:lnTo>
                <a:lnTo>
                  <a:pt x="161" y="10"/>
                </a:lnTo>
                <a:lnTo>
                  <a:pt x="163" y="10"/>
                </a:lnTo>
                <a:lnTo>
                  <a:pt x="159" y="10"/>
                </a:lnTo>
                <a:lnTo>
                  <a:pt x="163" y="10"/>
                </a:lnTo>
                <a:lnTo>
                  <a:pt x="168" y="8"/>
                </a:lnTo>
                <a:lnTo>
                  <a:pt x="170" y="8"/>
                </a:lnTo>
                <a:lnTo>
                  <a:pt x="186" y="7"/>
                </a:lnTo>
                <a:lnTo>
                  <a:pt x="181" y="7"/>
                </a:lnTo>
                <a:lnTo>
                  <a:pt x="181" y="6"/>
                </a:lnTo>
                <a:lnTo>
                  <a:pt x="182" y="6"/>
                </a:lnTo>
                <a:lnTo>
                  <a:pt x="192" y="6"/>
                </a:lnTo>
                <a:lnTo>
                  <a:pt x="193" y="6"/>
                </a:lnTo>
                <a:lnTo>
                  <a:pt x="191" y="7"/>
                </a:lnTo>
                <a:lnTo>
                  <a:pt x="194" y="7"/>
                </a:lnTo>
                <a:lnTo>
                  <a:pt x="195" y="7"/>
                </a:lnTo>
                <a:lnTo>
                  <a:pt x="194" y="7"/>
                </a:lnTo>
                <a:lnTo>
                  <a:pt x="197" y="7"/>
                </a:lnTo>
                <a:lnTo>
                  <a:pt x="199" y="7"/>
                </a:lnTo>
                <a:lnTo>
                  <a:pt x="198" y="6"/>
                </a:lnTo>
                <a:lnTo>
                  <a:pt x="203" y="5"/>
                </a:lnTo>
                <a:lnTo>
                  <a:pt x="206" y="7"/>
                </a:lnTo>
                <a:lnTo>
                  <a:pt x="204" y="7"/>
                </a:lnTo>
                <a:lnTo>
                  <a:pt x="204" y="8"/>
                </a:lnTo>
                <a:lnTo>
                  <a:pt x="208" y="9"/>
                </a:lnTo>
                <a:lnTo>
                  <a:pt x="206" y="8"/>
                </a:lnTo>
                <a:lnTo>
                  <a:pt x="204" y="8"/>
                </a:lnTo>
                <a:lnTo>
                  <a:pt x="205" y="7"/>
                </a:lnTo>
                <a:lnTo>
                  <a:pt x="207" y="7"/>
                </a:lnTo>
                <a:lnTo>
                  <a:pt x="207" y="6"/>
                </a:lnTo>
                <a:lnTo>
                  <a:pt x="203" y="5"/>
                </a:lnTo>
                <a:lnTo>
                  <a:pt x="211" y="5"/>
                </a:lnTo>
                <a:lnTo>
                  <a:pt x="215" y="5"/>
                </a:lnTo>
                <a:lnTo>
                  <a:pt x="211" y="4"/>
                </a:lnTo>
                <a:lnTo>
                  <a:pt x="212" y="4"/>
                </a:lnTo>
                <a:lnTo>
                  <a:pt x="211" y="4"/>
                </a:lnTo>
                <a:lnTo>
                  <a:pt x="211" y="3"/>
                </a:lnTo>
                <a:lnTo>
                  <a:pt x="219" y="1"/>
                </a:lnTo>
                <a:lnTo>
                  <a:pt x="223" y="0"/>
                </a:lnTo>
                <a:lnTo>
                  <a:pt x="229" y="1"/>
                </a:lnTo>
                <a:lnTo>
                  <a:pt x="230" y="1"/>
                </a:lnTo>
                <a:lnTo>
                  <a:pt x="222" y="3"/>
                </a:lnTo>
                <a:lnTo>
                  <a:pt x="229" y="3"/>
                </a:lnTo>
                <a:lnTo>
                  <a:pt x="227" y="3"/>
                </a:lnTo>
                <a:lnTo>
                  <a:pt x="232" y="3"/>
                </a:lnTo>
                <a:lnTo>
                  <a:pt x="235" y="3"/>
                </a:lnTo>
                <a:lnTo>
                  <a:pt x="231" y="4"/>
                </a:lnTo>
                <a:lnTo>
                  <a:pt x="231" y="5"/>
                </a:lnTo>
                <a:lnTo>
                  <a:pt x="236" y="5"/>
                </a:lnTo>
                <a:lnTo>
                  <a:pt x="236" y="4"/>
                </a:lnTo>
                <a:lnTo>
                  <a:pt x="249" y="4"/>
                </a:lnTo>
                <a:lnTo>
                  <a:pt x="252" y="5"/>
                </a:lnTo>
                <a:lnTo>
                  <a:pt x="251" y="5"/>
                </a:lnTo>
                <a:lnTo>
                  <a:pt x="252" y="5"/>
                </a:lnTo>
                <a:lnTo>
                  <a:pt x="254" y="5"/>
                </a:lnTo>
                <a:lnTo>
                  <a:pt x="253" y="6"/>
                </a:lnTo>
                <a:lnTo>
                  <a:pt x="254" y="6"/>
                </a:lnTo>
                <a:lnTo>
                  <a:pt x="253" y="7"/>
                </a:lnTo>
                <a:lnTo>
                  <a:pt x="256" y="6"/>
                </a:lnTo>
                <a:lnTo>
                  <a:pt x="254" y="5"/>
                </a:lnTo>
                <a:lnTo>
                  <a:pt x="255" y="5"/>
                </a:lnTo>
                <a:lnTo>
                  <a:pt x="256" y="6"/>
                </a:lnTo>
                <a:lnTo>
                  <a:pt x="256" y="7"/>
                </a:lnTo>
                <a:lnTo>
                  <a:pt x="258" y="7"/>
                </a:lnTo>
                <a:lnTo>
                  <a:pt x="256" y="8"/>
                </a:lnTo>
                <a:lnTo>
                  <a:pt x="257" y="8"/>
                </a:lnTo>
                <a:lnTo>
                  <a:pt x="252" y="7"/>
                </a:lnTo>
                <a:lnTo>
                  <a:pt x="254" y="8"/>
                </a:lnTo>
                <a:lnTo>
                  <a:pt x="256" y="8"/>
                </a:lnTo>
                <a:lnTo>
                  <a:pt x="257" y="8"/>
                </a:lnTo>
                <a:lnTo>
                  <a:pt x="257" y="9"/>
                </a:lnTo>
                <a:lnTo>
                  <a:pt x="250" y="11"/>
                </a:lnTo>
                <a:lnTo>
                  <a:pt x="248" y="12"/>
                </a:lnTo>
                <a:lnTo>
                  <a:pt x="242" y="13"/>
                </a:lnTo>
                <a:lnTo>
                  <a:pt x="244" y="13"/>
                </a:lnTo>
                <a:lnTo>
                  <a:pt x="243" y="13"/>
                </a:lnTo>
                <a:lnTo>
                  <a:pt x="237" y="15"/>
                </a:lnTo>
                <a:lnTo>
                  <a:pt x="233" y="15"/>
                </a:lnTo>
                <a:lnTo>
                  <a:pt x="232" y="16"/>
                </a:lnTo>
                <a:lnTo>
                  <a:pt x="229" y="16"/>
                </a:lnTo>
                <a:lnTo>
                  <a:pt x="228" y="18"/>
                </a:lnTo>
                <a:lnTo>
                  <a:pt x="226" y="18"/>
                </a:lnTo>
                <a:lnTo>
                  <a:pt x="230" y="18"/>
                </a:lnTo>
                <a:lnTo>
                  <a:pt x="230" y="17"/>
                </a:lnTo>
                <a:lnTo>
                  <a:pt x="238" y="17"/>
                </a:lnTo>
                <a:lnTo>
                  <a:pt x="242" y="16"/>
                </a:lnTo>
                <a:lnTo>
                  <a:pt x="241" y="16"/>
                </a:lnTo>
                <a:lnTo>
                  <a:pt x="243" y="16"/>
                </a:lnTo>
                <a:lnTo>
                  <a:pt x="247" y="15"/>
                </a:lnTo>
                <a:lnTo>
                  <a:pt x="243" y="15"/>
                </a:lnTo>
                <a:lnTo>
                  <a:pt x="242" y="15"/>
                </a:lnTo>
                <a:lnTo>
                  <a:pt x="244" y="14"/>
                </a:lnTo>
                <a:lnTo>
                  <a:pt x="247" y="14"/>
                </a:lnTo>
                <a:lnTo>
                  <a:pt x="248" y="14"/>
                </a:lnTo>
                <a:lnTo>
                  <a:pt x="248" y="15"/>
                </a:lnTo>
                <a:lnTo>
                  <a:pt x="252" y="15"/>
                </a:lnTo>
                <a:lnTo>
                  <a:pt x="254" y="15"/>
                </a:lnTo>
                <a:lnTo>
                  <a:pt x="254" y="14"/>
                </a:lnTo>
                <a:lnTo>
                  <a:pt x="256" y="15"/>
                </a:lnTo>
                <a:lnTo>
                  <a:pt x="255" y="16"/>
                </a:lnTo>
                <a:lnTo>
                  <a:pt x="256" y="16"/>
                </a:lnTo>
                <a:lnTo>
                  <a:pt x="256" y="17"/>
                </a:lnTo>
                <a:lnTo>
                  <a:pt x="256" y="18"/>
                </a:lnTo>
                <a:lnTo>
                  <a:pt x="255" y="18"/>
                </a:lnTo>
                <a:lnTo>
                  <a:pt x="255" y="19"/>
                </a:lnTo>
                <a:lnTo>
                  <a:pt x="259" y="19"/>
                </a:lnTo>
                <a:lnTo>
                  <a:pt x="255" y="18"/>
                </a:lnTo>
                <a:lnTo>
                  <a:pt x="256" y="18"/>
                </a:lnTo>
                <a:lnTo>
                  <a:pt x="256" y="17"/>
                </a:lnTo>
                <a:lnTo>
                  <a:pt x="258" y="16"/>
                </a:lnTo>
                <a:lnTo>
                  <a:pt x="256" y="16"/>
                </a:lnTo>
                <a:lnTo>
                  <a:pt x="264" y="15"/>
                </a:lnTo>
                <a:lnTo>
                  <a:pt x="276" y="16"/>
                </a:lnTo>
                <a:lnTo>
                  <a:pt x="277" y="16"/>
                </a:lnTo>
                <a:lnTo>
                  <a:pt x="274" y="16"/>
                </a:lnTo>
                <a:lnTo>
                  <a:pt x="274" y="17"/>
                </a:lnTo>
                <a:lnTo>
                  <a:pt x="279" y="18"/>
                </a:lnTo>
                <a:lnTo>
                  <a:pt x="287" y="18"/>
                </a:lnTo>
                <a:lnTo>
                  <a:pt x="297" y="19"/>
                </a:lnTo>
                <a:lnTo>
                  <a:pt x="302" y="20"/>
                </a:lnTo>
                <a:lnTo>
                  <a:pt x="304" y="20"/>
                </a:lnTo>
                <a:lnTo>
                  <a:pt x="306" y="22"/>
                </a:lnTo>
                <a:lnTo>
                  <a:pt x="307" y="23"/>
                </a:lnTo>
                <a:lnTo>
                  <a:pt x="306" y="22"/>
                </a:lnTo>
                <a:lnTo>
                  <a:pt x="307" y="22"/>
                </a:lnTo>
                <a:lnTo>
                  <a:pt x="306" y="21"/>
                </a:lnTo>
                <a:lnTo>
                  <a:pt x="305" y="20"/>
                </a:lnTo>
                <a:lnTo>
                  <a:pt x="308" y="20"/>
                </a:lnTo>
                <a:lnTo>
                  <a:pt x="312" y="22"/>
                </a:lnTo>
                <a:lnTo>
                  <a:pt x="314" y="22"/>
                </a:lnTo>
                <a:lnTo>
                  <a:pt x="313" y="21"/>
                </a:lnTo>
                <a:lnTo>
                  <a:pt x="315" y="22"/>
                </a:lnTo>
                <a:lnTo>
                  <a:pt x="312" y="23"/>
                </a:lnTo>
                <a:lnTo>
                  <a:pt x="314" y="23"/>
                </a:lnTo>
                <a:lnTo>
                  <a:pt x="316" y="24"/>
                </a:lnTo>
                <a:lnTo>
                  <a:pt x="319" y="25"/>
                </a:lnTo>
                <a:lnTo>
                  <a:pt x="320" y="25"/>
                </a:lnTo>
                <a:lnTo>
                  <a:pt x="320" y="26"/>
                </a:lnTo>
                <a:lnTo>
                  <a:pt x="321" y="26"/>
                </a:lnTo>
                <a:lnTo>
                  <a:pt x="322" y="25"/>
                </a:lnTo>
                <a:lnTo>
                  <a:pt x="323" y="24"/>
                </a:lnTo>
                <a:lnTo>
                  <a:pt x="325" y="24"/>
                </a:lnTo>
                <a:lnTo>
                  <a:pt x="324" y="24"/>
                </a:lnTo>
                <a:lnTo>
                  <a:pt x="324" y="23"/>
                </a:lnTo>
                <a:lnTo>
                  <a:pt x="326" y="22"/>
                </a:lnTo>
                <a:lnTo>
                  <a:pt x="330" y="23"/>
                </a:lnTo>
                <a:lnTo>
                  <a:pt x="333" y="23"/>
                </a:lnTo>
                <a:lnTo>
                  <a:pt x="339" y="23"/>
                </a:lnTo>
                <a:lnTo>
                  <a:pt x="346" y="24"/>
                </a:lnTo>
                <a:lnTo>
                  <a:pt x="345" y="24"/>
                </a:lnTo>
                <a:lnTo>
                  <a:pt x="347" y="24"/>
                </a:lnTo>
                <a:lnTo>
                  <a:pt x="345" y="23"/>
                </a:lnTo>
                <a:lnTo>
                  <a:pt x="346" y="23"/>
                </a:lnTo>
                <a:lnTo>
                  <a:pt x="348" y="23"/>
                </a:lnTo>
                <a:lnTo>
                  <a:pt x="350" y="23"/>
                </a:lnTo>
                <a:lnTo>
                  <a:pt x="353" y="23"/>
                </a:lnTo>
                <a:lnTo>
                  <a:pt x="352" y="22"/>
                </a:lnTo>
                <a:lnTo>
                  <a:pt x="351" y="22"/>
                </a:lnTo>
                <a:lnTo>
                  <a:pt x="354" y="20"/>
                </a:lnTo>
                <a:lnTo>
                  <a:pt x="351" y="21"/>
                </a:lnTo>
                <a:lnTo>
                  <a:pt x="350" y="20"/>
                </a:lnTo>
                <a:lnTo>
                  <a:pt x="351" y="19"/>
                </a:lnTo>
                <a:lnTo>
                  <a:pt x="357" y="19"/>
                </a:lnTo>
                <a:lnTo>
                  <a:pt x="355" y="18"/>
                </a:lnTo>
                <a:lnTo>
                  <a:pt x="378" y="20"/>
                </a:lnTo>
                <a:lnTo>
                  <a:pt x="371" y="20"/>
                </a:lnTo>
                <a:lnTo>
                  <a:pt x="370" y="20"/>
                </a:lnTo>
                <a:lnTo>
                  <a:pt x="368" y="20"/>
                </a:lnTo>
                <a:lnTo>
                  <a:pt x="370" y="20"/>
                </a:lnTo>
                <a:lnTo>
                  <a:pt x="374" y="20"/>
                </a:lnTo>
                <a:lnTo>
                  <a:pt x="378" y="20"/>
                </a:lnTo>
                <a:lnTo>
                  <a:pt x="375" y="22"/>
                </a:lnTo>
                <a:lnTo>
                  <a:pt x="375" y="21"/>
                </a:lnTo>
                <a:lnTo>
                  <a:pt x="376" y="21"/>
                </a:lnTo>
                <a:lnTo>
                  <a:pt x="375" y="21"/>
                </a:lnTo>
                <a:lnTo>
                  <a:pt x="374" y="20"/>
                </a:lnTo>
                <a:lnTo>
                  <a:pt x="374" y="22"/>
                </a:lnTo>
                <a:lnTo>
                  <a:pt x="371" y="21"/>
                </a:lnTo>
                <a:lnTo>
                  <a:pt x="372" y="22"/>
                </a:lnTo>
                <a:lnTo>
                  <a:pt x="371" y="22"/>
                </a:lnTo>
                <a:lnTo>
                  <a:pt x="372" y="22"/>
                </a:lnTo>
                <a:lnTo>
                  <a:pt x="375" y="22"/>
                </a:lnTo>
                <a:lnTo>
                  <a:pt x="379" y="20"/>
                </a:lnTo>
                <a:lnTo>
                  <a:pt x="384" y="20"/>
                </a:lnTo>
                <a:lnTo>
                  <a:pt x="388" y="21"/>
                </a:lnTo>
                <a:lnTo>
                  <a:pt x="390" y="22"/>
                </a:lnTo>
                <a:lnTo>
                  <a:pt x="388" y="22"/>
                </a:lnTo>
                <a:lnTo>
                  <a:pt x="387" y="22"/>
                </a:lnTo>
                <a:lnTo>
                  <a:pt x="385" y="22"/>
                </a:lnTo>
                <a:lnTo>
                  <a:pt x="386" y="22"/>
                </a:lnTo>
                <a:lnTo>
                  <a:pt x="385" y="22"/>
                </a:lnTo>
                <a:lnTo>
                  <a:pt x="390" y="22"/>
                </a:lnTo>
                <a:lnTo>
                  <a:pt x="390" y="23"/>
                </a:lnTo>
                <a:lnTo>
                  <a:pt x="389" y="23"/>
                </a:lnTo>
                <a:lnTo>
                  <a:pt x="392" y="23"/>
                </a:lnTo>
                <a:lnTo>
                  <a:pt x="390" y="24"/>
                </a:lnTo>
                <a:lnTo>
                  <a:pt x="392" y="23"/>
                </a:lnTo>
                <a:lnTo>
                  <a:pt x="392" y="24"/>
                </a:lnTo>
                <a:lnTo>
                  <a:pt x="395" y="24"/>
                </a:lnTo>
                <a:lnTo>
                  <a:pt x="397" y="25"/>
                </a:lnTo>
                <a:lnTo>
                  <a:pt x="396" y="25"/>
                </a:lnTo>
                <a:lnTo>
                  <a:pt x="398" y="25"/>
                </a:lnTo>
                <a:lnTo>
                  <a:pt x="411" y="24"/>
                </a:lnTo>
                <a:lnTo>
                  <a:pt x="422" y="25"/>
                </a:lnTo>
                <a:lnTo>
                  <a:pt x="426" y="27"/>
                </a:lnTo>
                <a:lnTo>
                  <a:pt x="426" y="28"/>
                </a:lnTo>
                <a:lnTo>
                  <a:pt x="425" y="28"/>
                </a:lnTo>
                <a:lnTo>
                  <a:pt x="426" y="28"/>
                </a:lnTo>
                <a:lnTo>
                  <a:pt x="425" y="29"/>
                </a:lnTo>
                <a:lnTo>
                  <a:pt x="430" y="30"/>
                </a:lnTo>
                <a:lnTo>
                  <a:pt x="430" y="32"/>
                </a:lnTo>
                <a:lnTo>
                  <a:pt x="431" y="32"/>
                </a:lnTo>
                <a:lnTo>
                  <a:pt x="430" y="33"/>
                </a:lnTo>
                <a:lnTo>
                  <a:pt x="430" y="34"/>
                </a:lnTo>
                <a:lnTo>
                  <a:pt x="429" y="34"/>
                </a:lnTo>
                <a:lnTo>
                  <a:pt x="430" y="34"/>
                </a:lnTo>
                <a:lnTo>
                  <a:pt x="432" y="32"/>
                </a:lnTo>
                <a:lnTo>
                  <a:pt x="431" y="31"/>
                </a:lnTo>
                <a:lnTo>
                  <a:pt x="435" y="30"/>
                </a:lnTo>
                <a:lnTo>
                  <a:pt x="441" y="29"/>
                </a:lnTo>
                <a:lnTo>
                  <a:pt x="442" y="30"/>
                </a:lnTo>
                <a:lnTo>
                  <a:pt x="451" y="30"/>
                </a:lnTo>
                <a:lnTo>
                  <a:pt x="455" y="29"/>
                </a:lnTo>
                <a:lnTo>
                  <a:pt x="456" y="30"/>
                </a:lnTo>
                <a:lnTo>
                  <a:pt x="456" y="31"/>
                </a:lnTo>
                <a:lnTo>
                  <a:pt x="460" y="32"/>
                </a:lnTo>
                <a:lnTo>
                  <a:pt x="461" y="33"/>
                </a:lnTo>
                <a:lnTo>
                  <a:pt x="465" y="33"/>
                </a:lnTo>
                <a:lnTo>
                  <a:pt x="464" y="32"/>
                </a:lnTo>
                <a:lnTo>
                  <a:pt x="465" y="33"/>
                </a:lnTo>
                <a:lnTo>
                  <a:pt x="466" y="32"/>
                </a:lnTo>
                <a:lnTo>
                  <a:pt x="466" y="31"/>
                </a:lnTo>
                <a:lnTo>
                  <a:pt x="465" y="30"/>
                </a:lnTo>
                <a:lnTo>
                  <a:pt x="463" y="30"/>
                </a:lnTo>
                <a:lnTo>
                  <a:pt x="465" y="29"/>
                </a:lnTo>
                <a:lnTo>
                  <a:pt x="465" y="28"/>
                </a:lnTo>
                <a:lnTo>
                  <a:pt x="464" y="28"/>
                </a:lnTo>
                <a:lnTo>
                  <a:pt x="472" y="28"/>
                </a:lnTo>
                <a:lnTo>
                  <a:pt x="474" y="29"/>
                </a:lnTo>
                <a:lnTo>
                  <a:pt x="475" y="29"/>
                </a:lnTo>
                <a:lnTo>
                  <a:pt x="474" y="29"/>
                </a:lnTo>
                <a:lnTo>
                  <a:pt x="475" y="28"/>
                </a:lnTo>
                <a:lnTo>
                  <a:pt x="485" y="29"/>
                </a:lnTo>
                <a:lnTo>
                  <a:pt x="487" y="30"/>
                </a:lnTo>
                <a:lnTo>
                  <a:pt x="495" y="31"/>
                </a:lnTo>
                <a:lnTo>
                  <a:pt x="496" y="31"/>
                </a:lnTo>
                <a:lnTo>
                  <a:pt x="494" y="31"/>
                </a:lnTo>
                <a:lnTo>
                  <a:pt x="496" y="31"/>
                </a:lnTo>
                <a:lnTo>
                  <a:pt x="499" y="32"/>
                </a:lnTo>
                <a:lnTo>
                  <a:pt x="499" y="46"/>
                </a:lnTo>
                <a:lnTo>
                  <a:pt x="494" y="48"/>
                </a:lnTo>
                <a:lnTo>
                  <a:pt x="490" y="48"/>
                </a:lnTo>
                <a:lnTo>
                  <a:pt x="488" y="46"/>
                </a:lnTo>
                <a:lnTo>
                  <a:pt x="486" y="47"/>
                </a:lnTo>
                <a:lnTo>
                  <a:pt x="488" y="47"/>
                </a:lnTo>
                <a:lnTo>
                  <a:pt x="489" y="47"/>
                </a:lnTo>
                <a:lnTo>
                  <a:pt x="485" y="47"/>
                </a:lnTo>
                <a:lnTo>
                  <a:pt x="484" y="47"/>
                </a:lnTo>
                <a:lnTo>
                  <a:pt x="483" y="47"/>
                </a:lnTo>
                <a:lnTo>
                  <a:pt x="479" y="48"/>
                </a:lnTo>
                <a:lnTo>
                  <a:pt x="483" y="48"/>
                </a:lnTo>
                <a:lnTo>
                  <a:pt x="485" y="47"/>
                </a:lnTo>
                <a:lnTo>
                  <a:pt x="486" y="48"/>
                </a:lnTo>
                <a:lnTo>
                  <a:pt x="485" y="49"/>
                </a:lnTo>
                <a:lnTo>
                  <a:pt x="490" y="47"/>
                </a:lnTo>
                <a:lnTo>
                  <a:pt x="490" y="49"/>
                </a:lnTo>
                <a:lnTo>
                  <a:pt x="492" y="50"/>
                </a:lnTo>
                <a:lnTo>
                  <a:pt x="493" y="49"/>
                </a:lnTo>
                <a:lnTo>
                  <a:pt x="494" y="50"/>
                </a:lnTo>
                <a:lnTo>
                  <a:pt x="493" y="50"/>
                </a:lnTo>
                <a:lnTo>
                  <a:pt x="494" y="51"/>
                </a:lnTo>
                <a:lnTo>
                  <a:pt x="495" y="52"/>
                </a:lnTo>
                <a:lnTo>
                  <a:pt x="493" y="52"/>
                </a:lnTo>
                <a:lnTo>
                  <a:pt x="494" y="52"/>
                </a:lnTo>
                <a:lnTo>
                  <a:pt x="494" y="53"/>
                </a:lnTo>
                <a:lnTo>
                  <a:pt x="495" y="52"/>
                </a:lnTo>
                <a:lnTo>
                  <a:pt x="495" y="53"/>
                </a:lnTo>
                <a:lnTo>
                  <a:pt x="497" y="54"/>
                </a:lnTo>
                <a:lnTo>
                  <a:pt x="496" y="54"/>
                </a:lnTo>
                <a:lnTo>
                  <a:pt x="498" y="55"/>
                </a:lnTo>
                <a:lnTo>
                  <a:pt x="496" y="56"/>
                </a:lnTo>
                <a:lnTo>
                  <a:pt x="496" y="57"/>
                </a:lnTo>
                <a:lnTo>
                  <a:pt x="489" y="55"/>
                </a:lnTo>
                <a:lnTo>
                  <a:pt x="490" y="55"/>
                </a:lnTo>
                <a:lnTo>
                  <a:pt x="489" y="55"/>
                </a:lnTo>
                <a:lnTo>
                  <a:pt x="488" y="54"/>
                </a:lnTo>
                <a:lnTo>
                  <a:pt x="488" y="55"/>
                </a:lnTo>
                <a:lnTo>
                  <a:pt x="489" y="55"/>
                </a:lnTo>
                <a:lnTo>
                  <a:pt x="479" y="58"/>
                </a:lnTo>
                <a:lnTo>
                  <a:pt x="480" y="58"/>
                </a:lnTo>
                <a:lnTo>
                  <a:pt x="479" y="58"/>
                </a:lnTo>
                <a:lnTo>
                  <a:pt x="475" y="59"/>
                </a:lnTo>
                <a:lnTo>
                  <a:pt x="474" y="60"/>
                </a:lnTo>
                <a:lnTo>
                  <a:pt x="472" y="60"/>
                </a:lnTo>
                <a:lnTo>
                  <a:pt x="473" y="60"/>
                </a:lnTo>
                <a:lnTo>
                  <a:pt x="471" y="61"/>
                </a:lnTo>
                <a:lnTo>
                  <a:pt x="472" y="61"/>
                </a:lnTo>
                <a:lnTo>
                  <a:pt x="470" y="61"/>
                </a:lnTo>
                <a:lnTo>
                  <a:pt x="471" y="61"/>
                </a:lnTo>
                <a:lnTo>
                  <a:pt x="470" y="62"/>
                </a:lnTo>
                <a:lnTo>
                  <a:pt x="465" y="63"/>
                </a:lnTo>
                <a:lnTo>
                  <a:pt x="463" y="65"/>
                </a:lnTo>
                <a:lnTo>
                  <a:pt x="461" y="63"/>
                </a:lnTo>
                <a:lnTo>
                  <a:pt x="460" y="63"/>
                </a:lnTo>
                <a:lnTo>
                  <a:pt x="456" y="63"/>
                </a:lnTo>
                <a:lnTo>
                  <a:pt x="452" y="64"/>
                </a:lnTo>
                <a:lnTo>
                  <a:pt x="448" y="66"/>
                </a:lnTo>
                <a:lnTo>
                  <a:pt x="449" y="63"/>
                </a:lnTo>
                <a:lnTo>
                  <a:pt x="444" y="65"/>
                </a:lnTo>
                <a:lnTo>
                  <a:pt x="445" y="65"/>
                </a:lnTo>
                <a:lnTo>
                  <a:pt x="444" y="66"/>
                </a:lnTo>
                <a:lnTo>
                  <a:pt x="442" y="65"/>
                </a:lnTo>
                <a:lnTo>
                  <a:pt x="441" y="65"/>
                </a:lnTo>
                <a:lnTo>
                  <a:pt x="439" y="65"/>
                </a:lnTo>
                <a:lnTo>
                  <a:pt x="440" y="65"/>
                </a:lnTo>
                <a:lnTo>
                  <a:pt x="438" y="66"/>
                </a:lnTo>
                <a:lnTo>
                  <a:pt x="438" y="67"/>
                </a:lnTo>
                <a:lnTo>
                  <a:pt x="437" y="68"/>
                </a:lnTo>
                <a:lnTo>
                  <a:pt x="438" y="69"/>
                </a:lnTo>
                <a:lnTo>
                  <a:pt x="437" y="68"/>
                </a:lnTo>
                <a:lnTo>
                  <a:pt x="437" y="69"/>
                </a:lnTo>
                <a:lnTo>
                  <a:pt x="435" y="70"/>
                </a:lnTo>
                <a:lnTo>
                  <a:pt x="433" y="72"/>
                </a:lnTo>
                <a:lnTo>
                  <a:pt x="434" y="73"/>
                </a:lnTo>
                <a:lnTo>
                  <a:pt x="436" y="73"/>
                </a:lnTo>
                <a:lnTo>
                  <a:pt x="438" y="73"/>
                </a:lnTo>
                <a:lnTo>
                  <a:pt x="437" y="74"/>
                </a:lnTo>
                <a:lnTo>
                  <a:pt x="436" y="74"/>
                </a:lnTo>
                <a:lnTo>
                  <a:pt x="436" y="76"/>
                </a:lnTo>
                <a:lnTo>
                  <a:pt x="437" y="77"/>
                </a:lnTo>
                <a:lnTo>
                  <a:pt x="438" y="77"/>
                </a:lnTo>
                <a:lnTo>
                  <a:pt x="438" y="79"/>
                </a:lnTo>
                <a:lnTo>
                  <a:pt x="437" y="80"/>
                </a:lnTo>
                <a:lnTo>
                  <a:pt x="436" y="79"/>
                </a:lnTo>
                <a:lnTo>
                  <a:pt x="437" y="78"/>
                </a:lnTo>
                <a:lnTo>
                  <a:pt x="435" y="78"/>
                </a:lnTo>
                <a:lnTo>
                  <a:pt x="436" y="78"/>
                </a:lnTo>
                <a:lnTo>
                  <a:pt x="434" y="79"/>
                </a:lnTo>
                <a:lnTo>
                  <a:pt x="432" y="81"/>
                </a:lnTo>
                <a:lnTo>
                  <a:pt x="434" y="84"/>
                </a:lnTo>
                <a:lnTo>
                  <a:pt x="432" y="85"/>
                </a:lnTo>
                <a:lnTo>
                  <a:pt x="431" y="85"/>
                </a:lnTo>
                <a:lnTo>
                  <a:pt x="429" y="85"/>
                </a:lnTo>
                <a:lnTo>
                  <a:pt x="426" y="86"/>
                </a:lnTo>
                <a:lnTo>
                  <a:pt x="425" y="88"/>
                </a:lnTo>
                <a:lnTo>
                  <a:pt x="426" y="89"/>
                </a:lnTo>
                <a:lnTo>
                  <a:pt x="425" y="89"/>
                </a:lnTo>
                <a:lnTo>
                  <a:pt x="426" y="90"/>
                </a:lnTo>
                <a:lnTo>
                  <a:pt x="425" y="89"/>
                </a:lnTo>
                <a:lnTo>
                  <a:pt x="421" y="91"/>
                </a:lnTo>
                <a:lnTo>
                  <a:pt x="420" y="90"/>
                </a:lnTo>
                <a:lnTo>
                  <a:pt x="420" y="91"/>
                </a:lnTo>
                <a:lnTo>
                  <a:pt x="421" y="91"/>
                </a:lnTo>
                <a:lnTo>
                  <a:pt x="421" y="92"/>
                </a:lnTo>
                <a:lnTo>
                  <a:pt x="420" y="92"/>
                </a:lnTo>
                <a:lnTo>
                  <a:pt x="421" y="93"/>
                </a:lnTo>
                <a:lnTo>
                  <a:pt x="420" y="94"/>
                </a:lnTo>
                <a:lnTo>
                  <a:pt x="414" y="98"/>
                </a:lnTo>
                <a:lnTo>
                  <a:pt x="414" y="97"/>
                </a:lnTo>
                <a:lnTo>
                  <a:pt x="413" y="97"/>
                </a:lnTo>
                <a:lnTo>
                  <a:pt x="413" y="92"/>
                </a:lnTo>
                <a:lnTo>
                  <a:pt x="412" y="91"/>
                </a:lnTo>
                <a:lnTo>
                  <a:pt x="410" y="84"/>
                </a:lnTo>
                <a:lnTo>
                  <a:pt x="410" y="80"/>
                </a:lnTo>
                <a:lnTo>
                  <a:pt x="411" y="77"/>
                </a:lnTo>
                <a:lnTo>
                  <a:pt x="415" y="74"/>
                </a:lnTo>
                <a:lnTo>
                  <a:pt x="414" y="73"/>
                </a:lnTo>
                <a:lnTo>
                  <a:pt x="419" y="72"/>
                </a:lnTo>
                <a:lnTo>
                  <a:pt x="425" y="69"/>
                </a:lnTo>
                <a:lnTo>
                  <a:pt x="425" y="68"/>
                </a:lnTo>
                <a:lnTo>
                  <a:pt x="428" y="67"/>
                </a:lnTo>
                <a:lnTo>
                  <a:pt x="433" y="64"/>
                </a:lnTo>
                <a:lnTo>
                  <a:pt x="433" y="63"/>
                </a:lnTo>
                <a:lnTo>
                  <a:pt x="440" y="62"/>
                </a:lnTo>
                <a:lnTo>
                  <a:pt x="439" y="61"/>
                </a:lnTo>
                <a:lnTo>
                  <a:pt x="441" y="60"/>
                </a:lnTo>
                <a:lnTo>
                  <a:pt x="440" y="59"/>
                </a:lnTo>
                <a:lnTo>
                  <a:pt x="441" y="58"/>
                </a:lnTo>
                <a:lnTo>
                  <a:pt x="441" y="57"/>
                </a:lnTo>
                <a:lnTo>
                  <a:pt x="443" y="56"/>
                </a:lnTo>
                <a:lnTo>
                  <a:pt x="445" y="57"/>
                </a:lnTo>
                <a:lnTo>
                  <a:pt x="445" y="56"/>
                </a:lnTo>
                <a:lnTo>
                  <a:pt x="446" y="56"/>
                </a:lnTo>
                <a:lnTo>
                  <a:pt x="442" y="55"/>
                </a:lnTo>
                <a:lnTo>
                  <a:pt x="438" y="56"/>
                </a:lnTo>
                <a:lnTo>
                  <a:pt x="437" y="57"/>
                </a:lnTo>
                <a:lnTo>
                  <a:pt x="437" y="58"/>
                </a:lnTo>
                <a:lnTo>
                  <a:pt x="438" y="59"/>
                </a:lnTo>
                <a:lnTo>
                  <a:pt x="437" y="59"/>
                </a:lnTo>
                <a:lnTo>
                  <a:pt x="436" y="59"/>
                </a:lnTo>
                <a:lnTo>
                  <a:pt x="435" y="59"/>
                </a:lnTo>
                <a:lnTo>
                  <a:pt x="429" y="62"/>
                </a:lnTo>
                <a:lnTo>
                  <a:pt x="426" y="63"/>
                </a:lnTo>
                <a:lnTo>
                  <a:pt x="428" y="61"/>
                </a:lnTo>
                <a:lnTo>
                  <a:pt x="425" y="62"/>
                </a:lnTo>
                <a:lnTo>
                  <a:pt x="426" y="61"/>
                </a:lnTo>
                <a:lnTo>
                  <a:pt x="426" y="60"/>
                </a:lnTo>
                <a:lnTo>
                  <a:pt x="428" y="58"/>
                </a:lnTo>
                <a:lnTo>
                  <a:pt x="424" y="59"/>
                </a:lnTo>
                <a:lnTo>
                  <a:pt x="423" y="58"/>
                </a:lnTo>
                <a:lnTo>
                  <a:pt x="419" y="59"/>
                </a:lnTo>
                <a:lnTo>
                  <a:pt x="417" y="58"/>
                </a:lnTo>
                <a:lnTo>
                  <a:pt x="414" y="59"/>
                </a:lnTo>
                <a:lnTo>
                  <a:pt x="414" y="61"/>
                </a:lnTo>
                <a:lnTo>
                  <a:pt x="412" y="61"/>
                </a:lnTo>
                <a:lnTo>
                  <a:pt x="411" y="62"/>
                </a:lnTo>
                <a:lnTo>
                  <a:pt x="405" y="65"/>
                </a:lnTo>
                <a:lnTo>
                  <a:pt x="405" y="66"/>
                </a:lnTo>
                <a:lnTo>
                  <a:pt x="405" y="67"/>
                </a:lnTo>
                <a:lnTo>
                  <a:pt x="406" y="67"/>
                </a:lnTo>
                <a:lnTo>
                  <a:pt x="409" y="67"/>
                </a:lnTo>
                <a:lnTo>
                  <a:pt x="408" y="68"/>
                </a:lnTo>
                <a:lnTo>
                  <a:pt x="407" y="68"/>
                </a:lnTo>
                <a:lnTo>
                  <a:pt x="406" y="68"/>
                </a:lnTo>
                <a:lnTo>
                  <a:pt x="404" y="69"/>
                </a:lnTo>
                <a:lnTo>
                  <a:pt x="402" y="68"/>
                </a:lnTo>
                <a:lnTo>
                  <a:pt x="400" y="69"/>
                </a:lnTo>
                <a:lnTo>
                  <a:pt x="398" y="69"/>
                </a:lnTo>
                <a:lnTo>
                  <a:pt x="394" y="69"/>
                </a:lnTo>
                <a:lnTo>
                  <a:pt x="394" y="68"/>
                </a:lnTo>
                <a:lnTo>
                  <a:pt x="398" y="68"/>
                </a:lnTo>
                <a:lnTo>
                  <a:pt x="396" y="67"/>
                </a:lnTo>
                <a:lnTo>
                  <a:pt x="395" y="66"/>
                </a:lnTo>
                <a:lnTo>
                  <a:pt x="392" y="67"/>
                </a:lnTo>
                <a:lnTo>
                  <a:pt x="391" y="67"/>
                </a:lnTo>
                <a:lnTo>
                  <a:pt x="392" y="66"/>
                </a:lnTo>
                <a:lnTo>
                  <a:pt x="388" y="66"/>
                </a:lnTo>
                <a:lnTo>
                  <a:pt x="386" y="66"/>
                </a:lnTo>
                <a:lnTo>
                  <a:pt x="387" y="67"/>
                </a:lnTo>
                <a:lnTo>
                  <a:pt x="385" y="67"/>
                </a:lnTo>
                <a:lnTo>
                  <a:pt x="386" y="67"/>
                </a:lnTo>
                <a:lnTo>
                  <a:pt x="386" y="68"/>
                </a:lnTo>
                <a:lnTo>
                  <a:pt x="384" y="67"/>
                </a:lnTo>
                <a:lnTo>
                  <a:pt x="383" y="67"/>
                </a:lnTo>
                <a:lnTo>
                  <a:pt x="380" y="68"/>
                </a:lnTo>
                <a:lnTo>
                  <a:pt x="378" y="67"/>
                </a:lnTo>
                <a:lnTo>
                  <a:pt x="377" y="67"/>
                </a:lnTo>
                <a:lnTo>
                  <a:pt x="376" y="67"/>
                </a:lnTo>
                <a:lnTo>
                  <a:pt x="376" y="68"/>
                </a:lnTo>
                <a:lnTo>
                  <a:pt x="375" y="68"/>
                </a:lnTo>
                <a:lnTo>
                  <a:pt x="374" y="67"/>
                </a:lnTo>
                <a:lnTo>
                  <a:pt x="375" y="67"/>
                </a:lnTo>
                <a:lnTo>
                  <a:pt x="367" y="67"/>
                </a:lnTo>
                <a:lnTo>
                  <a:pt x="361" y="68"/>
                </a:lnTo>
                <a:lnTo>
                  <a:pt x="359" y="70"/>
                </a:lnTo>
                <a:lnTo>
                  <a:pt x="356" y="71"/>
                </a:lnTo>
                <a:lnTo>
                  <a:pt x="355" y="73"/>
                </a:lnTo>
                <a:lnTo>
                  <a:pt x="348" y="76"/>
                </a:lnTo>
                <a:lnTo>
                  <a:pt x="345" y="79"/>
                </a:lnTo>
                <a:lnTo>
                  <a:pt x="336" y="84"/>
                </a:lnTo>
                <a:lnTo>
                  <a:pt x="337" y="85"/>
                </a:lnTo>
                <a:lnTo>
                  <a:pt x="341" y="84"/>
                </a:lnTo>
                <a:lnTo>
                  <a:pt x="341" y="86"/>
                </a:lnTo>
                <a:lnTo>
                  <a:pt x="341" y="87"/>
                </a:lnTo>
                <a:lnTo>
                  <a:pt x="341" y="88"/>
                </a:lnTo>
                <a:lnTo>
                  <a:pt x="343" y="88"/>
                </a:lnTo>
                <a:lnTo>
                  <a:pt x="343" y="87"/>
                </a:lnTo>
                <a:lnTo>
                  <a:pt x="343" y="86"/>
                </a:lnTo>
                <a:lnTo>
                  <a:pt x="345" y="86"/>
                </a:lnTo>
                <a:lnTo>
                  <a:pt x="343" y="86"/>
                </a:lnTo>
                <a:lnTo>
                  <a:pt x="345" y="87"/>
                </a:lnTo>
                <a:lnTo>
                  <a:pt x="343" y="88"/>
                </a:lnTo>
                <a:lnTo>
                  <a:pt x="343" y="89"/>
                </a:lnTo>
                <a:lnTo>
                  <a:pt x="345" y="88"/>
                </a:lnTo>
                <a:lnTo>
                  <a:pt x="348" y="87"/>
                </a:lnTo>
                <a:lnTo>
                  <a:pt x="348" y="88"/>
                </a:lnTo>
                <a:lnTo>
                  <a:pt x="347" y="88"/>
                </a:lnTo>
                <a:lnTo>
                  <a:pt x="348" y="89"/>
                </a:lnTo>
                <a:lnTo>
                  <a:pt x="349" y="87"/>
                </a:lnTo>
                <a:lnTo>
                  <a:pt x="348" y="86"/>
                </a:lnTo>
                <a:lnTo>
                  <a:pt x="351" y="86"/>
                </a:lnTo>
                <a:lnTo>
                  <a:pt x="352" y="86"/>
                </a:lnTo>
                <a:lnTo>
                  <a:pt x="354" y="87"/>
                </a:lnTo>
                <a:lnTo>
                  <a:pt x="355" y="88"/>
                </a:lnTo>
                <a:lnTo>
                  <a:pt x="358" y="89"/>
                </a:lnTo>
                <a:lnTo>
                  <a:pt x="358" y="90"/>
                </a:lnTo>
                <a:lnTo>
                  <a:pt x="357" y="90"/>
                </a:lnTo>
                <a:lnTo>
                  <a:pt x="356" y="90"/>
                </a:lnTo>
                <a:lnTo>
                  <a:pt x="357" y="91"/>
                </a:lnTo>
                <a:lnTo>
                  <a:pt x="358" y="92"/>
                </a:lnTo>
                <a:lnTo>
                  <a:pt x="357" y="93"/>
                </a:lnTo>
                <a:lnTo>
                  <a:pt x="359" y="93"/>
                </a:lnTo>
                <a:lnTo>
                  <a:pt x="358" y="94"/>
                </a:lnTo>
                <a:lnTo>
                  <a:pt x="356" y="97"/>
                </a:lnTo>
                <a:lnTo>
                  <a:pt x="356" y="98"/>
                </a:lnTo>
                <a:lnTo>
                  <a:pt x="355" y="99"/>
                </a:lnTo>
                <a:lnTo>
                  <a:pt x="355" y="101"/>
                </a:lnTo>
                <a:lnTo>
                  <a:pt x="356" y="101"/>
                </a:lnTo>
                <a:lnTo>
                  <a:pt x="355" y="102"/>
                </a:lnTo>
                <a:lnTo>
                  <a:pt x="355" y="103"/>
                </a:lnTo>
                <a:lnTo>
                  <a:pt x="354" y="104"/>
                </a:lnTo>
                <a:lnTo>
                  <a:pt x="355" y="105"/>
                </a:lnTo>
                <a:lnTo>
                  <a:pt x="354" y="107"/>
                </a:lnTo>
                <a:lnTo>
                  <a:pt x="351" y="109"/>
                </a:lnTo>
                <a:lnTo>
                  <a:pt x="348" y="112"/>
                </a:lnTo>
                <a:lnTo>
                  <a:pt x="346" y="115"/>
                </a:lnTo>
                <a:lnTo>
                  <a:pt x="338" y="122"/>
                </a:lnTo>
                <a:lnTo>
                  <a:pt x="335" y="125"/>
                </a:lnTo>
                <a:lnTo>
                  <a:pt x="331" y="127"/>
                </a:lnTo>
                <a:lnTo>
                  <a:pt x="328" y="128"/>
                </a:lnTo>
                <a:lnTo>
                  <a:pt x="326" y="127"/>
                </a:lnTo>
                <a:lnTo>
                  <a:pt x="325" y="128"/>
                </a:lnTo>
                <a:lnTo>
                  <a:pt x="325" y="126"/>
                </a:lnTo>
                <a:lnTo>
                  <a:pt x="324" y="127"/>
                </a:lnTo>
                <a:lnTo>
                  <a:pt x="323" y="127"/>
                </a:lnTo>
                <a:lnTo>
                  <a:pt x="324" y="126"/>
                </a:lnTo>
                <a:lnTo>
                  <a:pt x="323" y="126"/>
                </a:lnTo>
                <a:lnTo>
                  <a:pt x="321" y="128"/>
                </a:lnTo>
                <a:lnTo>
                  <a:pt x="319" y="128"/>
                </a:lnTo>
                <a:lnTo>
                  <a:pt x="320" y="129"/>
                </a:lnTo>
                <a:lnTo>
                  <a:pt x="319" y="129"/>
                </a:lnTo>
                <a:lnTo>
                  <a:pt x="318" y="128"/>
                </a:lnTo>
                <a:lnTo>
                  <a:pt x="321" y="127"/>
                </a:lnTo>
                <a:lnTo>
                  <a:pt x="321" y="125"/>
                </a:lnTo>
                <a:lnTo>
                  <a:pt x="321" y="123"/>
                </a:lnTo>
                <a:lnTo>
                  <a:pt x="320" y="120"/>
                </a:lnTo>
                <a:lnTo>
                  <a:pt x="322" y="120"/>
                </a:lnTo>
                <a:lnTo>
                  <a:pt x="324" y="119"/>
                </a:lnTo>
                <a:lnTo>
                  <a:pt x="328" y="119"/>
                </a:lnTo>
                <a:lnTo>
                  <a:pt x="328" y="118"/>
                </a:lnTo>
                <a:lnTo>
                  <a:pt x="329" y="117"/>
                </a:lnTo>
                <a:lnTo>
                  <a:pt x="331" y="115"/>
                </a:lnTo>
                <a:lnTo>
                  <a:pt x="330" y="114"/>
                </a:lnTo>
                <a:lnTo>
                  <a:pt x="331" y="114"/>
                </a:lnTo>
                <a:lnTo>
                  <a:pt x="332" y="111"/>
                </a:lnTo>
                <a:lnTo>
                  <a:pt x="334" y="110"/>
                </a:lnTo>
                <a:lnTo>
                  <a:pt x="333" y="109"/>
                </a:lnTo>
                <a:lnTo>
                  <a:pt x="334" y="108"/>
                </a:lnTo>
                <a:lnTo>
                  <a:pt x="333" y="107"/>
                </a:lnTo>
                <a:lnTo>
                  <a:pt x="329" y="108"/>
                </a:lnTo>
                <a:lnTo>
                  <a:pt x="328" y="108"/>
                </a:lnTo>
                <a:lnTo>
                  <a:pt x="326" y="110"/>
                </a:lnTo>
                <a:lnTo>
                  <a:pt x="320" y="110"/>
                </a:lnTo>
                <a:lnTo>
                  <a:pt x="319" y="108"/>
                </a:lnTo>
                <a:lnTo>
                  <a:pt x="320" y="108"/>
                </a:lnTo>
                <a:lnTo>
                  <a:pt x="318" y="106"/>
                </a:lnTo>
                <a:lnTo>
                  <a:pt x="319" y="105"/>
                </a:lnTo>
                <a:lnTo>
                  <a:pt x="317" y="105"/>
                </a:lnTo>
                <a:lnTo>
                  <a:pt x="315" y="104"/>
                </a:lnTo>
                <a:lnTo>
                  <a:pt x="313" y="104"/>
                </a:lnTo>
                <a:lnTo>
                  <a:pt x="312" y="103"/>
                </a:lnTo>
                <a:lnTo>
                  <a:pt x="309" y="103"/>
                </a:lnTo>
                <a:lnTo>
                  <a:pt x="308" y="102"/>
                </a:lnTo>
                <a:lnTo>
                  <a:pt x="308" y="101"/>
                </a:lnTo>
                <a:lnTo>
                  <a:pt x="307" y="100"/>
                </a:lnTo>
                <a:lnTo>
                  <a:pt x="307" y="99"/>
                </a:lnTo>
                <a:lnTo>
                  <a:pt x="305" y="97"/>
                </a:lnTo>
                <a:lnTo>
                  <a:pt x="306" y="97"/>
                </a:lnTo>
                <a:lnTo>
                  <a:pt x="305" y="97"/>
                </a:lnTo>
                <a:lnTo>
                  <a:pt x="305" y="96"/>
                </a:lnTo>
                <a:lnTo>
                  <a:pt x="304" y="94"/>
                </a:lnTo>
                <a:lnTo>
                  <a:pt x="302" y="92"/>
                </a:lnTo>
                <a:lnTo>
                  <a:pt x="302" y="91"/>
                </a:lnTo>
                <a:lnTo>
                  <a:pt x="301" y="91"/>
                </a:lnTo>
                <a:lnTo>
                  <a:pt x="301" y="90"/>
                </a:lnTo>
                <a:lnTo>
                  <a:pt x="297" y="90"/>
                </a:lnTo>
                <a:lnTo>
                  <a:pt x="293" y="89"/>
                </a:lnTo>
                <a:lnTo>
                  <a:pt x="283" y="89"/>
                </a:lnTo>
                <a:lnTo>
                  <a:pt x="280" y="91"/>
                </a:lnTo>
                <a:lnTo>
                  <a:pt x="281" y="92"/>
                </a:lnTo>
                <a:lnTo>
                  <a:pt x="283" y="92"/>
                </a:lnTo>
                <a:lnTo>
                  <a:pt x="282" y="93"/>
                </a:lnTo>
                <a:lnTo>
                  <a:pt x="283" y="94"/>
                </a:lnTo>
                <a:lnTo>
                  <a:pt x="281" y="96"/>
                </a:lnTo>
                <a:lnTo>
                  <a:pt x="277" y="100"/>
                </a:lnTo>
                <a:lnTo>
                  <a:pt x="278" y="100"/>
                </a:lnTo>
                <a:lnTo>
                  <a:pt x="278" y="101"/>
                </a:lnTo>
                <a:lnTo>
                  <a:pt x="275" y="102"/>
                </a:lnTo>
                <a:lnTo>
                  <a:pt x="273" y="103"/>
                </a:lnTo>
                <a:lnTo>
                  <a:pt x="268" y="102"/>
                </a:lnTo>
                <a:lnTo>
                  <a:pt x="266" y="101"/>
                </a:lnTo>
                <a:lnTo>
                  <a:pt x="263" y="102"/>
                </a:lnTo>
                <a:lnTo>
                  <a:pt x="262" y="101"/>
                </a:lnTo>
                <a:lnTo>
                  <a:pt x="259" y="100"/>
                </a:lnTo>
                <a:lnTo>
                  <a:pt x="254" y="103"/>
                </a:lnTo>
                <a:lnTo>
                  <a:pt x="247" y="105"/>
                </a:lnTo>
                <a:lnTo>
                  <a:pt x="239" y="104"/>
                </a:lnTo>
                <a:lnTo>
                  <a:pt x="236" y="102"/>
                </a:lnTo>
                <a:lnTo>
                  <a:pt x="233" y="101"/>
                </a:lnTo>
                <a:lnTo>
                  <a:pt x="232" y="100"/>
                </a:lnTo>
                <a:lnTo>
                  <a:pt x="227" y="100"/>
                </a:lnTo>
                <a:lnTo>
                  <a:pt x="222" y="101"/>
                </a:lnTo>
                <a:lnTo>
                  <a:pt x="219" y="101"/>
                </a:lnTo>
                <a:lnTo>
                  <a:pt x="216" y="99"/>
                </a:lnTo>
                <a:lnTo>
                  <a:pt x="215" y="97"/>
                </a:lnTo>
                <a:lnTo>
                  <a:pt x="207" y="95"/>
                </a:lnTo>
                <a:lnTo>
                  <a:pt x="203" y="94"/>
                </a:lnTo>
                <a:lnTo>
                  <a:pt x="202" y="95"/>
                </a:lnTo>
                <a:lnTo>
                  <a:pt x="200" y="96"/>
                </a:lnTo>
                <a:lnTo>
                  <a:pt x="199" y="98"/>
                </a:lnTo>
                <a:lnTo>
                  <a:pt x="200" y="99"/>
                </a:lnTo>
                <a:lnTo>
                  <a:pt x="201" y="100"/>
                </a:lnTo>
                <a:lnTo>
                  <a:pt x="200" y="101"/>
                </a:lnTo>
                <a:lnTo>
                  <a:pt x="197" y="102"/>
                </a:lnTo>
                <a:lnTo>
                  <a:pt x="193" y="101"/>
                </a:lnTo>
                <a:lnTo>
                  <a:pt x="191" y="102"/>
                </a:lnTo>
                <a:lnTo>
                  <a:pt x="188" y="101"/>
                </a:lnTo>
                <a:lnTo>
                  <a:pt x="186" y="99"/>
                </a:lnTo>
                <a:lnTo>
                  <a:pt x="182" y="99"/>
                </a:lnTo>
                <a:lnTo>
                  <a:pt x="182" y="98"/>
                </a:lnTo>
                <a:lnTo>
                  <a:pt x="181" y="99"/>
                </a:lnTo>
                <a:lnTo>
                  <a:pt x="179" y="98"/>
                </a:lnTo>
                <a:lnTo>
                  <a:pt x="170" y="102"/>
                </a:lnTo>
                <a:lnTo>
                  <a:pt x="168" y="103"/>
                </a:lnTo>
                <a:lnTo>
                  <a:pt x="164" y="103"/>
                </a:lnTo>
                <a:lnTo>
                  <a:pt x="164" y="104"/>
                </a:lnTo>
                <a:lnTo>
                  <a:pt x="163" y="104"/>
                </a:lnTo>
                <a:lnTo>
                  <a:pt x="161" y="105"/>
                </a:lnTo>
                <a:lnTo>
                  <a:pt x="158" y="103"/>
                </a:lnTo>
                <a:lnTo>
                  <a:pt x="159" y="102"/>
                </a:lnTo>
                <a:lnTo>
                  <a:pt x="157" y="103"/>
                </a:lnTo>
                <a:lnTo>
                  <a:pt x="154" y="103"/>
                </a:lnTo>
                <a:lnTo>
                  <a:pt x="153" y="102"/>
                </a:lnTo>
                <a:lnTo>
                  <a:pt x="153" y="101"/>
                </a:lnTo>
                <a:lnTo>
                  <a:pt x="150" y="100"/>
                </a:lnTo>
                <a:lnTo>
                  <a:pt x="149" y="98"/>
                </a:lnTo>
                <a:lnTo>
                  <a:pt x="147" y="98"/>
                </a:lnTo>
                <a:lnTo>
                  <a:pt x="144" y="98"/>
                </a:lnTo>
                <a:lnTo>
                  <a:pt x="143" y="99"/>
                </a:lnTo>
                <a:lnTo>
                  <a:pt x="140" y="99"/>
                </a:lnTo>
                <a:lnTo>
                  <a:pt x="139" y="98"/>
                </a:lnTo>
                <a:lnTo>
                  <a:pt x="138" y="98"/>
                </a:lnTo>
                <a:lnTo>
                  <a:pt x="139" y="97"/>
                </a:lnTo>
                <a:lnTo>
                  <a:pt x="137" y="97"/>
                </a:lnTo>
                <a:lnTo>
                  <a:pt x="136" y="97"/>
                </a:lnTo>
                <a:lnTo>
                  <a:pt x="136" y="98"/>
                </a:lnTo>
                <a:lnTo>
                  <a:pt x="135" y="98"/>
                </a:lnTo>
                <a:lnTo>
                  <a:pt x="127" y="89"/>
                </a:lnTo>
                <a:lnTo>
                  <a:pt x="122" y="87"/>
                </a:lnTo>
                <a:lnTo>
                  <a:pt x="121" y="86"/>
                </a:lnTo>
                <a:lnTo>
                  <a:pt x="122" y="86"/>
                </a:lnTo>
                <a:lnTo>
                  <a:pt x="123" y="85"/>
                </a:lnTo>
                <a:lnTo>
                  <a:pt x="115" y="88"/>
                </a:lnTo>
                <a:lnTo>
                  <a:pt x="114" y="88"/>
                </a:lnTo>
                <a:lnTo>
                  <a:pt x="114" y="89"/>
                </a:lnTo>
                <a:lnTo>
                  <a:pt x="112" y="88"/>
                </a:lnTo>
                <a:lnTo>
                  <a:pt x="110" y="89"/>
                </a:lnTo>
                <a:lnTo>
                  <a:pt x="109" y="88"/>
                </a:lnTo>
                <a:lnTo>
                  <a:pt x="110" y="87"/>
                </a:lnTo>
                <a:lnTo>
                  <a:pt x="111" y="87"/>
                </a:lnTo>
                <a:lnTo>
                  <a:pt x="112" y="86"/>
                </a:lnTo>
                <a:lnTo>
                  <a:pt x="110" y="87"/>
                </a:lnTo>
                <a:lnTo>
                  <a:pt x="107" y="86"/>
                </a:lnTo>
                <a:lnTo>
                  <a:pt x="108" y="87"/>
                </a:lnTo>
                <a:lnTo>
                  <a:pt x="107" y="87"/>
                </a:lnTo>
                <a:lnTo>
                  <a:pt x="107" y="86"/>
                </a:lnTo>
                <a:lnTo>
                  <a:pt x="105" y="85"/>
                </a:lnTo>
                <a:lnTo>
                  <a:pt x="106" y="86"/>
                </a:lnTo>
                <a:lnTo>
                  <a:pt x="104" y="86"/>
                </a:lnTo>
                <a:lnTo>
                  <a:pt x="103" y="86"/>
                </a:lnTo>
                <a:lnTo>
                  <a:pt x="102" y="86"/>
                </a:lnTo>
                <a:lnTo>
                  <a:pt x="101" y="86"/>
                </a:lnTo>
                <a:lnTo>
                  <a:pt x="102" y="86"/>
                </a:lnTo>
                <a:lnTo>
                  <a:pt x="103" y="84"/>
                </a:lnTo>
                <a:lnTo>
                  <a:pt x="101" y="84"/>
                </a:lnTo>
                <a:lnTo>
                  <a:pt x="101" y="82"/>
                </a:lnTo>
                <a:lnTo>
                  <a:pt x="100" y="82"/>
                </a:lnTo>
                <a:lnTo>
                  <a:pt x="99" y="83"/>
                </a:lnTo>
                <a:lnTo>
                  <a:pt x="94" y="82"/>
                </a:lnTo>
                <a:lnTo>
                  <a:pt x="93" y="82"/>
                </a:lnTo>
                <a:lnTo>
                  <a:pt x="91" y="82"/>
                </a:lnTo>
                <a:lnTo>
                  <a:pt x="92" y="83"/>
                </a:lnTo>
                <a:lnTo>
                  <a:pt x="91" y="83"/>
                </a:lnTo>
                <a:lnTo>
                  <a:pt x="81" y="85"/>
                </a:lnTo>
                <a:lnTo>
                  <a:pt x="80" y="85"/>
                </a:lnTo>
                <a:lnTo>
                  <a:pt x="80" y="86"/>
                </a:lnTo>
                <a:lnTo>
                  <a:pt x="79" y="85"/>
                </a:lnTo>
                <a:lnTo>
                  <a:pt x="73" y="86"/>
                </a:lnTo>
                <a:lnTo>
                  <a:pt x="71" y="86"/>
                </a:lnTo>
                <a:lnTo>
                  <a:pt x="70" y="87"/>
                </a:lnTo>
                <a:lnTo>
                  <a:pt x="66" y="86"/>
                </a:lnTo>
                <a:lnTo>
                  <a:pt x="65" y="87"/>
                </a:lnTo>
                <a:lnTo>
                  <a:pt x="66" y="88"/>
                </a:lnTo>
                <a:lnTo>
                  <a:pt x="65" y="88"/>
                </a:lnTo>
                <a:lnTo>
                  <a:pt x="67" y="89"/>
                </a:lnTo>
                <a:lnTo>
                  <a:pt x="66" y="89"/>
                </a:lnTo>
                <a:lnTo>
                  <a:pt x="69" y="90"/>
                </a:lnTo>
                <a:lnTo>
                  <a:pt x="65" y="90"/>
                </a:lnTo>
                <a:lnTo>
                  <a:pt x="64" y="92"/>
                </a:lnTo>
                <a:lnTo>
                  <a:pt x="65" y="93"/>
                </a:lnTo>
                <a:lnTo>
                  <a:pt x="61" y="94"/>
                </a:lnTo>
                <a:lnTo>
                  <a:pt x="63" y="95"/>
                </a:lnTo>
                <a:lnTo>
                  <a:pt x="65" y="96"/>
                </a:lnTo>
                <a:lnTo>
                  <a:pt x="68" y="97"/>
                </a:lnTo>
                <a:lnTo>
                  <a:pt x="66" y="98"/>
                </a:lnTo>
                <a:lnTo>
                  <a:pt x="64" y="99"/>
                </a:lnTo>
                <a:lnTo>
                  <a:pt x="62" y="98"/>
                </a:lnTo>
                <a:lnTo>
                  <a:pt x="61" y="100"/>
                </a:lnTo>
                <a:lnTo>
                  <a:pt x="60" y="100"/>
                </a:lnTo>
                <a:lnTo>
                  <a:pt x="60" y="99"/>
                </a:lnTo>
                <a:lnTo>
                  <a:pt x="57" y="98"/>
                </a:lnTo>
                <a:lnTo>
                  <a:pt x="56" y="98"/>
                </a:lnTo>
                <a:lnTo>
                  <a:pt x="55" y="97"/>
                </a:lnTo>
                <a:lnTo>
                  <a:pt x="53" y="97"/>
                </a:lnTo>
                <a:lnTo>
                  <a:pt x="53" y="98"/>
                </a:lnTo>
                <a:lnTo>
                  <a:pt x="52" y="98"/>
                </a:lnTo>
                <a:lnTo>
                  <a:pt x="51" y="97"/>
                </a:lnTo>
                <a:lnTo>
                  <a:pt x="49" y="97"/>
                </a:lnTo>
                <a:lnTo>
                  <a:pt x="46" y="100"/>
                </a:lnTo>
                <a:lnTo>
                  <a:pt x="42" y="98"/>
                </a:lnTo>
                <a:lnTo>
                  <a:pt x="41" y="98"/>
                </a:lnTo>
                <a:lnTo>
                  <a:pt x="42" y="99"/>
                </a:lnTo>
                <a:lnTo>
                  <a:pt x="41" y="99"/>
                </a:lnTo>
                <a:lnTo>
                  <a:pt x="41" y="98"/>
                </a:lnTo>
                <a:lnTo>
                  <a:pt x="37" y="96"/>
                </a:lnTo>
                <a:lnTo>
                  <a:pt x="34" y="96"/>
                </a:lnTo>
                <a:lnTo>
                  <a:pt x="33" y="95"/>
                </a:lnTo>
                <a:lnTo>
                  <a:pt x="1" y="43"/>
                </a:lnTo>
                <a:close/>
              </a:path>
            </a:pathLst>
          </a:custGeom>
          <a:noFill/>
          <a:ln w="9525">
            <a:solidFill>
              <a:schemeClr val="accent1"/>
            </a:solidFill>
            <a:round/>
            <a:headEnd/>
            <a:tailEnd/>
          </a:ln>
        </xdr:spPr>
      </xdr:sp>
      <xdr:sp macro="" textlink="">
        <xdr:nvSpPr>
          <xdr:cNvPr id="180" name="Freeform 43">
            <a:hlinkClick xmlns:r="http://schemas.openxmlformats.org/officeDocument/2006/relationships" r:id="rId15" tooltip="au - 8,153"/>
          </xdr:cNvPr>
          <xdr:cNvSpPr>
            <a:spLocks/>
          </xdr:cNvSpPr>
        </xdr:nvSpPr>
        <xdr:spPr bwMode="auto">
          <a:xfrm>
            <a:off x="1538" y="1891"/>
            <a:ext cx="14" cy="11"/>
          </a:xfrm>
          <a:custGeom>
            <a:avLst/>
            <a:gdLst/>
            <a:ahLst/>
            <a:cxnLst>
              <a:cxn ang="0">
                <a:pos x="7" y="2"/>
              </a:cxn>
              <a:cxn ang="0">
                <a:pos x="12" y="0"/>
              </a:cxn>
              <a:cxn ang="0">
                <a:pos x="13" y="1"/>
              </a:cxn>
              <a:cxn ang="0">
                <a:pos x="14" y="6"/>
              </a:cxn>
              <a:cxn ang="0">
                <a:pos x="13" y="5"/>
              </a:cxn>
              <a:cxn ang="0">
                <a:pos x="12" y="8"/>
              </a:cxn>
              <a:cxn ang="0">
                <a:pos x="12" y="9"/>
              </a:cxn>
              <a:cxn ang="0">
                <a:pos x="11" y="9"/>
              </a:cxn>
              <a:cxn ang="0">
                <a:pos x="11" y="8"/>
              </a:cxn>
              <a:cxn ang="0">
                <a:pos x="12" y="9"/>
              </a:cxn>
              <a:cxn ang="0">
                <a:pos x="12" y="8"/>
              </a:cxn>
              <a:cxn ang="0">
                <a:pos x="11" y="8"/>
              </a:cxn>
              <a:cxn ang="0">
                <a:pos x="10" y="9"/>
              </a:cxn>
              <a:cxn ang="0">
                <a:pos x="10" y="8"/>
              </a:cxn>
              <a:cxn ang="0">
                <a:pos x="9" y="10"/>
              </a:cxn>
              <a:cxn ang="0">
                <a:pos x="9" y="9"/>
              </a:cxn>
              <a:cxn ang="0">
                <a:pos x="9" y="10"/>
              </a:cxn>
              <a:cxn ang="0">
                <a:pos x="8" y="11"/>
              </a:cxn>
              <a:cxn ang="0">
                <a:pos x="5" y="10"/>
              </a:cxn>
              <a:cxn ang="0">
                <a:pos x="6" y="10"/>
              </a:cxn>
              <a:cxn ang="0">
                <a:pos x="4" y="10"/>
              </a:cxn>
              <a:cxn ang="0">
                <a:pos x="3" y="8"/>
              </a:cxn>
              <a:cxn ang="0">
                <a:pos x="2" y="6"/>
              </a:cxn>
              <a:cxn ang="0">
                <a:pos x="3" y="7"/>
              </a:cxn>
              <a:cxn ang="0">
                <a:pos x="4" y="6"/>
              </a:cxn>
              <a:cxn ang="0">
                <a:pos x="1" y="3"/>
              </a:cxn>
              <a:cxn ang="0">
                <a:pos x="0" y="1"/>
              </a:cxn>
              <a:cxn ang="0">
                <a:pos x="7" y="2"/>
              </a:cxn>
            </a:cxnLst>
            <a:rect l="0" t="0" r="r" b="b"/>
            <a:pathLst>
              <a:path w="14" h="11">
                <a:moveTo>
                  <a:pt x="7" y="2"/>
                </a:moveTo>
                <a:lnTo>
                  <a:pt x="12" y="0"/>
                </a:lnTo>
                <a:lnTo>
                  <a:pt x="13" y="1"/>
                </a:lnTo>
                <a:lnTo>
                  <a:pt x="14" y="6"/>
                </a:lnTo>
                <a:lnTo>
                  <a:pt x="13" y="5"/>
                </a:lnTo>
                <a:lnTo>
                  <a:pt x="12" y="8"/>
                </a:lnTo>
                <a:lnTo>
                  <a:pt x="12" y="9"/>
                </a:lnTo>
                <a:lnTo>
                  <a:pt x="11" y="9"/>
                </a:lnTo>
                <a:lnTo>
                  <a:pt x="11" y="8"/>
                </a:lnTo>
                <a:lnTo>
                  <a:pt x="12" y="9"/>
                </a:lnTo>
                <a:lnTo>
                  <a:pt x="12" y="8"/>
                </a:lnTo>
                <a:lnTo>
                  <a:pt x="11" y="8"/>
                </a:lnTo>
                <a:lnTo>
                  <a:pt x="10" y="9"/>
                </a:lnTo>
                <a:lnTo>
                  <a:pt x="10" y="8"/>
                </a:lnTo>
                <a:lnTo>
                  <a:pt x="9" y="10"/>
                </a:lnTo>
                <a:lnTo>
                  <a:pt x="9" y="9"/>
                </a:lnTo>
                <a:lnTo>
                  <a:pt x="9" y="10"/>
                </a:lnTo>
                <a:lnTo>
                  <a:pt x="8" y="11"/>
                </a:lnTo>
                <a:lnTo>
                  <a:pt x="5" y="10"/>
                </a:lnTo>
                <a:lnTo>
                  <a:pt x="6" y="10"/>
                </a:lnTo>
                <a:lnTo>
                  <a:pt x="4" y="10"/>
                </a:lnTo>
                <a:lnTo>
                  <a:pt x="3" y="8"/>
                </a:lnTo>
                <a:lnTo>
                  <a:pt x="2" y="6"/>
                </a:lnTo>
                <a:lnTo>
                  <a:pt x="3" y="7"/>
                </a:lnTo>
                <a:lnTo>
                  <a:pt x="4" y="6"/>
                </a:lnTo>
                <a:lnTo>
                  <a:pt x="1" y="3"/>
                </a:lnTo>
                <a:lnTo>
                  <a:pt x="0" y="1"/>
                </a:lnTo>
                <a:lnTo>
                  <a:pt x="7" y="2"/>
                </a:lnTo>
                <a:close/>
              </a:path>
            </a:pathLst>
          </a:custGeom>
          <a:noFill/>
          <a:ln w="9525">
            <a:solidFill>
              <a:schemeClr val="accent1"/>
            </a:solidFill>
            <a:round/>
            <a:headEnd/>
            <a:tailEnd/>
          </a:ln>
        </xdr:spPr>
      </xdr:sp>
      <xdr:sp macro="" textlink="">
        <xdr:nvSpPr>
          <xdr:cNvPr id="181" name="Freeform 42">
            <a:hlinkClick xmlns:r="http://schemas.openxmlformats.org/officeDocument/2006/relationships" r:id="rId15" tooltip="au - 8,153"/>
          </xdr:cNvPr>
          <xdr:cNvSpPr>
            <a:spLocks/>
          </xdr:cNvSpPr>
        </xdr:nvSpPr>
        <xdr:spPr bwMode="auto">
          <a:xfrm>
            <a:off x="1423" y="1782"/>
            <a:ext cx="148" cy="103"/>
          </a:xfrm>
          <a:custGeom>
            <a:avLst/>
            <a:gdLst/>
            <a:ahLst/>
            <a:cxnLst>
              <a:cxn ang="0">
                <a:pos x="144" y="79"/>
              </a:cxn>
              <a:cxn ang="0">
                <a:pos x="135" y="92"/>
              </a:cxn>
              <a:cxn ang="0">
                <a:pos x="121" y="102"/>
              </a:cxn>
              <a:cxn ang="0">
                <a:pos x="119" y="102"/>
              </a:cxn>
              <a:cxn ang="0">
                <a:pos x="116" y="99"/>
              </a:cxn>
              <a:cxn ang="0">
                <a:pos x="105" y="100"/>
              </a:cxn>
              <a:cxn ang="0">
                <a:pos x="95" y="91"/>
              </a:cxn>
              <a:cxn ang="0">
                <a:pos x="91" y="91"/>
              </a:cxn>
              <a:cxn ang="0">
                <a:pos x="87" y="88"/>
              </a:cxn>
              <a:cxn ang="0">
                <a:pos x="90" y="79"/>
              </a:cxn>
              <a:cxn ang="0">
                <a:pos x="83" y="88"/>
              </a:cxn>
              <a:cxn ang="0">
                <a:pos x="81" y="85"/>
              </a:cxn>
              <a:cxn ang="0">
                <a:pos x="76" y="79"/>
              </a:cxn>
              <a:cxn ang="0">
                <a:pos x="58" y="76"/>
              </a:cxn>
              <a:cxn ang="0">
                <a:pos x="37" y="85"/>
              </a:cxn>
              <a:cxn ang="0">
                <a:pos x="21" y="87"/>
              </a:cxn>
              <a:cxn ang="0">
                <a:pos x="11" y="88"/>
              </a:cxn>
              <a:cxn ang="0">
                <a:pos x="9" y="80"/>
              </a:cxn>
              <a:cxn ang="0">
                <a:pos x="7" y="67"/>
              </a:cxn>
              <a:cxn ang="0">
                <a:pos x="3" y="57"/>
              </a:cxn>
              <a:cxn ang="0">
                <a:pos x="4" y="55"/>
              </a:cxn>
              <a:cxn ang="0">
                <a:pos x="3" y="41"/>
              </a:cxn>
              <a:cxn ang="0">
                <a:pos x="13" y="36"/>
              </a:cxn>
              <a:cxn ang="0">
                <a:pos x="29" y="32"/>
              </a:cxn>
              <a:cxn ang="0">
                <a:pos x="36" y="21"/>
              </a:cxn>
              <a:cxn ang="0">
                <a:pos x="39" y="21"/>
              </a:cxn>
              <a:cxn ang="0">
                <a:pos x="43" y="21"/>
              </a:cxn>
              <a:cxn ang="0">
                <a:pos x="43" y="17"/>
              </a:cxn>
              <a:cxn ang="0">
                <a:pos x="44" y="14"/>
              </a:cxn>
              <a:cxn ang="0">
                <a:pos x="47" y="12"/>
              </a:cxn>
              <a:cxn ang="0">
                <a:pos x="50" y="11"/>
              </a:cxn>
              <a:cxn ang="0">
                <a:pos x="55" y="17"/>
              </a:cxn>
              <a:cxn ang="0">
                <a:pos x="59" y="15"/>
              </a:cxn>
              <a:cxn ang="0">
                <a:pos x="60" y="14"/>
              </a:cxn>
              <a:cxn ang="0">
                <a:pos x="63" y="7"/>
              </a:cxn>
              <a:cxn ang="0">
                <a:pos x="67" y="6"/>
              </a:cxn>
              <a:cxn ang="0">
                <a:pos x="69" y="3"/>
              </a:cxn>
              <a:cxn ang="0">
                <a:pos x="71" y="3"/>
              </a:cxn>
              <a:cxn ang="0">
                <a:pos x="77" y="4"/>
              </a:cxn>
              <a:cxn ang="0">
                <a:pos x="82" y="6"/>
              </a:cxn>
              <a:cxn ang="0">
                <a:pos x="86" y="4"/>
              </a:cxn>
              <a:cxn ang="0">
                <a:pos x="85" y="9"/>
              </a:cxn>
              <a:cxn ang="0">
                <a:pos x="82" y="15"/>
              </a:cxn>
              <a:cxn ang="0">
                <a:pos x="98" y="25"/>
              </a:cxn>
              <a:cxn ang="0">
                <a:pos x="104" y="8"/>
              </a:cxn>
              <a:cxn ang="0">
                <a:pos x="105" y="5"/>
              </a:cxn>
              <a:cxn ang="0">
                <a:pos x="109" y="4"/>
              </a:cxn>
              <a:cxn ang="0">
                <a:pos x="111" y="11"/>
              </a:cxn>
              <a:cxn ang="0">
                <a:pos x="118" y="21"/>
              </a:cxn>
              <a:cxn ang="0">
                <a:pos x="121" y="28"/>
              </a:cxn>
              <a:cxn ang="0">
                <a:pos x="127" y="33"/>
              </a:cxn>
              <a:cxn ang="0">
                <a:pos x="133" y="43"/>
              </a:cxn>
              <a:cxn ang="0">
                <a:pos x="137" y="42"/>
              </a:cxn>
              <a:cxn ang="0">
                <a:pos x="144" y="51"/>
              </a:cxn>
              <a:cxn ang="0">
                <a:pos x="146" y="60"/>
              </a:cxn>
            </a:cxnLst>
            <a:rect l="0" t="0" r="r" b="b"/>
            <a:pathLst>
              <a:path w="148" h="103">
                <a:moveTo>
                  <a:pt x="147" y="64"/>
                </a:moveTo>
                <a:lnTo>
                  <a:pt x="148" y="66"/>
                </a:lnTo>
                <a:lnTo>
                  <a:pt x="147" y="68"/>
                </a:lnTo>
                <a:lnTo>
                  <a:pt x="145" y="76"/>
                </a:lnTo>
                <a:lnTo>
                  <a:pt x="144" y="78"/>
                </a:lnTo>
                <a:lnTo>
                  <a:pt x="144" y="79"/>
                </a:lnTo>
                <a:lnTo>
                  <a:pt x="140" y="82"/>
                </a:lnTo>
                <a:lnTo>
                  <a:pt x="139" y="85"/>
                </a:lnTo>
                <a:lnTo>
                  <a:pt x="138" y="87"/>
                </a:lnTo>
                <a:lnTo>
                  <a:pt x="138" y="89"/>
                </a:lnTo>
                <a:lnTo>
                  <a:pt x="137" y="88"/>
                </a:lnTo>
                <a:lnTo>
                  <a:pt x="135" y="92"/>
                </a:lnTo>
                <a:lnTo>
                  <a:pt x="134" y="95"/>
                </a:lnTo>
                <a:lnTo>
                  <a:pt x="135" y="98"/>
                </a:lnTo>
                <a:lnTo>
                  <a:pt x="133" y="98"/>
                </a:lnTo>
                <a:lnTo>
                  <a:pt x="127" y="99"/>
                </a:lnTo>
                <a:lnTo>
                  <a:pt x="123" y="102"/>
                </a:lnTo>
                <a:lnTo>
                  <a:pt x="121" y="102"/>
                </a:lnTo>
                <a:lnTo>
                  <a:pt x="121" y="103"/>
                </a:lnTo>
                <a:lnTo>
                  <a:pt x="122" y="102"/>
                </a:lnTo>
                <a:lnTo>
                  <a:pt x="121" y="103"/>
                </a:lnTo>
                <a:lnTo>
                  <a:pt x="120" y="102"/>
                </a:lnTo>
                <a:lnTo>
                  <a:pt x="120" y="103"/>
                </a:lnTo>
                <a:lnTo>
                  <a:pt x="119" y="102"/>
                </a:lnTo>
                <a:lnTo>
                  <a:pt x="118" y="101"/>
                </a:lnTo>
                <a:lnTo>
                  <a:pt x="119" y="101"/>
                </a:lnTo>
                <a:lnTo>
                  <a:pt x="118" y="100"/>
                </a:lnTo>
                <a:lnTo>
                  <a:pt x="116" y="101"/>
                </a:lnTo>
                <a:lnTo>
                  <a:pt x="117" y="100"/>
                </a:lnTo>
                <a:lnTo>
                  <a:pt x="116" y="99"/>
                </a:lnTo>
                <a:lnTo>
                  <a:pt x="114" y="100"/>
                </a:lnTo>
                <a:lnTo>
                  <a:pt x="115" y="100"/>
                </a:lnTo>
                <a:lnTo>
                  <a:pt x="114" y="100"/>
                </a:lnTo>
                <a:lnTo>
                  <a:pt x="111" y="103"/>
                </a:lnTo>
                <a:lnTo>
                  <a:pt x="107" y="101"/>
                </a:lnTo>
                <a:lnTo>
                  <a:pt x="105" y="100"/>
                </a:lnTo>
                <a:lnTo>
                  <a:pt x="104" y="101"/>
                </a:lnTo>
                <a:lnTo>
                  <a:pt x="100" y="99"/>
                </a:lnTo>
                <a:lnTo>
                  <a:pt x="97" y="96"/>
                </a:lnTo>
                <a:lnTo>
                  <a:pt x="98" y="95"/>
                </a:lnTo>
                <a:lnTo>
                  <a:pt x="97" y="93"/>
                </a:lnTo>
                <a:lnTo>
                  <a:pt x="95" y="91"/>
                </a:lnTo>
                <a:lnTo>
                  <a:pt x="97" y="93"/>
                </a:lnTo>
                <a:lnTo>
                  <a:pt x="95" y="91"/>
                </a:lnTo>
                <a:lnTo>
                  <a:pt x="95" y="90"/>
                </a:lnTo>
                <a:lnTo>
                  <a:pt x="96" y="91"/>
                </a:lnTo>
                <a:lnTo>
                  <a:pt x="96" y="90"/>
                </a:lnTo>
                <a:lnTo>
                  <a:pt x="91" y="91"/>
                </a:lnTo>
                <a:lnTo>
                  <a:pt x="93" y="88"/>
                </a:lnTo>
                <a:lnTo>
                  <a:pt x="93" y="87"/>
                </a:lnTo>
                <a:lnTo>
                  <a:pt x="91" y="85"/>
                </a:lnTo>
                <a:lnTo>
                  <a:pt x="90" y="89"/>
                </a:lnTo>
                <a:lnTo>
                  <a:pt x="86" y="89"/>
                </a:lnTo>
                <a:lnTo>
                  <a:pt x="87" y="88"/>
                </a:lnTo>
                <a:lnTo>
                  <a:pt x="89" y="88"/>
                </a:lnTo>
                <a:lnTo>
                  <a:pt x="89" y="85"/>
                </a:lnTo>
                <a:lnTo>
                  <a:pt x="90" y="83"/>
                </a:lnTo>
                <a:lnTo>
                  <a:pt x="90" y="82"/>
                </a:lnTo>
                <a:lnTo>
                  <a:pt x="91" y="81"/>
                </a:lnTo>
                <a:lnTo>
                  <a:pt x="90" y="79"/>
                </a:lnTo>
                <a:lnTo>
                  <a:pt x="90" y="81"/>
                </a:lnTo>
                <a:lnTo>
                  <a:pt x="89" y="81"/>
                </a:lnTo>
                <a:lnTo>
                  <a:pt x="88" y="84"/>
                </a:lnTo>
                <a:lnTo>
                  <a:pt x="85" y="85"/>
                </a:lnTo>
                <a:lnTo>
                  <a:pt x="83" y="87"/>
                </a:lnTo>
                <a:lnTo>
                  <a:pt x="83" y="88"/>
                </a:lnTo>
                <a:lnTo>
                  <a:pt x="84" y="87"/>
                </a:lnTo>
                <a:lnTo>
                  <a:pt x="84" y="88"/>
                </a:lnTo>
                <a:lnTo>
                  <a:pt x="80" y="87"/>
                </a:lnTo>
                <a:lnTo>
                  <a:pt x="81" y="86"/>
                </a:lnTo>
                <a:lnTo>
                  <a:pt x="82" y="87"/>
                </a:lnTo>
                <a:lnTo>
                  <a:pt x="81" y="85"/>
                </a:lnTo>
                <a:lnTo>
                  <a:pt x="79" y="83"/>
                </a:lnTo>
                <a:lnTo>
                  <a:pt x="79" y="82"/>
                </a:lnTo>
                <a:lnTo>
                  <a:pt x="77" y="81"/>
                </a:lnTo>
                <a:lnTo>
                  <a:pt x="77" y="80"/>
                </a:lnTo>
                <a:lnTo>
                  <a:pt x="77" y="79"/>
                </a:lnTo>
                <a:lnTo>
                  <a:pt x="76" y="79"/>
                </a:lnTo>
                <a:lnTo>
                  <a:pt x="75" y="78"/>
                </a:lnTo>
                <a:lnTo>
                  <a:pt x="74" y="78"/>
                </a:lnTo>
                <a:lnTo>
                  <a:pt x="72" y="77"/>
                </a:lnTo>
                <a:lnTo>
                  <a:pt x="70" y="77"/>
                </a:lnTo>
                <a:lnTo>
                  <a:pt x="66" y="76"/>
                </a:lnTo>
                <a:lnTo>
                  <a:pt x="58" y="76"/>
                </a:lnTo>
                <a:lnTo>
                  <a:pt x="52" y="79"/>
                </a:lnTo>
                <a:lnTo>
                  <a:pt x="47" y="79"/>
                </a:lnTo>
                <a:lnTo>
                  <a:pt x="42" y="81"/>
                </a:lnTo>
                <a:lnTo>
                  <a:pt x="41" y="81"/>
                </a:lnTo>
                <a:lnTo>
                  <a:pt x="39" y="84"/>
                </a:lnTo>
                <a:lnTo>
                  <a:pt x="37" y="85"/>
                </a:lnTo>
                <a:lnTo>
                  <a:pt x="36" y="84"/>
                </a:lnTo>
                <a:lnTo>
                  <a:pt x="33" y="85"/>
                </a:lnTo>
                <a:lnTo>
                  <a:pt x="32" y="84"/>
                </a:lnTo>
                <a:lnTo>
                  <a:pt x="25" y="84"/>
                </a:lnTo>
                <a:lnTo>
                  <a:pt x="23" y="86"/>
                </a:lnTo>
                <a:lnTo>
                  <a:pt x="21" y="87"/>
                </a:lnTo>
                <a:lnTo>
                  <a:pt x="19" y="88"/>
                </a:lnTo>
                <a:lnTo>
                  <a:pt x="17" y="88"/>
                </a:lnTo>
                <a:lnTo>
                  <a:pt x="18" y="89"/>
                </a:lnTo>
                <a:lnTo>
                  <a:pt x="16" y="89"/>
                </a:lnTo>
                <a:lnTo>
                  <a:pt x="12" y="88"/>
                </a:lnTo>
                <a:lnTo>
                  <a:pt x="11" y="88"/>
                </a:lnTo>
                <a:lnTo>
                  <a:pt x="9" y="86"/>
                </a:lnTo>
                <a:lnTo>
                  <a:pt x="7" y="86"/>
                </a:lnTo>
                <a:lnTo>
                  <a:pt x="7" y="83"/>
                </a:lnTo>
                <a:lnTo>
                  <a:pt x="8" y="83"/>
                </a:lnTo>
                <a:lnTo>
                  <a:pt x="9" y="82"/>
                </a:lnTo>
                <a:lnTo>
                  <a:pt x="9" y="80"/>
                </a:lnTo>
                <a:lnTo>
                  <a:pt x="9" y="79"/>
                </a:lnTo>
                <a:lnTo>
                  <a:pt x="9" y="80"/>
                </a:lnTo>
                <a:lnTo>
                  <a:pt x="10" y="80"/>
                </a:lnTo>
                <a:lnTo>
                  <a:pt x="9" y="76"/>
                </a:lnTo>
                <a:lnTo>
                  <a:pt x="7" y="72"/>
                </a:lnTo>
                <a:lnTo>
                  <a:pt x="7" y="67"/>
                </a:lnTo>
                <a:lnTo>
                  <a:pt x="4" y="63"/>
                </a:lnTo>
                <a:lnTo>
                  <a:pt x="3" y="60"/>
                </a:lnTo>
                <a:lnTo>
                  <a:pt x="0" y="56"/>
                </a:lnTo>
                <a:lnTo>
                  <a:pt x="1" y="56"/>
                </a:lnTo>
                <a:lnTo>
                  <a:pt x="2" y="58"/>
                </a:lnTo>
                <a:lnTo>
                  <a:pt x="3" y="57"/>
                </a:lnTo>
                <a:lnTo>
                  <a:pt x="1" y="54"/>
                </a:lnTo>
                <a:lnTo>
                  <a:pt x="2" y="55"/>
                </a:lnTo>
                <a:lnTo>
                  <a:pt x="2" y="56"/>
                </a:lnTo>
                <a:lnTo>
                  <a:pt x="3" y="56"/>
                </a:lnTo>
                <a:lnTo>
                  <a:pt x="4" y="57"/>
                </a:lnTo>
                <a:lnTo>
                  <a:pt x="4" y="55"/>
                </a:lnTo>
                <a:lnTo>
                  <a:pt x="1" y="50"/>
                </a:lnTo>
                <a:lnTo>
                  <a:pt x="1" y="48"/>
                </a:lnTo>
                <a:lnTo>
                  <a:pt x="3" y="46"/>
                </a:lnTo>
                <a:lnTo>
                  <a:pt x="3" y="44"/>
                </a:lnTo>
                <a:lnTo>
                  <a:pt x="2" y="43"/>
                </a:lnTo>
                <a:lnTo>
                  <a:pt x="3" y="41"/>
                </a:lnTo>
                <a:lnTo>
                  <a:pt x="4" y="40"/>
                </a:lnTo>
                <a:lnTo>
                  <a:pt x="4" y="43"/>
                </a:lnTo>
                <a:lnTo>
                  <a:pt x="5" y="42"/>
                </a:lnTo>
                <a:lnTo>
                  <a:pt x="6" y="40"/>
                </a:lnTo>
                <a:lnTo>
                  <a:pt x="9" y="39"/>
                </a:lnTo>
                <a:lnTo>
                  <a:pt x="13" y="36"/>
                </a:lnTo>
                <a:lnTo>
                  <a:pt x="17" y="36"/>
                </a:lnTo>
                <a:lnTo>
                  <a:pt x="19" y="35"/>
                </a:lnTo>
                <a:lnTo>
                  <a:pt x="21" y="35"/>
                </a:lnTo>
                <a:lnTo>
                  <a:pt x="22" y="34"/>
                </a:lnTo>
                <a:lnTo>
                  <a:pt x="24" y="34"/>
                </a:lnTo>
                <a:lnTo>
                  <a:pt x="29" y="32"/>
                </a:lnTo>
                <a:lnTo>
                  <a:pt x="31" y="30"/>
                </a:lnTo>
                <a:lnTo>
                  <a:pt x="32" y="28"/>
                </a:lnTo>
                <a:lnTo>
                  <a:pt x="34" y="27"/>
                </a:lnTo>
                <a:lnTo>
                  <a:pt x="33" y="23"/>
                </a:lnTo>
                <a:lnTo>
                  <a:pt x="35" y="22"/>
                </a:lnTo>
                <a:lnTo>
                  <a:pt x="36" y="21"/>
                </a:lnTo>
                <a:lnTo>
                  <a:pt x="38" y="25"/>
                </a:lnTo>
                <a:lnTo>
                  <a:pt x="38" y="23"/>
                </a:lnTo>
                <a:lnTo>
                  <a:pt x="39" y="23"/>
                </a:lnTo>
                <a:lnTo>
                  <a:pt x="39" y="22"/>
                </a:lnTo>
                <a:lnTo>
                  <a:pt x="38" y="21"/>
                </a:lnTo>
                <a:lnTo>
                  <a:pt x="39" y="21"/>
                </a:lnTo>
                <a:lnTo>
                  <a:pt x="38" y="20"/>
                </a:lnTo>
                <a:lnTo>
                  <a:pt x="39" y="19"/>
                </a:lnTo>
                <a:lnTo>
                  <a:pt x="39" y="21"/>
                </a:lnTo>
                <a:lnTo>
                  <a:pt x="40" y="20"/>
                </a:lnTo>
                <a:lnTo>
                  <a:pt x="40" y="21"/>
                </a:lnTo>
                <a:lnTo>
                  <a:pt x="43" y="21"/>
                </a:lnTo>
                <a:lnTo>
                  <a:pt x="41" y="20"/>
                </a:lnTo>
                <a:lnTo>
                  <a:pt x="42" y="18"/>
                </a:lnTo>
                <a:lnTo>
                  <a:pt x="41" y="19"/>
                </a:lnTo>
                <a:lnTo>
                  <a:pt x="42" y="17"/>
                </a:lnTo>
                <a:lnTo>
                  <a:pt x="44" y="17"/>
                </a:lnTo>
                <a:lnTo>
                  <a:pt x="43" y="17"/>
                </a:lnTo>
                <a:lnTo>
                  <a:pt x="43" y="16"/>
                </a:lnTo>
                <a:lnTo>
                  <a:pt x="44" y="15"/>
                </a:lnTo>
                <a:lnTo>
                  <a:pt x="44" y="16"/>
                </a:lnTo>
                <a:lnTo>
                  <a:pt x="44" y="15"/>
                </a:lnTo>
                <a:lnTo>
                  <a:pt x="45" y="16"/>
                </a:lnTo>
                <a:lnTo>
                  <a:pt x="44" y="14"/>
                </a:lnTo>
                <a:lnTo>
                  <a:pt x="46" y="14"/>
                </a:lnTo>
                <a:lnTo>
                  <a:pt x="46" y="13"/>
                </a:lnTo>
                <a:lnTo>
                  <a:pt x="46" y="14"/>
                </a:lnTo>
                <a:lnTo>
                  <a:pt x="46" y="13"/>
                </a:lnTo>
                <a:lnTo>
                  <a:pt x="47" y="14"/>
                </a:lnTo>
                <a:lnTo>
                  <a:pt x="47" y="12"/>
                </a:lnTo>
                <a:lnTo>
                  <a:pt x="47" y="11"/>
                </a:lnTo>
                <a:lnTo>
                  <a:pt x="48" y="12"/>
                </a:lnTo>
                <a:lnTo>
                  <a:pt x="48" y="13"/>
                </a:lnTo>
                <a:lnTo>
                  <a:pt x="49" y="12"/>
                </a:lnTo>
                <a:lnTo>
                  <a:pt x="49" y="13"/>
                </a:lnTo>
                <a:lnTo>
                  <a:pt x="50" y="11"/>
                </a:lnTo>
                <a:lnTo>
                  <a:pt x="51" y="12"/>
                </a:lnTo>
                <a:lnTo>
                  <a:pt x="52" y="12"/>
                </a:lnTo>
                <a:lnTo>
                  <a:pt x="55" y="14"/>
                </a:lnTo>
                <a:lnTo>
                  <a:pt x="54" y="17"/>
                </a:lnTo>
                <a:lnTo>
                  <a:pt x="55" y="16"/>
                </a:lnTo>
                <a:lnTo>
                  <a:pt x="55" y="17"/>
                </a:lnTo>
                <a:lnTo>
                  <a:pt x="55" y="16"/>
                </a:lnTo>
                <a:lnTo>
                  <a:pt x="55" y="15"/>
                </a:lnTo>
                <a:lnTo>
                  <a:pt x="56" y="15"/>
                </a:lnTo>
                <a:lnTo>
                  <a:pt x="58" y="15"/>
                </a:lnTo>
                <a:lnTo>
                  <a:pt x="59" y="16"/>
                </a:lnTo>
                <a:lnTo>
                  <a:pt x="59" y="15"/>
                </a:lnTo>
                <a:lnTo>
                  <a:pt x="61" y="16"/>
                </a:lnTo>
                <a:lnTo>
                  <a:pt x="60" y="15"/>
                </a:lnTo>
                <a:lnTo>
                  <a:pt x="61" y="15"/>
                </a:lnTo>
                <a:lnTo>
                  <a:pt x="60" y="14"/>
                </a:lnTo>
                <a:lnTo>
                  <a:pt x="61" y="14"/>
                </a:lnTo>
                <a:lnTo>
                  <a:pt x="60" y="14"/>
                </a:lnTo>
                <a:lnTo>
                  <a:pt x="59" y="13"/>
                </a:lnTo>
                <a:lnTo>
                  <a:pt x="61" y="12"/>
                </a:lnTo>
                <a:lnTo>
                  <a:pt x="61" y="10"/>
                </a:lnTo>
                <a:lnTo>
                  <a:pt x="63" y="9"/>
                </a:lnTo>
                <a:lnTo>
                  <a:pt x="62" y="8"/>
                </a:lnTo>
                <a:lnTo>
                  <a:pt x="63" y="7"/>
                </a:lnTo>
                <a:lnTo>
                  <a:pt x="64" y="7"/>
                </a:lnTo>
                <a:lnTo>
                  <a:pt x="64" y="6"/>
                </a:lnTo>
                <a:lnTo>
                  <a:pt x="65" y="7"/>
                </a:lnTo>
                <a:lnTo>
                  <a:pt x="65" y="6"/>
                </a:lnTo>
                <a:lnTo>
                  <a:pt x="65" y="5"/>
                </a:lnTo>
                <a:lnTo>
                  <a:pt x="67" y="6"/>
                </a:lnTo>
                <a:lnTo>
                  <a:pt x="70" y="5"/>
                </a:lnTo>
                <a:lnTo>
                  <a:pt x="70" y="6"/>
                </a:lnTo>
                <a:lnTo>
                  <a:pt x="70" y="5"/>
                </a:lnTo>
                <a:lnTo>
                  <a:pt x="71" y="5"/>
                </a:lnTo>
                <a:lnTo>
                  <a:pt x="71" y="3"/>
                </a:lnTo>
                <a:lnTo>
                  <a:pt x="69" y="3"/>
                </a:lnTo>
                <a:lnTo>
                  <a:pt x="68" y="2"/>
                </a:lnTo>
                <a:lnTo>
                  <a:pt x="69" y="1"/>
                </a:lnTo>
                <a:lnTo>
                  <a:pt x="70" y="2"/>
                </a:lnTo>
                <a:lnTo>
                  <a:pt x="69" y="1"/>
                </a:lnTo>
                <a:lnTo>
                  <a:pt x="70" y="1"/>
                </a:lnTo>
                <a:lnTo>
                  <a:pt x="71" y="3"/>
                </a:lnTo>
                <a:lnTo>
                  <a:pt x="72" y="2"/>
                </a:lnTo>
                <a:lnTo>
                  <a:pt x="73" y="3"/>
                </a:lnTo>
                <a:lnTo>
                  <a:pt x="74" y="4"/>
                </a:lnTo>
                <a:lnTo>
                  <a:pt x="76" y="3"/>
                </a:lnTo>
                <a:lnTo>
                  <a:pt x="75" y="4"/>
                </a:lnTo>
                <a:lnTo>
                  <a:pt x="77" y="4"/>
                </a:lnTo>
                <a:lnTo>
                  <a:pt x="77" y="5"/>
                </a:lnTo>
                <a:lnTo>
                  <a:pt x="79" y="5"/>
                </a:lnTo>
                <a:lnTo>
                  <a:pt x="81" y="6"/>
                </a:lnTo>
                <a:lnTo>
                  <a:pt x="83" y="4"/>
                </a:lnTo>
                <a:lnTo>
                  <a:pt x="82" y="5"/>
                </a:lnTo>
                <a:lnTo>
                  <a:pt x="82" y="6"/>
                </a:lnTo>
                <a:lnTo>
                  <a:pt x="84" y="5"/>
                </a:lnTo>
                <a:lnTo>
                  <a:pt x="84" y="6"/>
                </a:lnTo>
                <a:lnTo>
                  <a:pt x="85" y="6"/>
                </a:lnTo>
                <a:lnTo>
                  <a:pt x="85" y="5"/>
                </a:lnTo>
                <a:lnTo>
                  <a:pt x="84" y="5"/>
                </a:lnTo>
                <a:lnTo>
                  <a:pt x="86" y="4"/>
                </a:lnTo>
                <a:lnTo>
                  <a:pt x="86" y="6"/>
                </a:lnTo>
                <a:lnTo>
                  <a:pt x="86" y="5"/>
                </a:lnTo>
                <a:lnTo>
                  <a:pt x="87" y="6"/>
                </a:lnTo>
                <a:lnTo>
                  <a:pt x="86" y="7"/>
                </a:lnTo>
                <a:lnTo>
                  <a:pt x="85" y="7"/>
                </a:lnTo>
                <a:lnTo>
                  <a:pt x="85" y="9"/>
                </a:lnTo>
                <a:lnTo>
                  <a:pt x="83" y="9"/>
                </a:lnTo>
                <a:lnTo>
                  <a:pt x="83" y="10"/>
                </a:lnTo>
                <a:lnTo>
                  <a:pt x="84" y="11"/>
                </a:lnTo>
                <a:lnTo>
                  <a:pt x="83" y="13"/>
                </a:lnTo>
                <a:lnTo>
                  <a:pt x="81" y="14"/>
                </a:lnTo>
                <a:lnTo>
                  <a:pt x="82" y="15"/>
                </a:lnTo>
                <a:lnTo>
                  <a:pt x="86" y="19"/>
                </a:lnTo>
                <a:lnTo>
                  <a:pt x="90" y="20"/>
                </a:lnTo>
                <a:lnTo>
                  <a:pt x="92" y="22"/>
                </a:lnTo>
                <a:lnTo>
                  <a:pt x="94" y="22"/>
                </a:lnTo>
                <a:lnTo>
                  <a:pt x="96" y="24"/>
                </a:lnTo>
                <a:lnTo>
                  <a:pt x="98" y="25"/>
                </a:lnTo>
                <a:lnTo>
                  <a:pt x="101" y="25"/>
                </a:lnTo>
                <a:lnTo>
                  <a:pt x="103" y="19"/>
                </a:lnTo>
                <a:lnTo>
                  <a:pt x="104" y="15"/>
                </a:lnTo>
                <a:lnTo>
                  <a:pt x="104" y="11"/>
                </a:lnTo>
                <a:lnTo>
                  <a:pt x="104" y="9"/>
                </a:lnTo>
                <a:lnTo>
                  <a:pt x="104" y="8"/>
                </a:lnTo>
                <a:lnTo>
                  <a:pt x="105" y="7"/>
                </a:lnTo>
                <a:lnTo>
                  <a:pt x="105" y="8"/>
                </a:lnTo>
                <a:lnTo>
                  <a:pt x="104" y="6"/>
                </a:lnTo>
                <a:lnTo>
                  <a:pt x="104" y="7"/>
                </a:lnTo>
                <a:lnTo>
                  <a:pt x="104" y="6"/>
                </a:lnTo>
                <a:lnTo>
                  <a:pt x="105" y="5"/>
                </a:lnTo>
                <a:lnTo>
                  <a:pt x="106" y="1"/>
                </a:lnTo>
                <a:lnTo>
                  <a:pt x="107" y="0"/>
                </a:lnTo>
                <a:lnTo>
                  <a:pt x="108" y="0"/>
                </a:lnTo>
                <a:lnTo>
                  <a:pt x="107" y="1"/>
                </a:lnTo>
                <a:lnTo>
                  <a:pt x="108" y="1"/>
                </a:lnTo>
                <a:lnTo>
                  <a:pt x="109" y="4"/>
                </a:lnTo>
                <a:lnTo>
                  <a:pt x="110" y="5"/>
                </a:lnTo>
                <a:lnTo>
                  <a:pt x="109" y="6"/>
                </a:lnTo>
                <a:lnTo>
                  <a:pt x="110" y="6"/>
                </a:lnTo>
                <a:lnTo>
                  <a:pt x="111" y="7"/>
                </a:lnTo>
                <a:lnTo>
                  <a:pt x="111" y="8"/>
                </a:lnTo>
                <a:lnTo>
                  <a:pt x="111" y="11"/>
                </a:lnTo>
                <a:lnTo>
                  <a:pt x="112" y="13"/>
                </a:lnTo>
                <a:lnTo>
                  <a:pt x="113" y="14"/>
                </a:lnTo>
                <a:lnTo>
                  <a:pt x="115" y="13"/>
                </a:lnTo>
                <a:lnTo>
                  <a:pt x="115" y="14"/>
                </a:lnTo>
                <a:lnTo>
                  <a:pt x="117" y="15"/>
                </a:lnTo>
                <a:lnTo>
                  <a:pt x="118" y="21"/>
                </a:lnTo>
                <a:lnTo>
                  <a:pt x="119" y="22"/>
                </a:lnTo>
                <a:lnTo>
                  <a:pt x="120" y="22"/>
                </a:lnTo>
                <a:lnTo>
                  <a:pt x="120" y="23"/>
                </a:lnTo>
                <a:lnTo>
                  <a:pt x="120" y="25"/>
                </a:lnTo>
                <a:lnTo>
                  <a:pt x="120" y="27"/>
                </a:lnTo>
                <a:lnTo>
                  <a:pt x="121" y="28"/>
                </a:lnTo>
                <a:lnTo>
                  <a:pt x="121" y="30"/>
                </a:lnTo>
                <a:lnTo>
                  <a:pt x="124" y="32"/>
                </a:lnTo>
                <a:lnTo>
                  <a:pt x="125" y="32"/>
                </a:lnTo>
                <a:lnTo>
                  <a:pt x="125" y="31"/>
                </a:lnTo>
                <a:lnTo>
                  <a:pt x="126" y="33"/>
                </a:lnTo>
                <a:lnTo>
                  <a:pt x="127" y="33"/>
                </a:lnTo>
                <a:lnTo>
                  <a:pt x="129" y="34"/>
                </a:lnTo>
                <a:lnTo>
                  <a:pt x="130" y="34"/>
                </a:lnTo>
                <a:lnTo>
                  <a:pt x="131" y="36"/>
                </a:lnTo>
                <a:lnTo>
                  <a:pt x="130" y="36"/>
                </a:lnTo>
                <a:lnTo>
                  <a:pt x="132" y="38"/>
                </a:lnTo>
                <a:lnTo>
                  <a:pt x="133" y="43"/>
                </a:lnTo>
                <a:lnTo>
                  <a:pt x="134" y="42"/>
                </a:lnTo>
                <a:lnTo>
                  <a:pt x="135" y="43"/>
                </a:lnTo>
                <a:lnTo>
                  <a:pt x="134" y="42"/>
                </a:lnTo>
                <a:lnTo>
                  <a:pt x="135" y="41"/>
                </a:lnTo>
                <a:lnTo>
                  <a:pt x="137" y="43"/>
                </a:lnTo>
                <a:lnTo>
                  <a:pt x="137" y="42"/>
                </a:lnTo>
                <a:lnTo>
                  <a:pt x="138" y="44"/>
                </a:lnTo>
                <a:lnTo>
                  <a:pt x="138" y="46"/>
                </a:lnTo>
                <a:lnTo>
                  <a:pt x="140" y="49"/>
                </a:lnTo>
                <a:lnTo>
                  <a:pt x="141" y="48"/>
                </a:lnTo>
                <a:lnTo>
                  <a:pt x="142" y="50"/>
                </a:lnTo>
                <a:lnTo>
                  <a:pt x="144" y="51"/>
                </a:lnTo>
                <a:lnTo>
                  <a:pt x="144" y="53"/>
                </a:lnTo>
                <a:lnTo>
                  <a:pt x="145" y="53"/>
                </a:lnTo>
                <a:lnTo>
                  <a:pt x="145" y="54"/>
                </a:lnTo>
                <a:lnTo>
                  <a:pt x="146" y="56"/>
                </a:lnTo>
                <a:lnTo>
                  <a:pt x="146" y="57"/>
                </a:lnTo>
                <a:lnTo>
                  <a:pt x="146" y="60"/>
                </a:lnTo>
                <a:lnTo>
                  <a:pt x="147" y="64"/>
                </a:lnTo>
                <a:close/>
              </a:path>
            </a:pathLst>
          </a:custGeom>
          <a:noFill/>
          <a:ln w="9525">
            <a:solidFill>
              <a:schemeClr val="accent1"/>
            </a:solidFill>
            <a:round/>
            <a:headEnd/>
            <a:tailEnd/>
          </a:ln>
        </xdr:spPr>
      </xdr:sp>
      <xdr:sp macro="" textlink="">
        <xdr:nvSpPr>
          <xdr:cNvPr id="182" name="Freeform 41">
            <a:hlinkClick xmlns:r="http://schemas.openxmlformats.org/officeDocument/2006/relationships" r:id="rId16" tooltip="kr - 11,058"/>
          </xdr:cNvPr>
          <xdr:cNvSpPr>
            <a:spLocks/>
          </xdr:cNvSpPr>
        </xdr:nvSpPr>
        <xdr:spPr bwMode="auto">
          <a:xfrm>
            <a:off x="1470" y="1602"/>
            <a:ext cx="13" cy="16"/>
          </a:xfrm>
          <a:custGeom>
            <a:avLst/>
            <a:gdLst/>
            <a:ahLst/>
            <a:cxnLst>
              <a:cxn ang="0">
                <a:pos x="9" y="0"/>
              </a:cxn>
              <a:cxn ang="0">
                <a:pos x="8" y="1"/>
              </a:cxn>
              <a:cxn ang="0">
                <a:pos x="7" y="1"/>
              </a:cxn>
              <a:cxn ang="0">
                <a:pos x="5" y="1"/>
              </a:cxn>
              <a:cxn ang="0">
                <a:pos x="4" y="1"/>
              </a:cxn>
              <a:cxn ang="0">
                <a:pos x="3" y="2"/>
              </a:cxn>
              <a:cxn ang="0">
                <a:pos x="3" y="3"/>
              </a:cxn>
              <a:cxn ang="0">
                <a:pos x="2" y="3"/>
              </a:cxn>
              <a:cxn ang="0">
                <a:pos x="2" y="4"/>
              </a:cxn>
              <a:cxn ang="0">
                <a:pos x="3" y="4"/>
              </a:cxn>
              <a:cxn ang="0">
                <a:pos x="3" y="5"/>
              </a:cxn>
              <a:cxn ang="0">
                <a:pos x="3" y="6"/>
              </a:cxn>
              <a:cxn ang="0">
                <a:pos x="4" y="6"/>
              </a:cxn>
              <a:cxn ang="0">
                <a:pos x="3" y="7"/>
              </a:cxn>
              <a:cxn ang="0">
                <a:pos x="3" y="6"/>
              </a:cxn>
              <a:cxn ang="0">
                <a:pos x="2" y="5"/>
              </a:cxn>
              <a:cxn ang="0">
                <a:pos x="2" y="7"/>
              </a:cxn>
              <a:cxn ang="0">
                <a:pos x="1" y="6"/>
              </a:cxn>
              <a:cxn ang="0">
                <a:pos x="0" y="7"/>
              </a:cxn>
              <a:cxn ang="0">
                <a:pos x="1" y="7"/>
              </a:cxn>
              <a:cxn ang="0">
                <a:pos x="2" y="7"/>
              </a:cxn>
              <a:cxn ang="0">
                <a:pos x="2" y="9"/>
              </a:cxn>
              <a:cxn ang="0">
                <a:pos x="3" y="9"/>
              </a:cxn>
              <a:cxn ang="0">
                <a:pos x="2" y="9"/>
              </a:cxn>
              <a:cxn ang="0">
                <a:pos x="3" y="10"/>
              </a:cxn>
              <a:cxn ang="0">
                <a:pos x="2" y="11"/>
              </a:cxn>
              <a:cxn ang="0">
                <a:pos x="3" y="11"/>
              </a:cxn>
              <a:cxn ang="0">
                <a:pos x="2" y="12"/>
              </a:cxn>
              <a:cxn ang="0">
                <a:pos x="2" y="13"/>
              </a:cxn>
              <a:cxn ang="0">
                <a:pos x="1" y="13"/>
              </a:cxn>
              <a:cxn ang="0">
                <a:pos x="2" y="13"/>
              </a:cxn>
              <a:cxn ang="0">
                <a:pos x="2" y="14"/>
              </a:cxn>
              <a:cxn ang="0">
                <a:pos x="1" y="14"/>
              </a:cxn>
              <a:cxn ang="0">
                <a:pos x="1" y="15"/>
              </a:cxn>
              <a:cxn ang="0">
                <a:pos x="0" y="15"/>
              </a:cxn>
              <a:cxn ang="0">
                <a:pos x="2" y="15"/>
              </a:cxn>
              <a:cxn ang="0">
                <a:pos x="2" y="16"/>
              </a:cxn>
              <a:cxn ang="0">
                <a:pos x="3" y="15"/>
              </a:cxn>
              <a:cxn ang="0">
                <a:pos x="4" y="15"/>
              </a:cxn>
              <a:cxn ang="0">
                <a:pos x="5" y="15"/>
              </a:cxn>
              <a:cxn ang="0">
                <a:pos x="6" y="15"/>
              </a:cxn>
              <a:cxn ang="0">
                <a:pos x="5" y="14"/>
              </a:cxn>
              <a:cxn ang="0">
                <a:pos x="6" y="15"/>
              </a:cxn>
              <a:cxn ang="0">
                <a:pos x="6" y="14"/>
              </a:cxn>
              <a:cxn ang="0">
                <a:pos x="7" y="14"/>
              </a:cxn>
              <a:cxn ang="0">
                <a:pos x="8" y="14"/>
              </a:cxn>
              <a:cxn ang="0">
                <a:pos x="7" y="13"/>
              </a:cxn>
              <a:cxn ang="0">
                <a:pos x="9" y="14"/>
              </a:cxn>
              <a:cxn ang="0">
                <a:pos x="10" y="14"/>
              </a:cxn>
              <a:cxn ang="0">
                <a:pos x="10" y="13"/>
              </a:cxn>
              <a:cxn ang="0">
                <a:pos x="11" y="13"/>
              </a:cxn>
              <a:cxn ang="0">
                <a:pos x="12" y="12"/>
              </a:cxn>
              <a:cxn ang="0">
                <a:pos x="12" y="11"/>
              </a:cxn>
              <a:cxn ang="0">
                <a:pos x="13" y="9"/>
              </a:cxn>
              <a:cxn ang="0">
                <a:pos x="12" y="9"/>
              </a:cxn>
              <a:cxn ang="0">
                <a:pos x="12" y="6"/>
              </a:cxn>
              <a:cxn ang="0">
                <a:pos x="12" y="5"/>
              </a:cxn>
              <a:cxn ang="0">
                <a:pos x="10" y="2"/>
              </a:cxn>
              <a:cxn ang="0">
                <a:pos x="9" y="0"/>
              </a:cxn>
            </a:cxnLst>
            <a:rect l="0" t="0" r="r" b="b"/>
            <a:pathLst>
              <a:path w="13" h="16">
                <a:moveTo>
                  <a:pt x="9" y="0"/>
                </a:moveTo>
                <a:lnTo>
                  <a:pt x="8" y="1"/>
                </a:lnTo>
                <a:lnTo>
                  <a:pt x="7" y="1"/>
                </a:lnTo>
                <a:lnTo>
                  <a:pt x="5" y="1"/>
                </a:lnTo>
                <a:lnTo>
                  <a:pt x="4" y="1"/>
                </a:lnTo>
                <a:lnTo>
                  <a:pt x="3" y="2"/>
                </a:lnTo>
                <a:lnTo>
                  <a:pt x="3" y="3"/>
                </a:lnTo>
                <a:lnTo>
                  <a:pt x="2" y="3"/>
                </a:lnTo>
                <a:lnTo>
                  <a:pt x="2" y="4"/>
                </a:lnTo>
                <a:lnTo>
                  <a:pt x="3" y="4"/>
                </a:lnTo>
                <a:lnTo>
                  <a:pt x="3" y="5"/>
                </a:lnTo>
                <a:lnTo>
                  <a:pt x="3" y="6"/>
                </a:lnTo>
                <a:lnTo>
                  <a:pt x="4" y="6"/>
                </a:lnTo>
                <a:lnTo>
                  <a:pt x="3" y="7"/>
                </a:lnTo>
                <a:lnTo>
                  <a:pt x="3" y="6"/>
                </a:lnTo>
                <a:lnTo>
                  <a:pt x="2" y="5"/>
                </a:lnTo>
                <a:lnTo>
                  <a:pt x="2" y="7"/>
                </a:lnTo>
                <a:lnTo>
                  <a:pt x="1" y="6"/>
                </a:lnTo>
                <a:lnTo>
                  <a:pt x="0" y="7"/>
                </a:lnTo>
                <a:lnTo>
                  <a:pt x="1" y="7"/>
                </a:lnTo>
                <a:lnTo>
                  <a:pt x="2" y="7"/>
                </a:lnTo>
                <a:lnTo>
                  <a:pt x="2" y="9"/>
                </a:lnTo>
                <a:lnTo>
                  <a:pt x="3" y="9"/>
                </a:lnTo>
                <a:lnTo>
                  <a:pt x="2" y="9"/>
                </a:lnTo>
                <a:lnTo>
                  <a:pt x="3" y="10"/>
                </a:lnTo>
                <a:lnTo>
                  <a:pt x="2" y="11"/>
                </a:lnTo>
                <a:lnTo>
                  <a:pt x="3" y="11"/>
                </a:lnTo>
                <a:lnTo>
                  <a:pt x="2" y="12"/>
                </a:lnTo>
                <a:lnTo>
                  <a:pt x="2" y="13"/>
                </a:lnTo>
                <a:lnTo>
                  <a:pt x="1" y="13"/>
                </a:lnTo>
                <a:lnTo>
                  <a:pt x="2" y="13"/>
                </a:lnTo>
                <a:lnTo>
                  <a:pt x="2" y="14"/>
                </a:lnTo>
                <a:lnTo>
                  <a:pt x="1" y="14"/>
                </a:lnTo>
                <a:lnTo>
                  <a:pt x="1" y="15"/>
                </a:lnTo>
                <a:lnTo>
                  <a:pt x="0" y="15"/>
                </a:lnTo>
                <a:lnTo>
                  <a:pt x="2" y="15"/>
                </a:lnTo>
                <a:lnTo>
                  <a:pt x="2" y="16"/>
                </a:lnTo>
                <a:lnTo>
                  <a:pt x="3" y="15"/>
                </a:lnTo>
                <a:lnTo>
                  <a:pt x="4" y="15"/>
                </a:lnTo>
                <a:lnTo>
                  <a:pt x="5" y="15"/>
                </a:lnTo>
                <a:lnTo>
                  <a:pt x="6" y="15"/>
                </a:lnTo>
                <a:lnTo>
                  <a:pt x="5" y="14"/>
                </a:lnTo>
                <a:lnTo>
                  <a:pt x="6" y="15"/>
                </a:lnTo>
                <a:lnTo>
                  <a:pt x="6" y="14"/>
                </a:lnTo>
                <a:lnTo>
                  <a:pt x="7" y="14"/>
                </a:lnTo>
                <a:lnTo>
                  <a:pt x="8" y="14"/>
                </a:lnTo>
                <a:lnTo>
                  <a:pt x="7" y="13"/>
                </a:lnTo>
                <a:lnTo>
                  <a:pt x="9" y="14"/>
                </a:lnTo>
                <a:lnTo>
                  <a:pt x="10" y="14"/>
                </a:lnTo>
                <a:lnTo>
                  <a:pt x="10" y="13"/>
                </a:lnTo>
                <a:lnTo>
                  <a:pt x="11" y="13"/>
                </a:lnTo>
                <a:lnTo>
                  <a:pt x="12" y="12"/>
                </a:lnTo>
                <a:lnTo>
                  <a:pt x="12" y="11"/>
                </a:lnTo>
                <a:lnTo>
                  <a:pt x="13" y="9"/>
                </a:lnTo>
                <a:lnTo>
                  <a:pt x="12" y="9"/>
                </a:lnTo>
                <a:lnTo>
                  <a:pt x="12" y="6"/>
                </a:lnTo>
                <a:lnTo>
                  <a:pt x="12" y="5"/>
                </a:lnTo>
                <a:lnTo>
                  <a:pt x="10" y="2"/>
                </a:lnTo>
                <a:lnTo>
                  <a:pt x="9" y="0"/>
                </a:lnTo>
                <a:close/>
              </a:path>
            </a:pathLst>
          </a:custGeom>
          <a:noFill/>
          <a:ln w="9525">
            <a:solidFill>
              <a:schemeClr val="accent1"/>
            </a:solidFill>
            <a:round/>
            <a:headEnd/>
            <a:tailEnd/>
          </a:ln>
        </xdr:spPr>
      </xdr:sp>
      <xdr:sp macro="" textlink="">
        <xdr:nvSpPr>
          <xdr:cNvPr id="183" name="Freeform 40">
            <a:hlinkClick xmlns:r="http://schemas.openxmlformats.org/officeDocument/2006/relationships" r:id="rId17" tooltip="ca - 14,330"/>
          </xdr:cNvPr>
          <xdr:cNvSpPr>
            <a:spLocks/>
          </xdr:cNvSpPr>
        </xdr:nvSpPr>
        <xdr:spPr bwMode="auto">
          <a:xfrm>
            <a:off x="523" y="1542"/>
            <a:ext cx="12" cy="13"/>
          </a:xfrm>
          <a:custGeom>
            <a:avLst/>
            <a:gdLst/>
            <a:ahLst/>
            <a:cxnLst>
              <a:cxn ang="0">
                <a:pos x="2" y="2"/>
              </a:cxn>
              <a:cxn ang="0">
                <a:pos x="1" y="3"/>
              </a:cxn>
              <a:cxn ang="0">
                <a:pos x="0" y="5"/>
              </a:cxn>
              <a:cxn ang="0">
                <a:pos x="1" y="7"/>
              </a:cxn>
              <a:cxn ang="0">
                <a:pos x="3" y="9"/>
              </a:cxn>
              <a:cxn ang="0">
                <a:pos x="5" y="11"/>
              </a:cxn>
              <a:cxn ang="0">
                <a:pos x="7" y="11"/>
              </a:cxn>
              <a:cxn ang="0">
                <a:pos x="9" y="13"/>
              </a:cxn>
              <a:cxn ang="0">
                <a:pos x="11" y="12"/>
              </a:cxn>
              <a:cxn ang="0">
                <a:pos x="12" y="11"/>
              </a:cxn>
              <a:cxn ang="0">
                <a:pos x="12" y="10"/>
              </a:cxn>
              <a:cxn ang="0">
                <a:pos x="11" y="8"/>
              </a:cxn>
              <a:cxn ang="0">
                <a:pos x="10" y="6"/>
              </a:cxn>
              <a:cxn ang="0">
                <a:pos x="10" y="5"/>
              </a:cxn>
              <a:cxn ang="0">
                <a:pos x="9" y="4"/>
              </a:cxn>
              <a:cxn ang="0">
                <a:pos x="9" y="3"/>
              </a:cxn>
              <a:cxn ang="0">
                <a:pos x="9" y="2"/>
              </a:cxn>
              <a:cxn ang="0">
                <a:pos x="8" y="1"/>
              </a:cxn>
              <a:cxn ang="0">
                <a:pos x="6" y="0"/>
              </a:cxn>
              <a:cxn ang="0">
                <a:pos x="5" y="0"/>
              </a:cxn>
              <a:cxn ang="0">
                <a:pos x="4" y="1"/>
              </a:cxn>
              <a:cxn ang="0">
                <a:pos x="2" y="1"/>
              </a:cxn>
              <a:cxn ang="0">
                <a:pos x="2" y="2"/>
              </a:cxn>
            </a:cxnLst>
            <a:rect l="0" t="0" r="r" b="b"/>
            <a:pathLst>
              <a:path w="12" h="13">
                <a:moveTo>
                  <a:pt x="2" y="2"/>
                </a:moveTo>
                <a:lnTo>
                  <a:pt x="1" y="3"/>
                </a:lnTo>
                <a:lnTo>
                  <a:pt x="0" y="5"/>
                </a:lnTo>
                <a:lnTo>
                  <a:pt x="1" y="7"/>
                </a:lnTo>
                <a:lnTo>
                  <a:pt x="3" y="9"/>
                </a:lnTo>
                <a:lnTo>
                  <a:pt x="5" y="11"/>
                </a:lnTo>
                <a:lnTo>
                  <a:pt x="7" y="11"/>
                </a:lnTo>
                <a:lnTo>
                  <a:pt x="9" y="13"/>
                </a:lnTo>
                <a:lnTo>
                  <a:pt x="11" y="12"/>
                </a:lnTo>
                <a:lnTo>
                  <a:pt x="12" y="11"/>
                </a:lnTo>
                <a:lnTo>
                  <a:pt x="12" y="10"/>
                </a:lnTo>
                <a:lnTo>
                  <a:pt x="11" y="8"/>
                </a:lnTo>
                <a:lnTo>
                  <a:pt x="10" y="6"/>
                </a:lnTo>
                <a:lnTo>
                  <a:pt x="10" y="5"/>
                </a:lnTo>
                <a:lnTo>
                  <a:pt x="9" y="4"/>
                </a:lnTo>
                <a:lnTo>
                  <a:pt x="9" y="3"/>
                </a:lnTo>
                <a:lnTo>
                  <a:pt x="9" y="2"/>
                </a:lnTo>
                <a:lnTo>
                  <a:pt x="8" y="1"/>
                </a:lnTo>
                <a:lnTo>
                  <a:pt x="6" y="0"/>
                </a:lnTo>
                <a:lnTo>
                  <a:pt x="5" y="0"/>
                </a:lnTo>
                <a:lnTo>
                  <a:pt x="4" y="1"/>
                </a:lnTo>
                <a:lnTo>
                  <a:pt x="2" y="1"/>
                </a:lnTo>
                <a:lnTo>
                  <a:pt x="2" y="2"/>
                </a:lnTo>
                <a:close/>
              </a:path>
            </a:pathLst>
          </a:custGeom>
          <a:noFill/>
          <a:ln w="9525">
            <a:solidFill>
              <a:schemeClr val="accent1"/>
            </a:solidFill>
            <a:round/>
            <a:headEnd/>
            <a:tailEnd/>
          </a:ln>
        </xdr:spPr>
      </xdr:sp>
      <xdr:sp macro="" textlink="">
        <xdr:nvSpPr>
          <xdr:cNvPr id="184" name="Freeform 39">
            <a:hlinkClick xmlns:r="http://schemas.openxmlformats.org/officeDocument/2006/relationships" r:id="rId17" tooltip="ca - 14,330"/>
          </xdr:cNvPr>
          <xdr:cNvSpPr>
            <a:spLocks/>
          </xdr:cNvSpPr>
        </xdr:nvSpPr>
        <xdr:spPr bwMode="auto">
          <a:xfrm>
            <a:off x="551" y="1440"/>
            <a:ext cx="236" cy="79"/>
          </a:xfrm>
          <a:custGeom>
            <a:avLst/>
            <a:gdLst/>
            <a:ahLst/>
            <a:cxnLst>
              <a:cxn ang="0">
                <a:pos x="25" y="21"/>
              </a:cxn>
              <a:cxn ang="0">
                <a:pos x="40" y="18"/>
              </a:cxn>
              <a:cxn ang="0">
                <a:pos x="61" y="16"/>
              </a:cxn>
              <a:cxn ang="0">
                <a:pos x="96" y="11"/>
              </a:cxn>
              <a:cxn ang="0">
                <a:pos x="112" y="7"/>
              </a:cxn>
              <a:cxn ang="0">
                <a:pos x="124" y="5"/>
              </a:cxn>
              <a:cxn ang="0">
                <a:pos x="139" y="3"/>
              </a:cxn>
              <a:cxn ang="0">
                <a:pos x="155" y="3"/>
              </a:cxn>
              <a:cxn ang="0">
                <a:pos x="167" y="0"/>
              </a:cxn>
              <a:cxn ang="0">
                <a:pos x="188" y="0"/>
              </a:cxn>
              <a:cxn ang="0">
                <a:pos x="207" y="0"/>
              </a:cxn>
              <a:cxn ang="0">
                <a:pos x="223" y="0"/>
              </a:cxn>
              <a:cxn ang="0">
                <a:pos x="236" y="3"/>
              </a:cxn>
              <a:cxn ang="0">
                <a:pos x="224" y="6"/>
              </a:cxn>
              <a:cxn ang="0">
                <a:pos x="206" y="10"/>
              </a:cxn>
              <a:cxn ang="0">
                <a:pos x="196" y="12"/>
              </a:cxn>
              <a:cxn ang="0">
                <a:pos x="187" y="16"/>
              </a:cxn>
              <a:cxn ang="0">
                <a:pos x="174" y="18"/>
              </a:cxn>
              <a:cxn ang="0">
                <a:pos x="172" y="26"/>
              </a:cxn>
              <a:cxn ang="0">
                <a:pos x="168" y="30"/>
              </a:cxn>
              <a:cxn ang="0">
                <a:pos x="172" y="34"/>
              </a:cxn>
              <a:cxn ang="0">
                <a:pos x="182" y="37"/>
              </a:cxn>
              <a:cxn ang="0">
                <a:pos x="195" y="41"/>
              </a:cxn>
              <a:cxn ang="0">
                <a:pos x="209" y="46"/>
              </a:cxn>
              <a:cxn ang="0">
                <a:pos x="216" y="51"/>
              </a:cxn>
              <a:cxn ang="0">
                <a:pos x="222" y="54"/>
              </a:cxn>
              <a:cxn ang="0">
                <a:pos x="236" y="60"/>
              </a:cxn>
              <a:cxn ang="0">
                <a:pos x="227" y="66"/>
              </a:cxn>
              <a:cxn ang="0">
                <a:pos x="216" y="61"/>
              </a:cxn>
              <a:cxn ang="0">
                <a:pos x="214" y="62"/>
              </a:cxn>
              <a:cxn ang="0">
                <a:pos x="220" y="67"/>
              </a:cxn>
              <a:cxn ang="0">
                <a:pos x="224" y="72"/>
              </a:cxn>
              <a:cxn ang="0">
                <a:pos x="210" y="70"/>
              </a:cxn>
              <a:cxn ang="0">
                <a:pos x="219" y="76"/>
              </a:cxn>
              <a:cxn ang="0">
                <a:pos x="223" y="79"/>
              </a:cxn>
              <a:cxn ang="0">
                <a:pos x="209" y="76"/>
              </a:cxn>
              <a:cxn ang="0">
                <a:pos x="202" y="74"/>
              </a:cxn>
              <a:cxn ang="0">
                <a:pos x="190" y="68"/>
              </a:cxn>
              <a:cxn ang="0">
                <a:pos x="183" y="67"/>
              </a:cxn>
              <a:cxn ang="0">
                <a:pos x="175" y="73"/>
              </a:cxn>
              <a:cxn ang="0">
                <a:pos x="154" y="76"/>
              </a:cxn>
              <a:cxn ang="0">
                <a:pos x="148" y="63"/>
              </a:cxn>
              <a:cxn ang="0">
                <a:pos x="131" y="50"/>
              </a:cxn>
              <a:cxn ang="0">
                <a:pos x="108" y="53"/>
              </a:cxn>
              <a:cxn ang="0">
                <a:pos x="94" y="52"/>
              </a:cxn>
              <a:cxn ang="0">
                <a:pos x="79" y="53"/>
              </a:cxn>
              <a:cxn ang="0">
                <a:pos x="71" y="49"/>
              </a:cxn>
              <a:cxn ang="0">
                <a:pos x="56" y="53"/>
              </a:cxn>
              <a:cxn ang="0">
                <a:pos x="45" y="50"/>
              </a:cxn>
              <a:cxn ang="0">
                <a:pos x="34" y="49"/>
              </a:cxn>
              <a:cxn ang="0">
                <a:pos x="36" y="45"/>
              </a:cxn>
              <a:cxn ang="0">
                <a:pos x="28" y="44"/>
              </a:cxn>
              <a:cxn ang="0">
                <a:pos x="24" y="39"/>
              </a:cxn>
              <a:cxn ang="0">
                <a:pos x="16" y="42"/>
              </a:cxn>
              <a:cxn ang="0">
                <a:pos x="10" y="43"/>
              </a:cxn>
              <a:cxn ang="0">
                <a:pos x="0" y="40"/>
              </a:cxn>
              <a:cxn ang="0">
                <a:pos x="8" y="34"/>
              </a:cxn>
              <a:cxn ang="0">
                <a:pos x="9" y="31"/>
              </a:cxn>
              <a:cxn ang="0">
                <a:pos x="12" y="24"/>
              </a:cxn>
            </a:cxnLst>
            <a:rect l="0" t="0" r="r" b="b"/>
            <a:pathLst>
              <a:path w="236" h="79">
                <a:moveTo>
                  <a:pt x="12" y="24"/>
                </a:moveTo>
                <a:lnTo>
                  <a:pt x="25" y="21"/>
                </a:lnTo>
                <a:lnTo>
                  <a:pt x="35" y="20"/>
                </a:lnTo>
                <a:lnTo>
                  <a:pt x="40" y="18"/>
                </a:lnTo>
                <a:lnTo>
                  <a:pt x="51" y="16"/>
                </a:lnTo>
                <a:lnTo>
                  <a:pt x="61" y="16"/>
                </a:lnTo>
                <a:lnTo>
                  <a:pt x="75" y="14"/>
                </a:lnTo>
                <a:lnTo>
                  <a:pt x="96" y="11"/>
                </a:lnTo>
                <a:lnTo>
                  <a:pt x="107" y="10"/>
                </a:lnTo>
                <a:lnTo>
                  <a:pt x="112" y="7"/>
                </a:lnTo>
                <a:lnTo>
                  <a:pt x="115" y="6"/>
                </a:lnTo>
                <a:lnTo>
                  <a:pt x="124" y="5"/>
                </a:lnTo>
                <a:lnTo>
                  <a:pt x="130" y="4"/>
                </a:lnTo>
                <a:lnTo>
                  <a:pt x="139" y="3"/>
                </a:lnTo>
                <a:lnTo>
                  <a:pt x="147" y="3"/>
                </a:lnTo>
                <a:lnTo>
                  <a:pt x="155" y="3"/>
                </a:lnTo>
                <a:lnTo>
                  <a:pt x="160" y="1"/>
                </a:lnTo>
                <a:lnTo>
                  <a:pt x="167" y="0"/>
                </a:lnTo>
                <a:lnTo>
                  <a:pt x="177" y="0"/>
                </a:lnTo>
                <a:lnTo>
                  <a:pt x="188" y="0"/>
                </a:lnTo>
                <a:lnTo>
                  <a:pt x="198" y="0"/>
                </a:lnTo>
                <a:lnTo>
                  <a:pt x="207" y="0"/>
                </a:lnTo>
                <a:lnTo>
                  <a:pt x="214" y="0"/>
                </a:lnTo>
                <a:lnTo>
                  <a:pt x="223" y="0"/>
                </a:lnTo>
                <a:lnTo>
                  <a:pt x="228" y="1"/>
                </a:lnTo>
                <a:lnTo>
                  <a:pt x="236" y="3"/>
                </a:lnTo>
                <a:lnTo>
                  <a:pt x="231" y="4"/>
                </a:lnTo>
                <a:lnTo>
                  <a:pt x="224" y="6"/>
                </a:lnTo>
                <a:lnTo>
                  <a:pt x="213" y="8"/>
                </a:lnTo>
                <a:lnTo>
                  <a:pt x="206" y="10"/>
                </a:lnTo>
                <a:lnTo>
                  <a:pt x="201" y="11"/>
                </a:lnTo>
                <a:lnTo>
                  <a:pt x="196" y="12"/>
                </a:lnTo>
                <a:lnTo>
                  <a:pt x="193" y="12"/>
                </a:lnTo>
                <a:lnTo>
                  <a:pt x="187" y="16"/>
                </a:lnTo>
                <a:lnTo>
                  <a:pt x="183" y="18"/>
                </a:lnTo>
                <a:lnTo>
                  <a:pt x="174" y="18"/>
                </a:lnTo>
                <a:lnTo>
                  <a:pt x="175" y="22"/>
                </a:lnTo>
                <a:lnTo>
                  <a:pt x="172" y="26"/>
                </a:lnTo>
                <a:lnTo>
                  <a:pt x="170" y="30"/>
                </a:lnTo>
                <a:lnTo>
                  <a:pt x="168" y="30"/>
                </a:lnTo>
                <a:lnTo>
                  <a:pt x="165" y="34"/>
                </a:lnTo>
                <a:lnTo>
                  <a:pt x="172" y="34"/>
                </a:lnTo>
                <a:lnTo>
                  <a:pt x="177" y="34"/>
                </a:lnTo>
                <a:lnTo>
                  <a:pt x="182" y="37"/>
                </a:lnTo>
                <a:lnTo>
                  <a:pt x="189" y="40"/>
                </a:lnTo>
                <a:lnTo>
                  <a:pt x="195" y="41"/>
                </a:lnTo>
                <a:lnTo>
                  <a:pt x="205" y="44"/>
                </a:lnTo>
                <a:lnTo>
                  <a:pt x="209" y="46"/>
                </a:lnTo>
                <a:lnTo>
                  <a:pt x="214" y="48"/>
                </a:lnTo>
                <a:lnTo>
                  <a:pt x="216" y="51"/>
                </a:lnTo>
                <a:lnTo>
                  <a:pt x="216" y="53"/>
                </a:lnTo>
                <a:lnTo>
                  <a:pt x="222" y="54"/>
                </a:lnTo>
                <a:lnTo>
                  <a:pt x="232" y="59"/>
                </a:lnTo>
                <a:lnTo>
                  <a:pt x="236" y="60"/>
                </a:lnTo>
                <a:lnTo>
                  <a:pt x="232" y="61"/>
                </a:lnTo>
                <a:lnTo>
                  <a:pt x="227" y="66"/>
                </a:lnTo>
                <a:lnTo>
                  <a:pt x="223" y="63"/>
                </a:lnTo>
                <a:lnTo>
                  <a:pt x="216" y="61"/>
                </a:lnTo>
                <a:lnTo>
                  <a:pt x="215" y="61"/>
                </a:lnTo>
                <a:lnTo>
                  <a:pt x="214" y="62"/>
                </a:lnTo>
                <a:lnTo>
                  <a:pt x="216" y="65"/>
                </a:lnTo>
                <a:lnTo>
                  <a:pt x="220" y="67"/>
                </a:lnTo>
                <a:lnTo>
                  <a:pt x="226" y="72"/>
                </a:lnTo>
                <a:lnTo>
                  <a:pt x="224" y="72"/>
                </a:lnTo>
                <a:lnTo>
                  <a:pt x="225" y="75"/>
                </a:lnTo>
                <a:lnTo>
                  <a:pt x="210" y="70"/>
                </a:lnTo>
                <a:lnTo>
                  <a:pt x="217" y="76"/>
                </a:lnTo>
                <a:lnTo>
                  <a:pt x="219" y="76"/>
                </a:lnTo>
                <a:lnTo>
                  <a:pt x="222" y="77"/>
                </a:lnTo>
                <a:lnTo>
                  <a:pt x="223" y="79"/>
                </a:lnTo>
                <a:lnTo>
                  <a:pt x="219" y="77"/>
                </a:lnTo>
                <a:lnTo>
                  <a:pt x="209" y="76"/>
                </a:lnTo>
                <a:lnTo>
                  <a:pt x="206" y="74"/>
                </a:lnTo>
                <a:lnTo>
                  <a:pt x="202" y="74"/>
                </a:lnTo>
                <a:lnTo>
                  <a:pt x="197" y="72"/>
                </a:lnTo>
                <a:lnTo>
                  <a:pt x="190" y="68"/>
                </a:lnTo>
                <a:lnTo>
                  <a:pt x="184" y="67"/>
                </a:lnTo>
                <a:lnTo>
                  <a:pt x="183" y="67"/>
                </a:lnTo>
                <a:lnTo>
                  <a:pt x="180" y="72"/>
                </a:lnTo>
                <a:lnTo>
                  <a:pt x="175" y="73"/>
                </a:lnTo>
                <a:lnTo>
                  <a:pt x="170" y="77"/>
                </a:lnTo>
                <a:lnTo>
                  <a:pt x="154" y="76"/>
                </a:lnTo>
                <a:lnTo>
                  <a:pt x="141" y="71"/>
                </a:lnTo>
                <a:lnTo>
                  <a:pt x="148" y="63"/>
                </a:lnTo>
                <a:lnTo>
                  <a:pt x="143" y="55"/>
                </a:lnTo>
                <a:lnTo>
                  <a:pt x="131" y="50"/>
                </a:lnTo>
                <a:lnTo>
                  <a:pt x="112" y="51"/>
                </a:lnTo>
                <a:lnTo>
                  <a:pt x="108" y="53"/>
                </a:lnTo>
                <a:lnTo>
                  <a:pt x="98" y="52"/>
                </a:lnTo>
                <a:lnTo>
                  <a:pt x="94" y="52"/>
                </a:lnTo>
                <a:lnTo>
                  <a:pt x="88" y="53"/>
                </a:lnTo>
                <a:lnTo>
                  <a:pt x="79" y="53"/>
                </a:lnTo>
                <a:lnTo>
                  <a:pt x="76" y="51"/>
                </a:lnTo>
                <a:lnTo>
                  <a:pt x="71" y="49"/>
                </a:lnTo>
                <a:lnTo>
                  <a:pt x="64" y="51"/>
                </a:lnTo>
                <a:lnTo>
                  <a:pt x="56" y="53"/>
                </a:lnTo>
                <a:lnTo>
                  <a:pt x="47" y="53"/>
                </a:lnTo>
                <a:lnTo>
                  <a:pt x="45" y="50"/>
                </a:lnTo>
                <a:lnTo>
                  <a:pt x="40" y="50"/>
                </a:lnTo>
                <a:lnTo>
                  <a:pt x="34" y="49"/>
                </a:lnTo>
                <a:lnTo>
                  <a:pt x="32" y="48"/>
                </a:lnTo>
                <a:lnTo>
                  <a:pt x="36" y="45"/>
                </a:lnTo>
                <a:lnTo>
                  <a:pt x="31" y="45"/>
                </a:lnTo>
                <a:lnTo>
                  <a:pt x="28" y="44"/>
                </a:lnTo>
                <a:lnTo>
                  <a:pt x="26" y="42"/>
                </a:lnTo>
                <a:lnTo>
                  <a:pt x="24" y="39"/>
                </a:lnTo>
                <a:lnTo>
                  <a:pt x="20" y="41"/>
                </a:lnTo>
                <a:lnTo>
                  <a:pt x="16" y="42"/>
                </a:lnTo>
                <a:lnTo>
                  <a:pt x="12" y="43"/>
                </a:lnTo>
                <a:lnTo>
                  <a:pt x="10" y="43"/>
                </a:lnTo>
                <a:lnTo>
                  <a:pt x="4" y="40"/>
                </a:lnTo>
                <a:lnTo>
                  <a:pt x="0" y="40"/>
                </a:lnTo>
                <a:lnTo>
                  <a:pt x="4" y="37"/>
                </a:lnTo>
                <a:lnTo>
                  <a:pt x="8" y="34"/>
                </a:lnTo>
                <a:lnTo>
                  <a:pt x="4" y="32"/>
                </a:lnTo>
                <a:lnTo>
                  <a:pt x="9" y="31"/>
                </a:lnTo>
                <a:lnTo>
                  <a:pt x="12" y="25"/>
                </a:lnTo>
                <a:lnTo>
                  <a:pt x="12" y="24"/>
                </a:lnTo>
                <a:close/>
              </a:path>
            </a:pathLst>
          </a:custGeom>
          <a:noFill/>
          <a:ln w="9525">
            <a:solidFill>
              <a:schemeClr val="accent1"/>
            </a:solidFill>
            <a:round/>
            <a:headEnd/>
            <a:tailEnd/>
          </a:ln>
        </xdr:spPr>
      </xdr:sp>
      <xdr:sp macro="" textlink="">
        <xdr:nvSpPr>
          <xdr:cNvPr id="185" name="Freeform 38">
            <a:hlinkClick xmlns:r="http://schemas.openxmlformats.org/officeDocument/2006/relationships" r:id="rId17" tooltip="ca - 14,330"/>
          </xdr:cNvPr>
          <xdr:cNvSpPr>
            <a:spLocks/>
          </xdr:cNvSpPr>
        </xdr:nvSpPr>
        <xdr:spPr bwMode="auto">
          <a:xfrm>
            <a:off x="542" y="1557"/>
            <a:ext cx="19" cy="10"/>
          </a:xfrm>
          <a:custGeom>
            <a:avLst/>
            <a:gdLst/>
            <a:ahLst/>
            <a:cxnLst>
              <a:cxn ang="0">
                <a:pos x="4" y="2"/>
              </a:cxn>
              <a:cxn ang="0">
                <a:pos x="3" y="2"/>
              </a:cxn>
              <a:cxn ang="0">
                <a:pos x="4" y="1"/>
              </a:cxn>
              <a:cxn ang="0">
                <a:pos x="2" y="1"/>
              </a:cxn>
              <a:cxn ang="0">
                <a:pos x="3" y="2"/>
              </a:cxn>
              <a:cxn ang="0">
                <a:pos x="1" y="2"/>
              </a:cxn>
              <a:cxn ang="0">
                <a:pos x="1" y="1"/>
              </a:cxn>
              <a:cxn ang="0">
                <a:pos x="0" y="0"/>
              </a:cxn>
              <a:cxn ang="0">
                <a:pos x="2" y="0"/>
              </a:cxn>
              <a:cxn ang="0">
                <a:pos x="11" y="2"/>
              </a:cxn>
              <a:cxn ang="0">
                <a:pos x="13" y="5"/>
              </a:cxn>
              <a:cxn ang="0">
                <a:pos x="17" y="6"/>
              </a:cxn>
              <a:cxn ang="0">
                <a:pos x="19" y="9"/>
              </a:cxn>
              <a:cxn ang="0">
                <a:pos x="18" y="10"/>
              </a:cxn>
              <a:cxn ang="0">
                <a:pos x="12" y="8"/>
              </a:cxn>
              <a:cxn ang="0">
                <a:pos x="13" y="7"/>
              </a:cxn>
              <a:cxn ang="0">
                <a:pos x="13" y="6"/>
              </a:cxn>
              <a:cxn ang="0">
                <a:pos x="13" y="7"/>
              </a:cxn>
              <a:cxn ang="0">
                <a:pos x="11" y="7"/>
              </a:cxn>
              <a:cxn ang="0">
                <a:pos x="10" y="7"/>
              </a:cxn>
              <a:cxn ang="0">
                <a:pos x="10" y="6"/>
              </a:cxn>
              <a:cxn ang="0">
                <a:pos x="9" y="6"/>
              </a:cxn>
              <a:cxn ang="0">
                <a:pos x="7" y="6"/>
              </a:cxn>
              <a:cxn ang="0">
                <a:pos x="7" y="5"/>
              </a:cxn>
              <a:cxn ang="0">
                <a:pos x="9" y="4"/>
              </a:cxn>
              <a:cxn ang="0">
                <a:pos x="7" y="4"/>
              </a:cxn>
              <a:cxn ang="0">
                <a:pos x="6" y="4"/>
              </a:cxn>
              <a:cxn ang="0">
                <a:pos x="5" y="4"/>
              </a:cxn>
              <a:cxn ang="0">
                <a:pos x="5" y="3"/>
              </a:cxn>
              <a:cxn ang="0">
                <a:pos x="2" y="3"/>
              </a:cxn>
              <a:cxn ang="0">
                <a:pos x="2" y="2"/>
              </a:cxn>
              <a:cxn ang="0">
                <a:pos x="4" y="2"/>
              </a:cxn>
            </a:cxnLst>
            <a:rect l="0" t="0" r="r" b="b"/>
            <a:pathLst>
              <a:path w="19" h="10">
                <a:moveTo>
                  <a:pt x="4" y="2"/>
                </a:moveTo>
                <a:lnTo>
                  <a:pt x="3" y="2"/>
                </a:lnTo>
                <a:lnTo>
                  <a:pt x="4" y="1"/>
                </a:lnTo>
                <a:lnTo>
                  <a:pt x="2" y="1"/>
                </a:lnTo>
                <a:lnTo>
                  <a:pt x="3" y="2"/>
                </a:lnTo>
                <a:lnTo>
                  <a:pt x="1" y="2"/>
                </a:lnTo>
                <a:lnTo>
                  <a:pt x="1" y="1"/>
                </a:lnTo>
                <a:lnTo>
                  <a:pt x="0" y="0"/>
                </a:lnTo>
                <a:lnTo>
                  <a:pt x="2" y="0"/>
                </a:lnTo>
                <a:lnTo>
                  <a:pt x="11" y="2"/>
                </a:lnTo>
                <a:lnTo>
                  <a:pt x="13" y="5"/>
                </a:lnTo>
                <a:lnTo>
                  <a:pt x="17" y="6"/>
                </a:lnTo>
                <a:lnTo>
                  <a:pt x="19" y="9"/>
                </a:lnTo>
                <a:lnTo>
                  <a:pt x="18" y="10"/>
                </a:lnTo>
                <a:lnTo>
                  <a:pt x="12" y="8"/>
                </a:lnTo>
                <a:lnTo>
                  <a:pt x="13" y="7"/>
                </a:lnTo>
                <a:lnTo>
                  <a:pt x="13" y="6"/>
                </a:lnTo>
                <a:lnTo>
                  <a:pt x="13" y="7"/>
                </a:lnTo>
                <a:lnTo>
                  <a:pt x="11" y="7"/>
                </a:lnTo>
                <a:lnTo>
                  <a:pt x="10" y="7"/>
                </a:lnTo>
                <a:lnTo>
                  <a:pt x="10" y="6"/>
                </a:lnTo>
                <a:lnTo>
                  <a:pt x="9" y="6"/>
                </a:lnTo>
                <a:lnTo>
                  <a:pt x="7" y="6"/>
                </a:lnTo>
                <a:lnTo>
                  <a:pt x="7" y="5"/>
                </a:lnTo>
                <a:lnTo>
                  <a:pt x="9" y="4"/>
                </a:lnTo>
                <a:lnTo>
                  <a:pt x="7" y="4"/>
                </a:lnTo>
                <a:lnTo>
                  <a:pt x="6" y="4"/>
                </a:lnTo>
                <a:lnTo>
                  <a:pt x="5" y="4"/>
                </a:lnTo>
                <a:lnTo>
                  <a:pt x="5" y="3"/>
                </a:lnTo>
                <a:lnTo>
                  <a:pt x="2" y="3"/>
                </a:lnTo>
                <a:lnTo>
                  <a:pt x="2" y="2"/>
                </a:lnTo>
                <a:lnTo>
                  <a:pt x="4" y="2"/>
                </a:lnTo>
                <a:close/>
              </a:path>
            </a:pathLst>
          </a:custGeom>
          <a:noFill/>
          <a:ln w="9525">
            <a:solidFill>
              <a:schemeClr val="accent1"/>
            </a:solidFill>
            <a:round/>
            <a:headEnd/>
            <a:tailEnd/>
          </a:ln>
        </xdr:spPr>
      </xdr:sp>
      <xdr:sp macro="" textlink="">
        <xdr:nvSpPr>
          <xdr:cNvPr id="186" name="Freeform 37">
            <a:hlinkClick xmlns:r="http://schemas.openxmlformats.org/officeDocument/2006/relationships" r:id="rId17" tooltip="ca - 14,330"/>
          </xdr:cNvPr>
          <xdr:cNvSpPr>
            <a:spLocks/>
          </xdr:cNvSpPr>
        </xdr:nvSpPr>
        <xdr:spPr bwMode="auto">
          <a:xfrm>
            <a:off x="794" y="1555"/>
            <a:ext cx="25" cy="18"/>
          </a:xfrm>
          <a:custGeom>
            <a:avLst/>
            <a:gdLst/>
            <a:ahLst/>
            <a:cxnLst>
              <a:cxn ang="0">
                <a:pos x="12" y="3"/>
              </a:cxn>
              <a:cxn ang="0">
                <a:pos x="12" y="3"/>
              </a:cxn>
              <a:cxn ang="0">
                <a:pos x="9" y="7"/>
              </a:cxn>
              <a:cxn ang="0">
                <a:pos x="13" y="6"/>
              </a:cxn>
              <a:cxn ang="0">
                <a:pos x="12" y="6"/>
              </a:cxn>
              <a:cxn ang="0">
                <a:pos x="13" y="6"/>
              </a:cxn>
              <a:cxn ang="0">
                <a:pos x="13" y="7"/>
              </a:cxn>
              <a:cxn ang="0">
                <a:pos x="14" y="7"/>
              </a:cxn>
              <a:cxn ang="0">
                <a:pos x="14" y="7"/>
              </a:cxn>
              <a:cxn ang="0">
                <a:pos x="15" y="7"/>
              </a:cxn>
              <a:cxn ang="0">
                <a:pos x="14" y="9"/>
              </a:cxn>
              <a:cxn ang="0">
                <a:pos x="17" y="8"/>
              </a:cxn>
              <a:cxn ang="0">
                <a:pos x="18" y="8"/>
              </a:cxn>
              <a:cxn ang="0">
                <a:pos x="21" y="8"/>
              </a:cxn>
              <a:cxn ang="0">
                <a:pos x="19" y="10"/>
              </a:cxn>
              <a:cxn ang="0">
                <a:pos x="21" y="10"/>
              </a:cxn>
              <a:cxn ang="0">
                <a:pos x="21" y="11"/>
              </a:cxn>
              <a:cxn ang="0">
                <a:pos x="23" y="11"/>
              </a:cxn>
              <a:cxn ang="0">
                <a:pos x="20" y="12"/>
              </a:cxn>
              <a:cxn ang="0">
                <a:pos x="20" y="13"/>
              </a:cxn>
              <a:cxn ang="0">
                <a:pos x="20" y="13"/>
              </a:cxn>
              <a:cxn ang="0">
                <a:pos x="22" y="13"/>
              </a:cxn>
              <a:cxn ang="0">
                <a:pos x="22" y="15"/>
              </a:cxn>
              <a:cxn ang="0">
                <a:pos x="24" y="13"/>
              </a:cxn>
              <a:cxn ang="0">
                <a:pos x="24" y="17"/>
              </a:cxn>
              <a:cxn ang="0">
                <a:pos x="22" y="17"/>
              </a:cxn>
              <a:cxn ang="0">
                <a:pos x="21" y="16"/>
              </a:cxn>
              <a:cxn ang="0">
                <a:pos x="20" y="15"/>
              </a:cxn>
              <a:cxn ang="0">
                <a:pos x="19" y="13"/>
              </a:cxn>
              <a:cxn ang="0">
                <a:pos x="17" y="15"/>
              </a:cxn>
              <a:cxn ang="0">
                <a:pos x="16" y="15"/>
              </a:cxn>
              <a:cxn ang="0">
                <a:pos x="12" y="16"/>
              </a:cxn>
              <a:cxn ang="0">
                <a:pos x="17" y="14"/>
              </a:cxn>
              <a:cxn ang="0">
                <a:pos x="16" y="13"/>
              </a:cxn>
              <a:cxn ang="0">
                <a:pos x="14" y="14"/>
              </a:cxn>
              <a:cxn ang="0">
                <a:pos x="13" y="15"/>
              </a:cxn>
              <a:cxn ang="0">
                <a:pos x="12" y="15"/>
              </a:cxn>
              <a:cxn ang="0">
                <a:pos x="13" y="14"/>
              </a:cxn>
              <a:cxn ang="0">
                <a:pos x="12" y="14"/>
              </a:cxn>
              <a:cxn ang="0">
                <a:pos x="5" y="14"/>
              </a:cxn>
              <a:cxn ang="0">
                <a:pos x="0" y="13"/>
              </a:cxn>
              <a:cxn ang="0">
                <a:pos x="1" y="11"/>
              </a:cxn>
              <a:cxn ang="0">
                <a:pos x="1" y="10"/>
              </a:cxn>
              <a:cxn ang="0">
                <a:pos x="4" y="9"/>
              </a:cxn>
              <a:cxn ang="0">
                <a:pos x="5" y="8"/>
              </a:cxn>
              <a:cxn ang="0">
                <a:pos x="5" y="7"/>
              </a:cxn>
              <a:cxn ang="0">
                <a:pos x="5" y="6"/>
              </a:cxn>
              <a:cxn ang="0">
                <a:pos x="8" y="3"/>
              </a:cxn>
              <a:cxn ang="0">
                <a:pos x="9" y="2"/>
              </a:cxn>
              <a:cxn ang="0">
                <a:pos x="13" y="0"/>
              </a:cxn>
              <a:cxn ang="0">
                <a:pos x="14" y="1"/>
              </a:cxn>
              <a:cxn ang="0">
                <a:pos x="12" y="1"/>
              </a:cxn>
              <a:cxn ang="0">
                <a:pos x="13" y="2"/>
              </a:cxn>
            </a:cxnLst>
            <a:rect l="0" t="0" r="r" b="b"/>
            <a:pathLst>
              <a:path w="25" h="18">
                <a:moveTo>
                  <a:pt x="13" y="2"/>
                </a:moveTo>
                <a:lnTo>
                  <a:pt x="12" y="3"/>
                </a:lnTo>
                <a:lnTo>
                  <a:pt x="12" y="2"/>
                </a:lnTo>
                <a:lnTo>
                  <a:pt x="12" y="3"/>
                </a:lnTo>
                <a:lnTo>
                  <a:pt x="9" y="6"/>
                </a:lnTo>
                <a:lnTo>
                  <a:pt x="9" y="7"/>
                </a:lnTo>
                <a:lnTo>
                  <a:pt x="12" y="5"/>
                </a:lnTo>
                <a:lnTo>
                  <a:pt x="13" y="6"/>
                </a:lnTo>
                <a:lnTo>
                  <a:pt x="14" y="5"/>
                </a:lnTo>
                <a:lnTo>
                  <a:pt x="12" y="6"/>
                </a:lnTo>
                <a:lnTo>
                  <a:pt x="12" y="7"/>
                </a:lnTo>
                <a:lnTo>
                  <a:pt x="13" y="6"/>
                </a:lnTo>
                <a:lnTo>
                  <a:pt x="12" y="8"/>
                </a:lnTo>
                <a:lnTo>
                  <a:pt x="13" y="7"/>
                </a:lnTo>
                <a:lnTo>
                  <a:pt x="13" y="8"/>
                </a:lnTo>
                <a:lnTo>
                  <a:pt x="14" y="7"/>
                </a:lnTo>
                <a:lnTo>
                  <a:pt x="14" y="8"/>
                </a:lnTo>
                <a:lnTo>
                  <a:pt x="14" y="7"/>
                </a:lnTo>
                <a:lnTo>
                  <a:pt x="15" y="8"/>
                </a:lnTo>
                <a:lnTo>
                  <a:pt x="15" y="7"/>
                </a:lnTo>
                <a:lnTo>
                  <a:pt x="16" y="7"/>
                </a:lnTo>
                <a:lnTo>
                  <a:pt x="14" y="9"/>
                </a:lnTo>
                <a:lnTo>
                  <a:pt x="16" y="8"/>
                </a:lnTo>
                <a:lnTo>
                  <a:pt x="17" y="8"/>
                </a:lnTo>
                <a:lnTo>
                  <a:pt x="18" y="7"/>
                </a:lnTo>
                <a:lnTo>
                  <a:pt x="18" y="8"/>
                </a:lnTo>
                <a:lnTo>
                  <a:pt x="20" y="7"/>
                </a:lnTo>
                <a:lnTo>
                  <a:pt x="21" y="8"/>
                </a:lnTo>
                <a:lnTo>
                  <a:pt x="21" y="9"/>
                </a:lnTo>
                <a:lnTo>
                  <a:pt x="19" y="10"/>
                </a:lnTo>
                <a:lnTo>
                  <a:pt x="20" y="10"/>
                </a:lnTo>
                <a:lnTo>
                  <a:pt x="21" y="10"/>
                </a:lnTo>
                <a:lnTo>
                  <a:pt x="20" y="11"/>
                </a:lnTo>
                <a:lnTo>
                  <a:pt x="21" y="11"/>
                </a:lnTo>
                <a:lnTo>
                  <a:pt x="23" y="10"/>
                </a:lnTo>
                <a:lnTo>
                  <a:pt x="23" y="11"/>
                </a:lnTo>
                <a:lnTo>
                  <a:pt x="21" y="12"/>
                </a:lnTo>
                <a:lnTo>
                  <a:pt x="20" y="12"/>
                </a:lnTo>
                <a:lnTo>
                  <a:pt x="21" y="12"/>
                </a:lnTo>
                <a:lnTo>
                  <a:pt x="20" y="13"/>
                </a:lnTo>
                <a:lnTo>
                  <a:pt x="21" y="13"/>
                </a:lnTo>
                <a:lnTo>
                  <a:pt x="20" y="13"/>
                </a:lnTo>
                <a:lnTo>
                  <a:pt x="21" y="15"/>
                </a:lnTo>
                <a:lnTo>
                  <a:pt x="22" y="13"/>
                </a:lnTo>
                <a:lnTo>
                  <a:pt x="24" y="12"/>
                </a:lnTo>
                <a:lnTo>
                  <a:pt x="22" y="15"/>
                </a:lnTo>
                <a:lnTo>
                  <a:pt x="23" y="15"/>
                </a:lnTo>
                <a:lnTo>
                  <a:pt x="24" y="13"/>
                </a:lnTo>
                <a:lnTo>
                  <a:pt x="25" y="15"/>
                </a:lnTo>
                <a:lnTo>
                  <a:pt x="24" y="17"/>
                </a:lnTo>
                <a:lnTo>
                  <a:pt x="22" y="18"/>
                </a:lnTo>
                <a:lnTo>
                  <a:pt x="22" y="17"/>
                </a:lnTo>
                <a:lnTo>
                  <a:pt x="21" y="18"/>
                </a:lnTo>
                <a:lnTo>
                  <a:pt x="21" y="16"/>
                </a:lnTo>
                <a:lnTo>
                  <a:pt x="19" y="17"/>
                </a:lnTo>
                <a:lnTo>
                  <a:pt x="20" y="15"/>
                </a:lnTo>
                <a:lnTo>
                  <a:pt x="20" y="13"/>
                </a:lnTo>
                <a:lnTo>
                  <a:pt x="19" y="13"/>
                </a:lnTo>
                <a:lnTo>
                  <a:pt x="18" y="15"/>
                </a:lnTo>
                <a:lnTo>
                  <a:pt x="17" y="15"/>
                </a:lnTo>
                <a:lnTo>
                  <a:pt x="18" y="14"/>
                </a:lnTo>
                <a:lnTo>
                  <a:pt x="16" y="15"/>
                </a:lnTo>
                <a:lnTo>
                  <a:pt x="14" y="17"/>
                </a:lnTo>
                <a:lnTo>
                  <a:pt x="12" y="16"/>
                </a:lnTo>
                <a:lnTo>
                  <a:pt x="14" y="16"/>
                </a:lnTo>
                <a:lnTo>
                  <a:pt x="17" y="14"/>
                </a:lnTo>
                <a:lnTo>
                  <a:pt x="16" y="14"/>
                </a:lnTo>
                <a:lnTo>
                  <a:pt x="16" y="13"/>
                </a:lnTo>
                <a:lnTo>
                  <a:pt x="16" y="14"/>
                </a:lnTo>
                <a:lnTo>
                  <a:pt x="14" y="14"/>
                </a:lnTo>
                <a:lnTo>
                  <a:pt x="14" y="15"/>
                </a:lnTo>
                <a:lnTo>
                  <a:pt x="13" y="15"/>
                </a:lnTo>
                <a:lnTo>
                  <a:pt x="13" y="14"/>
                </a:lnTo>
                <a:lnTo>
                  <a:pt x="12" y="15"/>
                </a:lnTo>
                <a:lnTo>
                  <a:pt x="14" y="14"/>
                </a:lnTo>
                <a:lnTo>
                  <a:pt x="13" y="14"/>
                </a:lnTo>
                <a:lnTo>
                  <a:pt x="13" y="13"/>
                </a:lnTo>
                <a:lnTo>
                  <a:pt x="12" y="14"/>
                </a:lnTo>
                <a:lnTo>
                  <a:pt x="9" y="15"/>
                </a:lnTo>
                <a:lnTo>
                  <a:pt x="5" y="14"/>
                </a:lnTo>
                <a:lnTo>
                  <a:pt x="0" y="14"/>
                </a:lnTo>
                <a:lnTo>
                  <a:pt x="0" y="13"/>
                </a:lnTo>
                <a:lnTo>
                  <a:pt x="4" y="11"/>
                </a:lnTo>
                <a:lnTo>
                  <a:pt x="1" y="11"/>
                </a:lnTo>
                <a:lnTo>
                  <a:pt x="2" y="10"/>
                </a:lnTo>
                <a:lnTo>
                  <a:pt x="1" y="10"/>
                </a:lnTo>
                <a:lnTo>
                  <a:pt x="2" y="10"/>
                </a:lnTo>
                <a:lnTo>
                  <a:pt x="4" y="9"/>
                </a:lnTo>
                <a:lnTo>
                  <a:pt x="5" y="9"/>
                </a:lnTo>
                <a:lnTo>
                  <a:pt x="5" y="8"/>
                </a:lnTo>
                <a:lnTo>
                  <a:pt x="4" y="8"/>
                </a:lnTo>
                <a:lnTo>
                  <a:pt x="5" y="7"/>
                </a:lnTo>
                <a:lnTo>
                  <a:pt x="6" y="7"/>
                </a:lnTo>
                <a:lnTo>
                  <a:pt x="5" y="6"/>
                </a:lnTo>
                <a:lnTo>
                  <a:pt x="7" y="3"/>
                </a:lnTo>
                <a:lnTo>
                  <a:pt x="8" y="3"/>
                </a:lnTo>
                <a:lnTo>
                  <a:pt x="7" y="3"/>
                </a:lnTo>
                <a:lnTo>
                  <a:pt x="9" y="2"/>
                </a:lnTo>
                <a:lnTo>
                  <a:pt x="10" y="1"/>
                </a:lnTo>
                <a:lnTo>
                  <a:pt x="13" y="0"/>
                </a:lnTo>
                <a:lnTo>
                  <a:pt x="14" y="0"/>
                </a:lnTo>
                <a:lnTo>
                  <a:pt x="14" y="1"/>
                </a:lnTo>
                <a:lnTo>
                  <a:pt x="12" y="0"/>
                </a:lnTo>
                <a:lnTo>
                  <a:pt x="12" y="1"/>
                </a:lnTo>
                <a:lnTo>
                  <a:pt x="13" y="1"/>
                </a:lnTo>
                <a:lnTo>
                  <a:pt x="13" y="2"/>
                </a:lnTo>
                <a:close/>
              </a:path>
            </a:pathLst>
          </a:custGeom>
          <a:noFill/>
          <a:ln w="9525">
            <a:solidFill>
              <a:schemeClr val="accent1"/>
            </a:solidFill>
            <a:round/>
            <a:headEnd/>
            <a:tailEnd/>
          </a:ln>
        </xdr:spPr>
      </xdr:sp>
      <xdr:sp macro="" textlink="">
        <xdr:nvSpPr>
          <xdr:cNvPr id="187" name="Freeform 36">
            <a:hlinkClick xmlns:r="http://schemas.openxmlformats.org/officeDocument/2006/relationships" r:id="rId17" tooltip="ca - 14,330"/>
          </xdr:cNvPr>
          <xdr:cNvSpPr>
            <a:spLocks/>
          </xdr:cNvSpPr>
        </xdr:nvSpPr>
        <xdr:spPr bwMode="auto">
          <a:xfrm>
            <a:off x="496" y="1480"/>
            <a:ext cx="312" cy="111"/>
          </a:xfrm>
          <a:custGeom>
            <a:avLst/>
            <a:gdLst/>
            <a:ahLst/>
            <a:cxnLst>
              <a:cxn ang="0">
                <a:pos x="260" y="46"/>
              </a:cxn>
              <a:cxn ang="0">
                <a:pos x="265" y="51"/>
              </a:cxn>
              <a:cxn ang="0">
                <a:pos x="273" y="48"/>
              </a:cxn>
              <a:cxn ang="0">
                <a:pos x="278" y="44"/>
              </a:cxn>
              <a:cxn ang="0">
                <a:pos x="285" y="49"/>
              </a:cxn>
              <a:cxn ang="0">
                <a:pos x="288" y="54"/>
              </a:cxn>
              <a:cxn ang="0">
                <a:pos x="292" y="60"/>
              </a:cxn>
              <a:cxn ang="0">
                <a:pos x="296" y="62"/>
              </a:cxn>
              <a:cxn ang="0">
                <a:pos x="295" y="68"/>
              </a:cxn>
              <a:cxn ang="0">
                <a:pos x="306" y="68"/>
              </a:cxn>
              <a:cxn ang="0">
                <a:pos x="311" y="72"/>
              </a:cxn>
              <a:cxn ang="0">
                <a:pos x="260" y="87"/>
              </a:cxn>
              <a:cxn ang="0">
                <a:pos x="280" y="86"/>
              </a:cxn>
              <a:cxn ang="0">
                <a:pos x="282" y="95"/>
              </a:cxn>
              <a:cxn ang="0">
                <a:pos x="281" y="100"/>
              </a:cxn>
              <a:cxn ang="0">
                <a:pos x="279" y="96"/>
              </a:cxn>
              <a:cxn ang="0">
                <a:pos x="265" y="90"/>
              </a:cxn>
              <a:cxn ang="0">
                <a:pos x="226" y="107"/>
              </a:cxn>
              <a:cxn ang="0">
                <a:pos x="188" y="88"/>
              </a:cxn>
              <a:cxn ang="0">
                <a:pos x="66" y="84"/>
              </a:cxn>
              <a:cxn ang="0">
                <a:pos x="63" y="81"/>
              </a:cxn>
              <a:cxn ang="0">
                <a:pos x="54" y="78"/>
              </a:cxn>
              <a:cxn ang="0">
                <a:pos x="48" y="76"/>
              </a:cxn>
              <a:cxn ang="0">
                <a:pos x="52" y="72"/>
              </a:cxn>
              <a:cxn ang="0">
                <a:pos x="46" y="69"/>
              </a:cxn>
              <a:cxn ang="0">
                <a:pos x="42" y="65"/>
              </a:cxn>
              <a:cxn ang="0">
                <a:pos x="40" y="60"/>
              </a:cxn>
              <a:cxn ang="0">
                <a:pos x="16" y="47"/>
              </a:cxn>
              <a:cxn ang="0">
                <a:pos x="24" y="11"/>
              </a:cxn>
              <a:cxn ang="0">
                <a:pos x="42" y="7"/>
              </a:cxn>
              <a:cxn ang="0">
                <a:pos x="34" y="10"/>
              </a:cxn>
              <a:cxn ang="0">
                <a:pos x="44" y="7"/>
              </a:cxn>
              <a:cxn ang="0">
                <a:pos x="58" y="9"/>
              </a:cxn>
              <a:cxn ang="0">
                <a:pos x="73" y="9"/>
              </a:cxn>
              <a:cxn ang="0">
                <a:pos x="110" y="15"/>
              </a:cxn>
              <a:cxn ang="0">
                <a:pos x="123" y="19"/>
              </a:cxn>
              <a:cxn ang="0">
                <a:pos x="121" y="14"/>
              </a:cxn>
              <a:cxn ang="0">
                <a:pos x="148" y="15"/>
              </a:cxn>
              <a:cxn ang="0">
                <a:pos x="161" y="14"/>
              </a:cxn>
              <a:cxn ang="0">
                <a:pos x="164" y="19"/>
              </a:cxn>
              <a:cxn ang="0">
                <a:pos x="169" y="11"/>
              </a:cxn>
              <a:cxn ang="0">
                <a:pos x="164" y="5"/>
              </a:cxn>
              <a:cxn ang="0">
                <a:pos x="170" y="1"/>
              </a:cxn>
              <a:cxn ang="0">
                <a:pos x="179" y="7"/>
              </a:cxn>
              <a:cxn ang="0">
                <a:pos x="187" y="12"/>
              </a:cxn>
              <a:cxn ang="0">
                <a:pos x="198" y="17"/>
              </a:cxn>
              <a:cxn ang="0">
                <a:pos x="213" y="9"/>
              </a:cxn>
              <a:cxn ang="0">
                <a:pos x="218" y="17"/>
              </a:cxn>
              <a:cxn ang="0">
                <a:pos x="209" y="21"/>
              </a:cxn>
              <a:cxn ang="0">
                <a:pos x="186" y="22"/>
              </a:cxn>
              <a:cxn ang="0">
                <a:pos x="187" y="30"/>
              </a:cxn>
              <a:cxn ang="0">
                <a:pos x="183" y="32"/>
              </a:cxn>
              <a:cxn ang="0">
                <a:pos x="172" y="38"/>
              </a:cxn>
              <a:cxn ang="0">
                <a:pos x="191" y="56"/>
              </a:cxn>
              <a:cxn ang="0">
                <a:pos x="216" y="72"/>
              </a:cxn>
              <a:cxn ang="0">
                <a:pos x="226" y="74"/>
              </a:cxn>
              <a:cxn ang="0">
                <a:pos x="223" y="63"/>
              </a:cxn>
              <a:cxn ang="0">
                <a:pos x="233" y="45"/>
              </a:cxn>
              <a:cxn ang="0">
                <a:pos x="232" y="38"/>
              </a:cxn>
            </a:cxnLst>
            <a:rect l="0" t="0" r="r" b="b"/>
            <a:pathLst>
              <a:path w="312" h="111">
                <a:moveTo>
                  <a:pt x="252" y="38"/>
                </a:moveTo>
                <a:lnTo>
                  <a:pt x="253" y="38"/>
                </a:lnTo>
                <a:lnTo>
                  <a:pt x="252" y="39"/>
                </a:lnTo>
                <a:lnTo>
                  <a:pt x="254" y="40"/>
                </a:lnTo>
                <a:lnTo>
                  <a:pt x="259" y="40"/>
                </a:lnTo>
                <a:lnTo>
                  <a:pt x="260" y="41"/>
                </a:lnTo>
                <a:lnTo>
                  <a:pt x="261" y="40"/>
                </a:lnTo>
                <a:lnTo>
                  <a:pt x="261" y="41"/>
                </a:lnTo>
                <a:lnTo>
                  <a:pt x="260" y="42"/>
                </a:lnTo>
                <a:lnTo>
                  <a:pt x="261" y="44"/>
                </a:lnTo>
                <a:lnTo>
                  <a:pt x="256" y="44"/>
                </a:lnTo>
                <a:lnTo>
                  <a:pt x="260" y="44"/>
                </a:lnTo>
                <a:lnTo>
                  <a:pt x="261" y="45"/>
                </a:lnTo>
                <a:lnTo>
                  <a:pt x="260" y="46"/>
                </a:lnTo>
                <a:lnTo>
                  <a:pt x="261" y="46"/>
                </a:lnTo>
                <a:lnTo>
                  <a:pt x="260" y="46"/>
                </a:lnTo>
                <a:lnTo>
                  <a:pt x="262" y="47"/>
                </a:lnTo>
                <a:lnTo>
                  <a:pt x="261" y="47"/>
                </a:lnTo>
                <a:lnTo>
                  <a:pt x="262" y="47"/>
                </a:lnTo>
                <a:lnTo>
                  <a:pt x="261" y="48"/>
                </a:lnTo>
                <a:lnTo>
                  <a:pt x="260" y="47"/>
                </a:lnTo>
                <a:lnTo>
                  <a:pt x="260" y="48"/>
                </a:lnTo>
                <a:lnTo>
                  <a:pt x="258" y="48"/>
                </a:lnTo>
                <a:lnTo>
                  <a:pt x="260" y="49"/>
                </a:lnTo>
                <a:lnTo>
                  <a:pt x="262" y="48"/>
                </a:lnTo>
                <a:lnTo>
                  <a:pt x="265" y="48"/>
                </a:lnTo>
                <a:lnTo>
                  <a:pt x="266" y="50"/>
                </a:lnTo>
                <a:lnTo>
                  <a:pt x="265" y="51"/>
                </a:lnTo>
                <a:lnTo>
                  <a:pt x="261" y="52"/>
                </a:lnTo>
                <a:lnTo>
                  <a:pt x="265" y="51"/>
                </a:lnTo>
                <a:lnTo>
                  <a:pt x="266" y="49"/>
                </a:lnTo>
                <a:lnTo>
                  <a:pt x="267" y="50"/>
                </a:lnTo>
                <a:lnTo>
                  <a:pt x="266" y="51"/>
                </a:lnTo>
                <a:lnTo>
                  <a:pt x="268" y="49"/>
                </a:lnTo>
                <a:lnTo>
                  <a:pt x="268" y="52"/>
                </a:lnTo>
                <a:lnTo>
                  <a:pt x="268" y="50"/>
                </a:lnTo>
                <a:lnTo>
                  <a:pt x="272" y="49"/>
                </a:lnTo>
                <a:lnTo>
                  <a:pt x="272" y="48"/>
                </a:lnTo>
                <a:lnTo>
                  <a:pt x="274" y="49"/>
                </a:lnTo>
                <a:lnTo>
                  <a:pt x="273" y="50"/>
                </a:lnTo>
                <a:lnTo>
                  <a:pt x="274" y="49"/>
                </a:lnTo>
                <a:lnTo>
                  <a:pt x="273" y="48"/>
                </a:lnTo>
                <a:lnTo>
                  <a:pt x="275" y="48"/>
                </a:lnTo>
                <a:lnTo>
                  <a:pt x="274" y="48"/>
                </a:lnTo>
                <a:lnTo>
                  <a:pt x="276" y="48"/>
                </a:lnTo>
                <a:lnTo>
                  <a:pt x="275" y="47"/>
                </a:lnTo>
                <a:lnTo>
                  <a:pt x="275" y="46"/>
                </a:lnTo>
                <a:lnTo>
                  <a:pt x="276" y="46"/>
                </a:lnTo>
                <a:lnTo>
                  <a:pt x="277" y="46"/>
                </a:lnTo>
                <a:lnTo>
                  <a:pt x="276" y="46"/>
                </a:lnTo>
                <a:lnTo>
                  <a:pt x="276" y="45"/>
                </a:lnTo>
                <a:lnTo>
                  <a:pt x="277" y="45"/>
                </a:lnTo>
                <a:lnTo>
                  <a:pt x="277" y="44"/>
                </a:lnTo>
                <a:lnTo>
                  <a:pt x="278" y="42"/>
                </a:lnTo>
                <a:lnTo>
                  <a:pt x="280" y="43"/>
                </a:lnTo>
                <a:lnTo>
                  <a:pt x="278" y="44"/>
                </a:lnTo>
                <a:lnTo>
                  <a:pt x="280" y="44"/>
                </a:lnTo>
                <a:lnTo>
                  <a:pt x="279" y="44"/>
                </a:lnTo>
                <a:lnTo>
                  <a:pt x="280" y="44"/>
                </a:lnTo>
                <a:lnTo>
                  <a:pt x="280" y="45"/>
                </a:lnTo>
                <a:lnTo>
                  <a:pt x="281" y="45"/>
                </a:lnTo>
                <a:lnTo>
                  <a:pt x="281" y="46"/>
                </a:lnTo>
                <a:lnTo>
                  <a:pt x="281" y="45"/>
                </a:lnTo>
                <a:lnTo>
                  <a:pt x="282" y="46"/>
                </a:lnTo>
                <a:lnTo>
                  <a:pt x="281" y="46"/>
                </a:lnTo>
                <a:lnTo>
                  <a:pt x="283" y="47"/>
                </a:lnTo>
                <a:lnTo>
                  <a:pt x="281" y="48"/>
                </a:lnTo>
                <a:lnTo>
                  <a:pt x="284" y="48"/>
                </a:lnTo>
                <a:lnTo>
                  <a:pt x="285" y="48"/>
                </a:lnTo>
                <a:lnTo>
                  <a:pt x="285" y="49"/>
                </a:lnTo>
                <a:lnTo>
                  <a:pt x="283" y="50"/>
                </a:lnTo>
                <a:lnTo>
                  <a:pt x="284" y="49"/>
                </a:lnTo>
                <a:lnTo>
                  <a:pt x="286" y="49"/>
                </a:lnTo>
                <a:lnTo>
                  <a:pt x="285" y="50"/>
                </a:lnTo>
                <a:lnTo>
                  <a:pt x="286" y="50"/>
                </a:lnTo>
                <a:lnTo>
                  <a:pt x="284" y="51"/>
                </a:lnTo>
                <a:lnTo>
                  <a:pt x="287" y="50"/>
                </a:lnTo>
                <a:lnTo>
                  <a:pt x="287" y="51"/>
                </a:lnTo>
                <a:lnTo>
                  <a:pt x="286" y="52"/>
                </a:lnTo>
                <a:lnTo>
                  <a:pt x="288" y="51"/>
                </a:lnTo>
                <a:lnTo>
                  <a:pt x="289" y="53"/>
                </a:lnTo>
                <a:lnTo>
                  <a:pt x="287" y="53"/>
                </a:lnTo>
                <a:lnTo>
                  <a:pt x="289" y="53"/>
                </a:lnTo>
                <a:lnTo>
                  <a:pt x="288" y="54"/>
                </a:lnTo>
                <a:lnTo>
                  <a:pt x="291" y="54"/>
                </a:lnTo>
                <a:lnTo>
                  <a:pt x="289" y="56"/>
                </a:lnTo>
                <a:lnTo>
                  <a:pt x="287" y="56"/>
                </a:lnTo>
                <a:lnTo>
                  <a:pt x="288" y="56"/>
                </a:lnTo>
                <a:lnTo>
                  <a:pt x="289" y="57"/>
                </a:lnTo>
                <a:lnTo>
                  <a:pt x="288" y="57"/>
                </a:lnTo>
                <a:lnTo>
                  <a:pt x="289" y="57"/>
                </a:lnTo>
                <a:lnTo>
                  <a:pt x="288" y="57"/>
                </a:lnTo>
                <a:lnTo>
                  <a:pt x="291" y="58"/>
                </a:lnTo>
                <a:lnTo>
                  <a:pt x="290" y="58"/>
                </a:lnTo>
                <a:lnTo>
                  <a:pt x="291" y="59"/>
                </a:lnTo>
                <a:lnTo>
                  <a:pt x="290" y="59"/>
                </a:lnTo>
                <a:lnTo>
                  <a:pt x="293" y="59"/>
                </a:lnTo>
                <a:lnTo>
                  <a:pt x="292" y="60"/>
                </a:lnTo>
                <a:lnTo>
                  <a:pt x="293" y="59"/>
                </a:lnTo>
                <a:lnTo>
                  <a:pt x="293" y="60"/>
                </a:lnTo>
                <a:lnTo>
                  <a:pt x="294" y="59"/>
                </a:lnTo>
                <a:lnTo>
                  <a:pt x="295" y="59"/>
                </a:lnTo>
                <a:lnTo>
                  <a:pt x="294" y="60"/>
                </a:lnTo>
                <a:lnTo>
                  <a:pt x="295" y="60"/>
                </a:lnTo>
                <a:lnTo>
                  <a:pt x="294" y="61"/>
                </a:lnTo>
                <a:lnTo>
                  <a:pt x="295" y="61"/>
                </a:lnTo>
                <a:lnTo>
                  <a:pt x="293" y="62"/>
                </a:lnTo>
                <a:lnTo>
                  <a:pt x="295" y="61"/>
                </a:lnTo>
                <a:lnTo>
                  <a:pt x="295" y="62"/>
                </a:lnTo>
                <a:lnTo>
                  <a:pt x="296" y="61"/>
                </a:lnTo>
                <a:lnTo>
                  <a:pt x="297" y="61"/>
                </a:lnTo>
                <a:lnTo>
                  <a:pt x="296" y="62"/>
                </a:lnTo>
                <a:lnTo>
                  <a:pt x="298" y="62"/>
                </a:lnTo>
                <a:lnTo>
                  <a:pt x="296" y="63"/>
                </a:lnTo>
                <a:lnTo>
                  <a:pt x="299" y="61"/>
                </a:lnTo>
                <a:lnTo>
                  <a:pt x="298" y="62"/>
                </a:lnTo>
                <a:lnTo>
                  <a:pt x="299" y="61"/>
                </a:lnTo>
                <a:lnTo>
                  <a:pt x="300" y="63"/>
                </a:lnTo>
                <a:lnTo>
                  <a:pt x="303" y="63"/>
                </a:lnTo>
                <a:lnTo>
                  <a:pt x="305" y="64"/>
                </a:lnTo>
                <a:lnTo>
                  <a:pt x="304" y="64"/>
                </a:lnTo>
                <a:lnTo>
                  <a:pt x="305" y="64"/>
                </a:lnTo>
                <a:lnTo>
                  <a:pt x="297" y="66"/>
                </a:lnTo>
                <a:lnTo>
                  <a:pt x="302" y="65"/>
                </a:lnTo>
                <a:lnTo>
                  <a:pt x="295" y="67"/>
                </a:lnTo>
                <a:lnTo>
                  <a:pt x="295" y="68"/>
                </a:lnTo>
                <a:lnTo>
                  <a:pt x="292" y="67"/>
                </a:lnTo>
                <a:lnTo>
                  <a:pt x="295" y="68"/>
                </a:lnTo>
                <a:lnTo>
                  <a:pt x="294" y="68"/>
                </a:lnTo>
                <a:lnTo>
                  <a:pt x="295" y="68"/>
                </a:lnTo>
                <a:lnTo>
                  <a:pt x="296" y="68"/>
                </a:lnTo>
                <a:lnTo>
                  <a:pt x="299" y="67"/>
                </a:lnTo>
                <a:lnTo>
                  <a:pt x="300" y="66"/>
                </a:lnTo>
                <a:lnTo>
                  <a:pt x="304" y="65"/>
                </a:lnTo>
                <a:lnTo>
                  <a:pt x="302" y="65"/>
                </a:lnTo>
                <a:lnTo>
                  <a:pt x="305" y="65"/>
                </a:lnTo>
                <a:lnTo>
                  <a:pt x="306" y="67"/>
                </a:lnTo>
                <a:lnTo>
                  <a:pt x="305" y="67"/>
                </a:lnTo>
                <a:lnTo>
                  <a:pt x="306" y="67"/>
                </a:lnTo>
                <a:lnTo>
                  <a:pt x="306" y="68"/>
                </a:lnTo>
                <a:lnTo>
                  <a:pt x="307" y="67"/>
                </a:lnTo>
                <a:lnTo>
                  <a:pt x="308" y="67"/>
                </a:lnTo>
                <a:lnTo>
                  <a:pt x="310" y="67"/>
                </a:lnTo>
                <a:lnTo>
                  <a:pt x="309" y="68"/>
                </a:lnTo>
                <a:lnTo>
                  <a:pt x="311" y="68"/>
                </a:lnTo>
                <a:lnTo>
                  <a:pt x="311" y="69"/>
                </a:lnTo>
                <a:lnTo>
                  <a:pt x="310" y="69"/>
                </a:lnTo>
                <a:lnTo>
                  <a:pt x="311" y="70"/>
                </a:lnTo>
                <a:lnTo>
                  <a:pt x="310" y="70"/>
                </a:lnTo>
                <a:lnTo>
                  <a:pt x="311" y="71"/>
                </a:lnTo>
                <a:lnTo>
                  <a:pt x="308" y="71"/>
                </a:lnTo>
                <a:lnTo>
                  <a:pt x="312" y="72"/>
                </a:lnTo>
                <a:lnTo>
                  <a:pt x="310" y="72"/>
                </a:lnTo>
                <a:lnTo>
                  <a:pt x="311" y="72"/>
                </a:lnTo>
                <a:lnTo>
                  <a:pt x="311" y="73"/>
                </a:lnTo>
                <a:lnTo>
                  <a:pt x="307" y="75"/>
                </a:lnTo>
                <a:lnTo>
                  <a:pt x="304" y="75"/>
                </a:lnTo>
                <a:lnTo>
                  <a:pt x="301" y="76"/>
                </a:lnTo>
                <a:lnTo>
                  <a:pt x="299" y="77"/>
                </a:lnTo>
                <a:lnTo>
                  <a:pt x="296" y="80"/>
                </a:lnTo>
                <a:lnTo>
                  <a:pt x="289" y="80"/>
                </a:lnTo>
                <a:lnTo>
                  <a:pt x="290" y="80"/>
                </a:lnTo>
                <a:lnTo>
                  <a:pt x="287" y="79"/>
                </a:lnTo>
                <a:lnTo>
                  <a:pt x="272" y="79"/>
                </a:lnTo>
                <a:lnTo>
                  <a:pt x="270" y="81"/>
                </a:lnTo>
                <a:lnTo>
                  <a:pt x="269" y="83"/>
                </a:lnTo>
                <a:lnTo>
                  <a:pt x="264" y="84"/>
                </a:lnTo>
                <a:lnTo>
                  <a:pt x="260" y="87"/>
                </a:lnTo>
                <a:lnTo>
                  <a:pt x="256" y="86"/>
                </a:lnTo>
                <a:lnTo>
                  <a:pt x="260" y="87"/>
                </a:lnTo>
                <a:lnTo>
                  <a:pt x="258" y="90"/>
                </a:lnTo>
                <a:lnTo>
                  <a:pt x="254" y="92"/>
                </a:lnTo>
                <a:lnTo>
                  <a:pt x="257" y="91"/>
                </a:lnTo>
                <a:lnTo>
                  <a:pt x="261" y="88"/>
                </a:lnTo>
                <a:lnTo>
                  <a:pt x="266" y="85"/>
                </a:lnTo>
                <a:lnTo>
                  <a:pt x="273" y="83"/>
                </a:lnTo>
                <a:lnTo>
                  <a:pt x="277" y="83"/>
                </a:lnTo>
                <a:lnTo>
                  <a:pt x="280" y="84"/>
                </a:lnTo>
                <a:lnTo>
                  <a:pt x="280" y="85"/>
                </a:lnTo>
                <a:lnTo>
                  <a:pt x="279" y="84"/>
                </a:lnTo>
                <a:lnTo>
                  <a:pt x="280" y="85"/>
                </a:lnTo>
                <a:lnTo>
                  <a:pt x="280" y="86"/>
                </a:lnTo>
                <a:lnTo>
                  <a:pt x="276" y="88"/>
                </a:lnTo>
                <a:lnTo>
                  <a:pt x="274" y="87"/>
                </a:lnTo>
                <a:lnTo>
                  <a:pt x="271" y="88"/>
                </a:lnTo>
                <a:lnTo>
                  <a:pt x="272" y="87"/>
                </a:lnTo>
                <a:lnTo>
                  <a:pt x="275" y="88"/>
                </a:lnTo>
                <a:lnTo>
                  <a:pt x="275" y="89"/>
                </a:lnTo>
                <a:lnTo>
                  <a:pt x="278" y="88"/>
                </a:lnTo>
                <a:lnTo>
                  <a:pt x="279" y="89"/>
                </a:lnTo>
                <a:lnTo>
                  <a:pt x="278" y="90"/>
                </a:lnTo>
                <a:lnTo>
                  <a:pt x="276" y="91"/>
                </a:lnTo>
                <a:lnTo>
                  <a:pt x="278" y="91"/>
                </a:lnTo>
                <a:lnTo>
                  <a:pt x="278" y="92"/>
                </a:lnTo>
                <a:lnTo>
                  <a:pt x="279" y="94"/>
                </a:lnTo>
                <a:lnTo>
                  <a:pt x="282" y="95"/>
                </a:lnTo>
                <a:lnTo>
                  <a:pt x="281" y="95"/>
                </a:lnTo>
                <a:lnTo>
                  <a:pt x="282" y="96"/>
                </a:lnTo>
                <a:lnTo>
                  <a:pt x="286" y="96"/>
                </a:lnTo>
                <a:lnTo>
                  <a:pt x="287" y="96"/>
                </a:lnTo>
                <a:lnTo>
                  <a:pt x="289" y="95"/>
                </a:lnTo>
                <a:lnTo>
                  <a:pt x="289" y="96"/>
                </a:lnTo>
                <a:lnTo>
                  <a:pt x="290" y="96"/>
                </a:lnTo>
                <a:lnTo>
                  <a:pt x="291" y="97"/>
                </a:lnTo>
                <a:lnTo>
                  <a:pt x="292" y="98"/>
                </a:lnTo>
                <a:lnTo>
                  <a:pt x="283" y="100"/>
                </a:lnTo>
                <a:lnTo>
                  <a:pt x="282" y="100"/>
                </a:lnTo>
                <a:lnTo>
                  <a:pt x="283" y="100"/>
                </a:lnTo>
                <a:lnTo>
                  <a:pt x="283" y="101"/>
                </a:lnTo>
                <a:lnTo>
                  <a:pt x="281" y="100"/>
                </a:lnTo>
                <a:lnTo>
                  <a:pt x="280" y="100"/>
                </a:lnTo>
                <a:lnTo>
                  <a:pt x="280" y="101"/>
                </a:lnTo>
                <a:lnTo>
                  <a:pt x="276" y="104"/>
                </a:lnTo>
                <a:lnTo>
                  <a:pt x="273" y="103"/>
                </a:lnTo>
                <a:lnTo>
                  <a:pt x="273" y="101"/>
                </a:lnTo>
                <a:lnTo>
                  <a:pt x="274" y="100"/>
                </a:lnTo>
                <a:lnTo>
                  <a:pt x="273" y="101"/>
                </a:lnTo>
                <a:lnTo>
                  <a:pt x="279" y="98"/>
                </a:lnTo>
                <a:lnTo>
                  <a:pt x="280" y="99"/>
                </a:lnTo>
                <a:lnTo>
                  <a:pt x="280" y="98"/>
                </a:lnTo>
                <a:lnTo>
                  <a:pt x="283" y="97"/>
                </a:lnTo>
                <a:lnTo>
                  <a:pt x="278" y="98"/>
                </a:lnTo>
                <a:lnTo>
                  <a:pt x="280" y="96"/>
                </a:lnTo>
                <a:lnTo>
                  <a:pt x="279" y="96"/>
                </a:lnTo>
                <a:lnTo>
                  <a:pt x="278" y="95"/>
                </a:lnTo>
                <a:lnTo>
                  <a:pt x="279" y="96"/>
                </a:lnTo>
                <a:lnTo>
                  <a:pt x="278" y="96"/>
                </a:lnTo>
                <a:lnTo>
                  <a:pt x="274" y="98"/>
                </a:lnTo>
                <a:lnTo>
                  <a:pt x="273" y="98"/>
                </a:lnTo>
                <a:lnTo>
                  <a:pt x="274" y="97"/>
                </a:lnTo>
                <a:lnTo>
                  <a:pt x="273" y="98"/>
                </a:lnTo>
                <a:lnTo>
                  <a:pt x="272" y="98"/>
                </a:lnTo>
                <a:lnTo>
                  <a:pt x="269" y="98"/>
                </a:lnTo>
                <a:lnTo>
                  <a:pt x="268" y="98"/>
                </a:lnTo>
                <a:lnTo>
                  <a:pt x="269" y="96"/>
                </a:lnTo>
                <a:lnTo>
                  <a:pt x="267" y="96"/>
                </a:lnTo>
                <a:lnTo>
                  <a:pt x="267" y="91"/>
                </a:lnTo>
                <a:lnTo>
                  <a:pt x="265" y="90"/>
                </a:lnTo>
                <a:lnTo>
                  <a:pt x="263" y="91"/>
                </a:lnTo>
                <a:lnTo>
                  <a:pt x="262" y="90"/>
                </a:lnTo>
                <a:lnTo>
                  <a:pt x="259" y="92"/>
                </a:lnTo>
                <a:lnTo>
                  <a:pt x="258" y="94"/>
                </a:lnTo>
                <a:lnTo>
                  <a:pt x="258" y="95"/>
                </a:lnTo>
                <a:lnTo>
                  <a:pt x="256" y="98"/>
                </a:lnTo>
                <a:lnTo>
                  <a:pt x="254" y="98"/>
                </a:lnTo>
                <a:lnTo>
                  <a:pt x="254" y="99"/>
                </a:lnTo>
                <a:lnTo>
                  <a:pt x="241" y="99"/>
                </a:lnTo>
                <a:lnTo>
                  <a:pt x="236" y="102"/>
                </a:lnTo>
                <a:lnTo>
                  <a:pt x="234" y="104"/>
                </a:lnTo>
                <a:lnTo>
                  <a:pt x="227" y="104"/>
                </a:lnTo>
                <a:lnTo>
                  <a:pt x="226" y="104"/>
                </a:lnTo>
                <a:lnTo>
                  <a:pt x="226" y="107"/>
                </a:lnTo>
                <a:lnTo>
                  <a:pt x="213" y="111"/>
                </a:lnTo>
                <a:lnTo>
                  <a:pt x="211" y="110"/>
                </a:lnTo>
                <a:lnTo>
                  <a:pt x="211" y="108"/>
                </a:lnTo>
                <a:lnTo>
                  <a:pt x="214" y="107"/>
                </a:lnTo>
                <a:lnTo>
                  <a:pt x="215" y="104"/>
                </a:lnTo>
                <a:lnTo>
                  <a:pt x="214" y="97"/>
                </a:lnTo>
                <a:lnTo>
                  <a:pt x="210" y="96"/>
                </a:lnTo>
                <a:lnTo>
                  <a:pt x="210" y="95"/>
                </a:lnTo>
                <a:lnTo>
                  <a:pt x="208" y="95"/>
                </a:lnTo>
                <a:lnTo>
                  <a:pt x="208" y="93"/>
                </a:lnTo>
                <a:lnTo>
                  <a:pt x="206" y="93"/>
                </a:lnTo>
                <a:lnTo>
                  <a:pt x="205" y="92"/>
                </a:lnTo>
                <a:lnTo>
                  <a:pt x="192" y="87"/>
                </a:lnTo>
                <a:lnTo>
                  <a:pt x="188" y="88"/>
                </a:lnTo>
                <a:lnTo>
                  <a:pt x="184" y="87"/>
                </a:lnTo>
                <a:lnTo>
                  <a:pt x="183" y="87"/>
                </a:lnTo>
                <a:lnTo>
                  <a:pt x="181" y="88"/>
                </a:lnTo>
                <a:lnTo>
                  <a:pt x="179" y="87"/>
                </a:lnTo>
                <a:lnTo>
                  <a:pt x="177" y="87"/>
                </a:lnTo>
                <a:lnTo>
                  <a:pt x="175" y="85"/>
                </a:lnTo>
                <a:lnTo>
                  <a:pt x="172" y="86"/>
                </a:lnTo>
                <a:lnTo>
                  <a:pt x="169" y="85"/>
                </a:lnTo>
                <a:lnTo>
                  <a:pt x="169" y="83"/>
                </a:lnTo>
                <a:lnTo>
                  <a:pt x="167" y="83"/>
                </a:lnTo>
                <a:lnTo>
                  <a:pt x="167" y="84"/>
                </a:lnTo>
                <a:lnTo>
                  <a:pt x="98" y="84"/>
                </a:lnTo>
                <a:lnTo>
                  <a:pt x="67" y="84"/>
                </a:lnTo>
                <a:lnTo>
                  <a:pt x="66" y="84"/>
                </a:lnTo>
                <a:lnTo>
                  <a:pt x="65" y="83"/>
                </a:lnTo>
                <a:lnTo>
                  <a:pt x="66" y="83"/>
                </a:lnTo>
                <a:lnTo>
                  <a:pt x="65" y="83"/>
                </a:lnTo>
                <a:lnTo>
                  <a:pt x="65" y="81"/>
                </a:lnTo>
                <a:lnTo>
                  <a:pt x="64" y="83"/>
                </a:lnTo>
                <a:lnTo>
                  <a:pt x="62" y="82"/>
                </a:lnTo>
                <a:lnTo>
                  <a:pt x="63" y="81"/>
                </a:lnTo>
                <a:lnTo>
                  <a:pt x="63" y="82"/>
                </a:lnTo>
                <a:lnTo>
                  <a:pt x="64" y="81"/>
                </a:lnTo>
                <a:lnTo>
                  <a:pt x="63" y="82"/>
                </a:lnTo>
                <a:lnTo>
                  <a:pt x="63" y="81"/>
                </a:lnTo>
                <a:lnTo>
                  <a:pt x="63" y="80"/>
                </a:lnTo>
                <a:lnTo>
                  <a:pt x="62" y="80"/>
                </a:lnTo>
                <a:lnTo>
                  <a:pt x="63" y="81"/>
                </a:lnTo>
                <a:lnTo>
                  <a:pt x="62" y="81"/>
                </a:lnTo>
                <a:lnTo>
                  <a:pt x="61" y="81"/>
                </a:lnTo>
                <a:lnTo>
                  <a:pt x="59" y="80"/>
                </a:lnTo>
                <a:lnTo>
                  <a:pt x="60" y="80"/>
                </a:lnTo>
                <a:lnTo>
                  <a:pt x="60" y="79"/>
                </a:lnTo>
                <a:lnTo>
                  <a:pt x="61" y="79"/>
                </a:lnTo>
                <a:lnTo>
                  <a:pt x="58" y="79"/>
                </a:lnTo>
                <a:lnTo>
                  <a:pt x="59" y="77"/>
                </a:lnTo>
                <a:lnTo>
                  <a:pt x="58" y="79"/>
                </a:lnTo>
                <a:lnTo>
                  <a:pt x="57" y="79"/>
                </a:lnTo>
                <a:lnTo>
                  <a:pt x="57" y="78"/>
                </a:lnTo>
                <a:lnTo>
                  <a:pt x="56" y="79"/>
                </a:lnTo>
                <a:lnTo>
                  <a:pt x="54" y="79"/>
                </a:lnTo>
                <a:lnTo>
                  <a:pt x="54" y="78"/>
                </a:lnTo>
                <a:lnTo>
                  <a:pt x="56" y="78"/>
                </a:lnTo>
                <a:lnTo>
                  <a:pt x="56" y="77"/>
                </a:lnTo>
                <a:lnTo>
                  <a:pt x="57" y="77"/>
                </a:lnTo>
                <a:lnTo>
                  <a:pt x="56" y="76"/>
                </a:lnTo>
                <a:lnTo>
                  <a:pt x="56" y="78"/>
                </a:lnTo>
                <a:lnTo>
                  <a:pt x="54" y="77"/>
                </a:lnTo>
                <a:lnTo>
                  <a:pt x="53" y="77"/>
                </a:lnTo>
                <a:lnTo>
                  <a:pt x="54" y="77"/>
                </a:lnTo>
                <a:lnTo>
                  <a:pt x="51" y="77"/>
                </a:lnTo>
                <a:lnTo>
                  <a:pt x="49" y="77"/>
                </a:lnTo>
                <a:lnTo>
                  <a:pt x="51" y="77"/>
                </a:lnTo>
                <a:lnTo>
                  <a:pt x="52" y="76"/>
                </a:lnTo>
                <a:lnTo>
                  <a:pt x="51" y="76"/>
                </a:lnTo>
                <a:lnTo>
                  <a:pt x="48" y="76"/>
                </a:lnTo>
                <a:lnTo>
                  <a:pt x="51" y="76"/>
                </a:lnTo>
                <a:lnTo>
                  <a:pt x="48" y="76"/>
                </a:lnTo>
                <a:lnTo>
                  <a:pt x="49" y="75"/>
                </a:lnTo>
                <a:lnTo>
                  <a:pt x="52" y="75"/>
                </a:lnTo>
                <a:lnTo>
                  <a:pt x="53" y="74"/>
                </a:lnTo>
                <a:lnTo>
                  <a:pt x="52" y="74"/>
                </a:lnTo>
                <a:lnTo>
                  <a:pt x="50" y="74"/>
                </a:lnTo>
                <a:lnTo>
                  <a:pt x="50" y="73"/>
                </a:lnTo>
                <a:lnTo>
                  <a:pt x="49" y="75"/>
                </a:lnTo>
                <a:lnTo>
                  <a:pt x="48" y="74"/>
                </a:lnTo>
                <a:lnTo>
                  <a:pt x="48" y="73"/>
                </a:lnTo>
                <a:lnTo>
                  <a:pt x="51" y="72"/>
                </a:lnTo>
                <a:lnTo>
                  <a:pt x="52" y="73"/>
                </a:lnTo>
                <a:lnTo>
                  <a:pt x="52" y="72"/>
                </a:lnTo>
                <a:lnTo>
                  <a:pt x="51" y="71"/>
                </a:lnTo>
                <a:lnTo>
                  <a:pt x="52" y="71"/>
                </a:lnTo>
                <a:lnTo>
                  <a:pt x="51" y="70"/>
                </a:lnTo>
                <a:lnTo>
                  <a:pt x="49" y="72"/>
                </a:lnTo>
                <a:lnTo>
                  <a:pt x="48" y="72"/>
                </a:lnTo>
                <a:lnTo>
                  <a:pt x="48" y="71"/>
                </a:lnTo>
                <a:lnTo>
                  <a:pt x="48" y="72"/>
                </a:lnTo>
                <a:lnTo>
                  <a:pt x="47" y="71"/>
                </a:lnTo>
                <a:lnTo>
                  <a:pt x="48" y="71"/>
                </a:lnTo>
                <a:lnTo>
                  <a:pt x="46" y="72"/>
                </a:lnTo>
                <a:lnTo>
                  <a:pt x="47" y="71"/>
                </a:lnTo>
                <a:lnTo>
                  <a:pt x="47" y="70"/>
                </a:lnTo>
                <a:lnTo>
                  <a:pt x="46" y="70"/>
                </a:lnTo>
                <a:lnTo>
                  <a:pt x="46" y="69"/>
                </a:lnTo>
                <a:lnTo>
                  <a:pt x="44" y="68"/>
                </a:lnTo>
                <a:lnTo>
                  <a:pt x="44" y="67"/>
                </a:lnTo>
                <a:lnTo>
                  <a:pt x="46" y="68"/>
                </a:lnTo>
                <a:lnTo>
                  <a:pt x="47" y="68"/>
                </a:lnTo>
                <a:lnTo>
                  <a:pt x="48" y="69"/>
                </a:lnTo>
                <a:lnTo>
                  <a:pt x="47" y="68"/>
                </a:lnTo>
                <a:lnTo>
                  <a:pt x="45" y="67"/>
                </a:lnTo>
                <a:lnTo>
                  <a:pt x="46" y="67"/>
                </a:lnTo>
                <a:lnTo>
                  <a:pt x="45" y="66"/>
                </a:lnTo>
                <a:lnTo>
                  <a:pt x="43" y="67"/>
                </a:lnTo>
                <a:lnTo>
                  <a:pt x="43" y="68"/>
                </a:lnTo>
                <a:lnTo>
                  <a:pt x="40" y="66"/>
                </a:lnTo>
                <a:lnTo>
                  <a:pt x="40" y="65"/>
                </a:lnTo>
                <a:lnTo>
                  <a:pt x="42" y="65"/>
                </a:lnTo>
                <a:lnTo>
                  <a:pt x="40" y="65"/>
                </a:lnTo>
                <a:lnTo>
                  <a:pt x="39" y="64"/>
                </a:lnTo>
                <a:lnTo>
                  <a:pt x="40" y="65"/>
                </a:lnTo>
                <a:lnTo>
                  <a:pt x="39" y="63"/>
                </a:lnTo>
                <a:lnTo>
                  <a:pt x="41" y="64"/>
                </a:lnTo>
                <a:lnTo>
                  <a:pt x="40" y="63"/>
                </a:lnTo>
                <a:lnTo>
                  <a:pt x="42" y="62"/>
                </a:lnTo>
                <a:lnTo>
                  <a:pt x="40" y="62"/>
                </a:lnTo>
                <a:lnTo>
                  <a:pt x="42" y="60"/>
                </a:lnTo>
                <a:lnTo>
                  <a:pt x="41" y="60"/>
                </a:lnTo>
                <a:lnTo>
                  <a:pt x="41" y="61"/>
                </a:lnTo>
                <a:lnTo>
                  <a:pt x="40" y="62"/>
                </a:lnTo>
                <a:lnTo>
                  <a:pt x="41" y="61"/>
                </a:lnTo>
                <a:lnTo>
                  <a:pt x="40" y="60"/>
                </a:lnTo>
                <a:lnTo>
                  <a:pt x="40" y="59"/>
                </a:lnTo>
                <a:lnTo>
                  <a:pt x="40" y="58"/>
                </a:lnTo>
                <a:lnTo>
                  <a:pt x="34" y="56"/>
                </a:lnTo>
                <a:lnTo>
                  <a:pt x="33" y="56"/>
                </a:lnTo>
                <a:lnTo>
                  <a:pt x="33" y="55"/>
                </a:lnTo>
                <a:lnTo>
                  <a:pt x="32" y="54"/>
                </a:lnTo>
                <a:lnTo>
                  <a:pt x="28" y="49"/>
                </a:lnTo>
                <a:lnTo>
                  <a:pt x="22" y="46"/>
                </a:lnTo>
                <a:lnTo>
                  <a:pt x="22" y="45"/>
                </a:lnTo>
                <a:lnTo>
                  <a:pt x="20" y="45"/>
                </a:lnTo>
                <a:lnTo>
                  <a:pt x="17" y="45"/>
                </a:lnTo>
                <a:lnTo>
                  <a:pt x="18" y="46"/>
                </a:lnTo>
                <a:lnTo>
                  <a:pt x="17" y="46"/>
                </a:lnTo>
                <a:lnTo>
                  <a:pt x="16" y="47"/>
                </a:lnTo>
                <a:lnTo>
                  <a:pt x="13" y="48"/>
                </a:lnTo>
                <a:lnTo>
                  <a:pt x="13" y="47"/>
                </a:lnTo>
                <a:lnTo>
                  <a:pt x="7" y="44"/>
                </a:lnTo>
                <a:lnTo>
                  <a:pt x="7" y="43"/>
                </a:lnTo>
                <a:lnTo>
                  <a:pt x="4" y="43"/>
                </a:lnTo>
                <a:lnTo>
                  <a:pt x="0" y="43"/>
                </a:lnTo>
                <a:lnTo>
                  <a:pt x="0" y="9"/>
                </a:lnTo>
                <a:lnTo>
                  <a:pt x="7" y="9"/>
                </a:lnTo>
                <a:lnTo>
                  <a:pt x="14" y="11"/>
                </a:lnTo>
                <a:lnTo>
                  <a:pt x="21" y="12"/>
                </a:lnTo>
                <a:lnTo>
                  <a:pt x="20" y="11"/>
                </a:lnTo>
                <a:lnTo>
                  <a:pt x="23" y="11"/>
                </a:lnTo>
                <a:lnTo>
                  <a:pt x="25" y="12"/>
                </a:lnTo>
                <a:lnTo>
                  <a:pt x="24" y="11"/>
                </a:lnTo>
                <a:lnTo>
                  <a:pt x="25" y="10"/>
                </a:lnTo>
                <a:lnTo>
                  <a:pt x="29" y="10"/>
                </a:lnTo>
                <a:lnTo>
                  <a:pt x="30" y="9"/>
                </a:lnTo>
                <a:lnTo>
                  <a:pt x="32" y="9"/>
                </a:lnTo>
                <a:lnTo>
                  <a:pt x="31" y="9"/>
                </a:lnTo>
                <a:lnTo>
                  <a:pt x="33" y="9"/>
                </a:lnTo>
                <a:lnTo>
                  <a:pt x="35" y="7"/>
                </a:lnTo>
                <a:lnTo>
                  <a:pt x="36" y="8"/>
                </a:lnTo>
                <a:lnTo>
                  <a:pt x="37" y="7"/>
                </a:lnTo>
                <a:lnTo>
                  <a:pt x="39" y="7"/>
                </a:lnTo>
                <a:lnTo>
                  <a:pt x="40" y="7"/>
                </a:lnTo>
                <a:lnTo>
                  <a:pt x="41" y="6"/>
                </a:lnTo>
                <a:lnTo>
                  <a:pt x="43" y="7"/>
                </a:lnTo>
                <a:lnTo>
                  <a:pt x="42" y="7"/>
                </a:lnTo>
                <a:lnTo>
                  <a:pt x="37" y="9"/>
                </a:lnTo>
                <a:lnTo>
                  <a:pt x="36" y="9"/>
                </a:lnTo>
                <a:lnTo>
                  <a:pt x="33" y="9"/>
                </a:lnTo>
                <a:lnTo>
                  <a:pt x="33" y="10"/>
                </a:lnTo>
                <a:lnTo>
                  <a:pt x="31" y="10"/>
                </a:lnTo>
                <a:lnTo>
                  <a:pt x="30" y="11"/>
                </a:lnTo>
                <a:lnTo>
                  <a:pt x="28" y="11"/>
                </a:lnTo>
                <a:lnTo>
                  <a:pt x="30" y="12"/>
                </a:lnTo>
                <a:lnTo>
                  <a:pt x="28" y="12"/>
                </a:lnTo>
                <a:lnTo>
                  <a:pt x="31" y="12"/>
                </a:lnTo>
                <a:lnTo>
                  <a:pt x="30" y="11"/>
                </a:lnTo>
                <a:lnTo>
                  <a:pt x="32" y="10"/>
                </a:lnTo>
                <a:lnTo>
                  <a:pt x="32" y="11"/>
                </a:lnTo>
                <a:lnTo>
                  <a:pt x="34" y="10"/>
                </a:lnTo>
                <a:lnTo>
                  <a:pt x="33" y="10"/>
                </a:lnTo>
                <a:lnTo>
                  <a:pt x="35" y="9"/>
                </a:lnTo>
                <a:lnTo>
                  <a:pt x="35" y="10"/>
                </a:lnTo>
                <a:lnTo>
                  <a:pt x="36" y="9"/>
                </a:lnTo>
                <a:lnTo>
                  <a:pt x="36" y="10"/>
                </a:lnTo>
                <a:lnTo>
                  <a:pt x="36" y="9"/>
                </a:lnTo>
                <a:lnTo>
                  <a:pt x="36" y="10"/>
                </a:lnTo>
                <a:lnTo>
                  <a:pt x="36" y="9"/>
                </a:lnTo>
                <a:lnTo>
                  <a:pt x="36" y="10"/>
                </a:lnTo>
                <a:lnTo>
                  <a:pt x="37" y="9"/>
                </a:lnTo>
                <a:lnTo>
                  <a:pt x="37" y="11"/>
                </a:lnTo>
                <a:lnTo>
                  <a:pt x="38" y="10"/>
                </a:lnTo>
                <a:lnTo>
                  <a:pt x="39" y="9"/>
                </a:lnTo>
                <a:lnTo>
                  <a:pt x="44" y="7"/>
                </a:lnTo>
                <a:lnTo>
                  <a:pt x="44" y="8"/>
                </a:lnTo>
                <a:lnTo>
                  <a:pt x="43" y="8"/>
                </a:lnTo>
                <a:lnTo>
                  <a:pt x="43" y="9"/>
                </a:lnTo>
                <a:lnTo>
                  <a:pt x="44" y="9"/>
                </a:lnTo>
                <a:lnTo>
                  <a:pt x="47" y="7"/>
                </a:lnTo>
                <a:lnTo>
                  <a:pt x="49" y="7"/>
                </a:lnTo>
                <a:lnTo>
                  <a:pt x="47" y="6"/>
                </a:lnTo>
                <a:lnTo>
                  <a:pt x="48" y="5"/>
                </a:lnTo>
                <a:lnTo>
                  <a:pt x="51" y="6"/>
                </a:lnTo>
                <a:lnTo>
                  <a:pt x="54" y="9"/>
                </a:lnTo>
                <a:lnTo>
                  <a:pt x="57" y="10"/>
                </a:lnTo>
                <a:lnTo>
                  <a:pt x="58" y="10"/>
                </a:lnTo>
                <a:lnTo>
                  <a:pt x="56" y="10"/>
                </a:lnTo>
                <a:lnTo>
                  <a:pt x="58" y="9"/>
                </a:lnTo>
                <a:lnTo>
                  <a:pt x="57" y="9"/>
                </a:lnTo>
                <a:lnTo>
                  <a:pt x="59" y="9"/>
                </a:lnTo>
                <a:lnTo>
                  <a:pt x="58" y="8"/>
                </a:lnTo>
                <a:lnTo>
                  <a:pt x="59" y="7"/>
                </a:lnTo>
                <a:lnTo>
                  <a:pt x="58" y="7"/>
                </a:lnTo>
                <a:lnTo>
                  <a:pt x="60" y="7"/>
                </a:lnTo>
                <a:lnTo>
                  <a:pt x="61" y="7"/>
                </a:lnTo>
                <a:lnTo>
                  <a:pt x="60" y="9"/>
                </a:lnTo>
                <a:lnTo>
                  <a:pt x="62" y="9"/>
                </a:lnTo>
                <a:lnTo>
                  <a:pt x="61" y="10"/>
                </a:lnTo>
                <a:lnTo>
                  <a:pt x="64" y="10"/>
                </a:lnTo>
                <a:lnTo>
                  <a:pt x="65" y="9"/>
                </a:lnTo>
                <a:lnTo>
                  <a:pt x="66" y="8"/>
                </a:lnTo>
                <a:lnTo>
                  <a:pt x="73" y="9"/>
                </a:lnTo>
                <a:lnTo>
                  <a:pt x="76" y="10"/>
                </a:lnTo>
                <a:lnTo>
                  <a:pt x="87" y="11"/>
                </a:lnTo>
                <a:lnTo>
                  <a:pt x="91" y="12"/>
                </a:lnTo>
                <a:lnTo>
                  <a:pt x="90" y="11"/>
                </a:lnTo>
                <a:lnTo>
                  <a:pt x="92" y="11"/>
                </a:lnTo>
                <a:lnTo>
                  <a:pt x="95" y="11"/>
                </a:lnTo>
                <a:lnTo>
                  <a:pt x="98" y="13"/>
                </a:lnTo>
                <a:lnTo>
                  <a:pt x="99" y="14"/>
                </a:lnTo>
                <a:lnTo>
                  <a:pt x="94" y="14"/>
                </a:lnTo>
                <a:lnTo>
                  <a:pt x="95" y="15"/>
                </a:lnTo>
                <a:lnTo>
                  <a:pt x="93" y="15"/>
                </a:lnTo>
                <a:lnTo>
                  <a:pt x="95" y="15"/>
                </a:lnTo>
                <a:lnTo>
                  <a:pt x="105" y="16"/>
                </a:lnTo>
                <a:lnTo>
                  <a:pt x="110" y="15"/>
                </a:lnTo>
                <a:lnTo>
                  <a:pt x="113" y="15"/>
                </a:lnTo>
                <a:lnTo>
                  <a:pt x="114" y="16"/>
                </a:lnTo>
                <a:lnTo>
                  <a:pt x="117" y="16"/>
                </a:lnTo>
                <a:lnTo>
                  <a:pt x="118" y="17"/>
                </a:lnTo>
                <a:lnTo>
                  <a:pt x="118" y="16"/>
                </a:lnTo>
                <a:lnTo>
                  <a:pt x="119" y="17"/>
                </a:lnTo>
                <a:lnTo>
                  <a:pt x="121" y="17"/>
                </a:lnTo>
                <a:lnTo>
                  <a:pt x="121" y="18"/>
                </a:lnTo>
                <a:lnTo>
                  <a:pt x="118" y="18"/>
                </a:lnTo>
                <a:lnTo>
                  <a:pt x="123" y="21"/>
                </a:lnTo>
                <a:lnTo>
                  <a:pt x="122" y="19"/>
                </a:lnTo>
                <a:lnTo>
                  <a:pt x="122" y="18"/>
                </a:lnTo>
                <a:lnTo>
                  <a:pt x="122" y="19"/>
                </a:lnTo>
                <a:lnTo>
                  <a:pt x="123" y="19"/>
                </a:lnTo>
                <a:lnTo>
                  <a:pt x="123" y="18"/>
                </a:lnTo>
                <a:lnTo>
                  <a:pt x="124" y="19"/>
                </a:lnTo>
                <a:lnTo>
                  <a:pt x="122" y="17"/>
                </a:lnTo>
                <a:lnTo>
                  <a:pt x="121" y="16"/>
                </a:lnTo>
                <a:lnTo>
                  <a:pt x="122" y="15"/>
                </a:lnTo>
                <a:lnTo>
                  <a:pt x="121" y="14"/>
                </a:lnTo>
                <a:lnTo>
                  <a:pt x="123" y="15"/>
                </a:lnTo>
                <a:lnTo>
                  <a:pt x="126" y="14"/>
                </a:lnTo>
                <a:lnTo>
                  <a:pt x="129" y="13"/>
                </a:lnTo>
                <a:lnTo>
                  <a:pt x="126" y="13"/>
                </a:lnTo>
                <a:lnTo>
                  <a:pt x="126" y="14"/>
                </a:lnTo>
                <a:lnTo>
                  <a:pt x="125" y="13"/>
                </a:lnTo>
                <a:lnTo>
                  <a:pt x="123" y="14"/>
                </a:lnTo>
                <a:lnTo>
                  <a:pt x="121" y="14"/>
                </a:lnTo>
                <a:lnTo>
                  <a:pt x="122" y="14"/>
                </a:lnTo>
                <a:lnTo>
                  <a:pt x="119" y="14"/>
                </a:lnTo>
                <a:lnTo>
                  <a:pt x="118" y="14"/>
                </a:lnTo>
                <a:lnTo>
                  <a:pt x="120" y="13"/>
                </a:lnTo>
                <a:lnTo>
                  <a:pt x="127" y="11"/>
                </a:lnTo>
                <a:lnTo>
                  <a:pt x="130" y="12"/>
                </a:lnTo>
                <a:lnTo>
                  <a:pt x="130" y="13"/>
                </a:lnTo>
                <a:lnTo>
                  <a:pt x="132" y="14"/>
                </a:lnTo>
                <a:lnTo>
                  <a:pt x="133" y="14"/>
                </a:lnTo>
                <a:lnTo>
                  <a:pt x="133" y="15"/>
                </a:lnTo>
                <a:lnTo>
                  <a:pt x="137" y="14"/>
                </a:lnTo>
                <a:lnTo>
                  <a:pt x="137" y="15"/>
                </a:lnTo>
                <a:lnTo>
                  <a:pt x="141" y="16"/>
                </a:lnTo>
                <a:lnTo>
                  <a:pt x="148" y="15"/>
                </a:lnTo>
                <a:lnTo>
                  <a:pt x="153" y="16"/>
                </a:lnTo>
                <a:lnTo>
                  <a:pt x="156" y="15"/>
                </a:lnTo>
                <a:lnTo>
                  <a:pt x="155" y="15"/>
                </a:lnTo>
                <a:lnTo>
                  <a:pt x="155" y="14"/>
                </a:lnTo>
                <a:lnTo>
                  <a:pt x="159" y="16"/>
                </a:lnTo>
                <a:lnTo>
                  <a:pt x="160" y="16"/>
                </a:lnTo>
                <a:lnTo>
                  <a:pt x="160" y="15"/>
                </a:lnTo>
                <a:lnTo>
                  <a:pt x="158" y="15"/>
                </a:lnTo>
                <a:lnTo>
                  <a:pt x="157" y="15"/>
                </a:lnTo>
                <a:lnTo>
                  <a:pt x="155" y="13"/>
                </a:lnTo>
                <a:lnTo>
                  <a:pt x="158" y="13"/>
                </a:lnTo>
                <a:lnTo>
                  <a:pt x="157" y="13"/>
                </a:lnTo>
                <a:lnTo>
                  <a:pt x="160" y="13"/>
                </a:lnTo>
                <a:lnTo>
                  <a:pt x="161" y="14"/>
                </a:lnTo>
                <a:lnTo>
                  <a:pt x="163" y="14"/>
                </a:lnTo>
                <a:lnTo>
                  <a:pt x="161" y="15"/>
                </a:lnTo>
                <a:lnTo>
                  <a:pt x="164" y="14"/>
                </a:lnTo>
                <a:lnTo>
                  <a:pt x="164" y="16"/>
                </a:lnTo>
                <a:lnTo>
                  <a:pt x="163" y="17"/>
                </a:lnTo>
                <a:lnTo>
                  <a:pt x="164" y="17"/>
                </a:lnTo>
                <a:lnTo>
                  <a:pt x="164" y="18"/>
                </a:lnTo>
                <a:lnTo>
                  <a:pt x="166" y="17"/>
                </a:lnTo>
                <a:lnTo>
                  <a:pt x="165" y="18"/>
                </a:lnTo>
                <a:lnTo>
                  <a:pt x="167" y="18"/>
                </a:lnTo>
                <a:lnTo>
                  <a:pt x="163" y="18"/>
                </a:lnTo>
                <a:lnTo>
                  <a:pt x="165" y="20"/>
                </a:lnTo>
                <a:lnTo>
                  <a:pt x="165" y="19"/>
                </a:lnTo>
                <a:lnTo>
                  <a:pt x="164" y="19"/>
                </a:lnTo>
                <a:lnTo>
                  <a:pt x="167" y="18"/>
                </a:lnTo>
                <a:lnTo>
                  <a:pt x="167" y="17"/>
                </a:lnTo>
                <a:lnTo>
                  <a:pt x="165" y="16"/>
                </a:lnTo>
                <a:lnTo>
                  <a:pt x="166" y="14"/>
                </a:lnTo>
                <a:lnTo>
                  <a:pt x="169" y="14"/>
                </a:lnTo>
                <a:lnTo>
                  <a:pt x="173" y="13"/>
                </a:lnTo>
                <a:lnTo>
                  <a:pt x="173" y="12"/>
                </a:lnTo>
                <a:lnTo>
                  <a:pt x="173" y="11"/>
                </a:lnTo>
                <a:lnTo>
                  <a:pt x="172" y="11"/>
                </a:lnTo>
                <a:lnTo>
                  <a:pt x="171" y="12"/>
                </a:lnTo>
                <a:lnTo>
                  <a:pt x="172" y="11"/>
                </a:lnTo>
                <a:lnTo>
                  <a:pt x="171" y="12"/>
                </a:lnTo>
                <a:lnTo>
                  <a:pt x="169" y="12"/>
                </a:lnTo>
                <a:lnTo>
                  <a:pt x="169" y="11"/>
                </a:lnTo>
                <a:lnTo>
                  <a:pt x="171" y="11"/>
                </a:lnTo>
                <a:lnTo>
                  <a:pt x="171" y="10"/>
                </a:lnTo>
                <a:lnTo>
                  <a:pt x="173" y="10"/>
                </a:lnTo>
                <a:lnTo>
                  <a:pt x="172" y="10"/>
                </a:lnTo>
                <a:lnTo>
                  <a:pt x="174" y="10"/>
                </a:lnTo>
                <a:lnTo>
                  <a:pt x="173" y="10"/>
                </a:lnTo>
                <a:lnTo>
                  <a:pt x="173" y="9"/>
                </a:lnTo>
                <a:lnTo>
                  <a:pt x="171" y="10"/>
                </a:lnTo>
                <a:lnTo>
                  <a:pt x="169" y="9"/>
                </a:lnTo>
                <a:lnTo>
                  <a:pt x="168" y="9"/>
                </a:lnTo>
                <a:lnTo>
                  <a:pt x="164" y="8"/>
                </a:lnTo>
                <a:lnTo>
                  <a:pt x="163" y="7"/>
                </a:lnTo>
                <a:lnTo>
                  <a:pt x="162" y="6"/>
                </a:lnTo>
                <a:lnTo>
                  <a:pt x="164" y="5"/>
                </a:lnTo>
                <a:lnTo>
                  <a:pt x="165" y="6"/>
                </a:lnTo>
                <a:lnTo>
                  <a:pt x="164" y="5"/>
                </a:lnTo>
                <a:lnTo>
                  <a:pt x="165" y="5"/>
                </a:lnTo>
                <a:lnTo>
                  <a:pt x="164" y="5"/>
                </a:lnTo>
                <a:lnTo>
                  <a:pt x="162" y="5"/>
                </a:lnTo>
                <a:lnTo>
                  <a:pt x="163" y="3"/>
                </a:lnTo>
                <a:lnTo>
                  <a:pt x="164" y="2"/>
                </a:lnTo>
                <a:lnTo>
                  <a:pt x="165" y="3"/>
                </a:lnTo>
                <a:lnTo>
                  <a:pt x="166" y="2"/>
                </a:lnTo>
                <a:lnTo>
                  <a:pt x="165" y="2"/>
                </a:lnTo>
                <a:lnTo>
                  <a:pt x="169" y="1"/>
                </a:lnTo>
                <a:lnTo>
                  <a:pt x="167" y="1"/>
                </a:lnTo>
                <a:lnTo>
                  <a:pt x="170" y="0"/>
                </a:lnTo>
                <a:lnTo>
                  <a:pt x="170" y="1"/>
                </a:lnTo>
                <a:lnTo>
                  <a:pt x="169" y="1"/>
                </a:lnTo>
                <a:lnTo>
                  <a:pt x="170" y="1"/>
                </a:lnTo>
                <a:lnTo>
                  <a:pt x="173" y="1"/>
                </a:lnTo>
                <a:lnTo>
                  <a:pt x="172" y="2"/>
                </a:lnTo>
                <a:lnTo>
                  <a:pt x="175" y="3"/>
                </a:lnTo>
                <a:lnTo>
                  <a:pt x="176" y="3"/>
                </a:lnTo>
                <a:lnTo>
                  <a:pt x="175" y="5"/>
                </a:lnTo>
                <a:lnTo>
                  <a:pt x="178" y="5"/>
                </a:lnTo>
                <a:lnTo>
                  <a:pt x="179" y="6"/>
                </a:lnTo>
                <a:lnTo>
                  <a:pt x="180" y="6"/>
                </a:lnTo>
                <a:lnTo>
                  <a:pt x="181" y="7"/>
                </a:lnTo>
                <a:lnTo>
                  <a:pt x="178" y="7"/>
                </a:lnTo>
                <a:lnTo>
                  <a:pt x="177" y="7"/>
                </a:lnTo>
                <a:lnTo>
                  <a:pt x="179" y="7"/>
                </a:lnTo>
                <a:lnTo>
                  <a:pt x="176" y="9"/>
                </a:lnTo>
                <a:lnTo>
                  <a:pt x="178" y="9"/>
                </a:lnTo>
                <a:lnTo>
                  <a:pt x="180" y="9"/>
                </a:lnTo>
                <a:lnTo>
                  <a:pt x="182" y="9"/>
                </a:lnTo>
                <a:lnTo>
                  <a:pt x="180" y="9"/>
                </a:lnTo>
                <a:lnTo>
                  <a:pt x="185" y="10"/>
                </a:lnTo>
                <a:lnTo>
                  <a:pt x="184" y="9"/>
                </a:lnTo>
                <a:lnTo>
                  <a:pt x="184" y="10"/>
                </a:lnTo>
                <a:lnTo>
                  <a:pt x="183" y="10"/>
                </a:lnTo>
                <a:lnTo>
                  <a:pt x="181" y="10"/>
                </a:lnTo>
                <a:lnTo>
                  <a:pt x="185" y="11"/>
                </a:lnTo>
                <a:lnTo>
                  <a:pt x="184" y="13"/>
                </a:lnTo>
                <a:lnTo>
                  <a:pt x="186" y="14"/>
                </a:lnTo>
                <a:lnTo>
                  <a:pt x="187" y="12"/>
                </a:lnTo>
                <a:lnTo>
                  <a:pt x="187" y="11"/>
                </a:lnTo>
                <a:lnTo>
                  <a:pt x="189" y="10"/>
                </a:lnTo>
                <a:lnTo>
                  <a:pt x="193" y="11"/>
                </a:lnTo>
                <a:lnTo>
                  <a:pt x="194" y="12"/>
                </a:lnTo>
                <a:lnTo>
                  <a:pt x="194" y="14"/>
                </a:lnTo>
                <a:lnTo>
                  <a:pt x="193" y="13"/>
                </a:lnTo>
                <a:lnTo>
                  <a:pt x="192" y="14"/>
                </a:lnTo>
                <a:lnTo>
                  <a:pt x="192" y="15"/>
                </a:lnTo>
                <a:lnTo>
                  <a:pt x="193" y="16"/>
                </a:lnTo>
                <a:lnTo>
                  <a:pt x="196" y="17"/>
                </a:lnTo>
                <a:lnTo>
                  <a:pt x="195" y="18"/>
                </a:lnTo>
                <a:lnTo>
                  <a:pt x="197" y="18"/>
                </a:lnTo>
                <a:lnTo>
                  <a:pt x="197" y="17"/>
                </a:lnTo>
                <a:lnTo>
                  <a:pt x="198" y="17"/>
                </a:lnTo>
                <a:lnTo>
                  <a:pt x="199" y="17"/>
                </a:lnTo>
                <a:lnTo>
                  <a:pt x="199" y="16"/>
                </a:lnTo>
                <a:lnTo>
                  <a:pt x="201" y="14"/>
                </a:lnTo>
                <a:lnTo>
                  <a:pt x="202" y="12"/>
                </a:lnTo>
                <a:lnTo>
                  <a:pt x="205" y="12"/>
                </a:lnTo>
                <a:lnTo>
                  <a:pt x="204" y="12"/>
                </a:lnTo>
                <a:lnTo>
                  <a:pt x="204" y="11"/>
                </a:lnTo>
                <a:lnTo>
                  <a:pt x="206" y="11"/>
                </a:lnTo>
                <a:lnTo>
                  <a:pt x="203" y="10"/>
                </a:lnTo>
                <a:lnTo>
                  <a:pt x="203" y="9"/>
                </a:lnTo>
                <a:lnTo>
                  <a:pt x="203" y="8"/>
                </a:lnTo>
                <a:lnTo>
                  <a:pt x="202" y="8"/>
                </a:lnTo>
                <a:lnTo>
                  <a:pt x="214" y="9"/>
                </a:lnTo>
                <a:lnTo>
                  <a:pt x="213" y="9"/>
                </a:lnTo>
                <a:lnTo>
                  <a:pt x="214" y="9"/>
                </a:lnTo>
                <a:lnTo>
                  <a:pt x="211" y="9"/>
                </a:lnTo>
                <a:lnTo>
                  <a:pt x="215" y="10"/>
                </a:lnTo>
                <a:lnTo>
                  <a:pt x="214" y="10"/>
                </a:lnTo>
                <a:lnTo>
                  <a:pt x="218" y="10"/>
                </a:lnTo>
                <a:lnTo>
                  <a:pt x="215" y="11"/>
                </a:lnTo>
                <a:lnTo>
                  <a:pt x="218" y="11"/>
                </a:lnTo>
                <a:lnTo>
                  <a:pt x="218" y="13"/>
                </a:lnTo>
                <a:lnTo>
                  <a:pt x="215" y="13"/>
                </a:lnTo>
                <a:lnTo>
                  <a:pt x="213" y="13"/>
                </a:lnTo>
                <a:lnTo>
                  <a:pt x="214" y="14"/>
                </a:lnTo>
                <a:lnTo>
                  <a:pt x="215" y="14"/>
                </a:lnTo>
                <a:lnTo>
                  <a:pt x="215" y="15"/>
                </a:lnTo>
                <a:lnTo>
                  <a:pt x="218" y="17"/>
                </a:lnTo>
                <a:lnTo>
                  <a:pt x="217" y="18"/>
                </a:lnTo>
                <a:lnTo>
                  <a:pt x="216" y="18"/>
                </a:lnTo>
                <a:lnTo>
                  <a:pt x="213" y="20"/>
                </a:lnTo>
                <a:lnTo>
                  <a:pt x="210" y="21"/>
                </a:lnTo>
                <a:lnTo>
                  <a:pt x="208" y="20"/>
                </a:lnTo>
                <a:lnTo>
                  <a:pt x="208" y="19"/>
                </a:lnTo>
                <a:lnTo>
                  <a:pt x="207" y="19"/>
                </a:lnTo>
                <a:lnTo>
                  <a:pt x="207" y="18"/>
                </a:lnTo>
                <a:lnTo>
                  <a:pt x="205" y="18"/>
                </a:lnTo>
                <a:lnTo>
                  <a:pt x="206" y="18"/>
                </a:lnTo>
                <a:lnTo>
                  <a:pt x="204" y="19"/>
                </a:lnTo>
                <a:lnTo>
                  <a:pt x="206" y="19"/>
                </a:lnTo>
                <a:lnTo>
                  <a:pt x="208" y="19"/>
                </a:lnTo>
                <a:lnTo>
                  <a:pt x="209" y="21"/>
                </a:lnTo>
                <a:lnTo>
                  <a:pt x="206" y="21"/>
                </a:lnTo>
                <a:lnTo>
                  <a:pt x="207" y="21"/>
                </a:lnTo>
                <a:lnTo>
                  <a:pt x="204" y="21"/>
                </a:lnTo>
                <a:lnTo>
                  <a:pt x="203" y="20"/>
                </a:lnTo>
                <a:lnTo>
                  <a:pt x="198" y="20"/>
                </a:lnTo>
                <a:lnTo>
                  <a:pt x="199" y="21"/>
                </a:lnTo>
                <a:lnTo>
                  <a:pt x="201" y="21"/>
                </a:lnTo>
                <a:lnTo>
                  <a:pt x="197" y="24"/>
                </a:lnTo>
                <a:lnTo>
                  <a:pt x="196" y="25"/>
                </a:lnTo>
                <a:lnTo>
                  <a:pt x="194" y="25"/>
                </a:lnTo>
                <a:lnTo>
                  <a:pt x="191" y="23"/>
                </a:lnTo>
                <a:lnTo>
                  <a:pt x="192" y="23"/>
                </a:lnTo>
                <a:lnTo>
                  <a:pt x="187" y="22"/>
                </a:lnTo>
                <a:lnTo>
                  <a:pt x="186" y="22"/>
                </a:lnTo>
                <a:lnTo>
                  <a:pt x="187" y="23"/>
                </a:lnTo>
                <a:lnTo>
                  <a:pt x="181" y="22"/>
                </a:lnTo>
                <a:lnTo>
                  <a:pt x="186" y="23"/>
                </a:lnTo>
                <a:lnTo>
                  <a:pt x="190" y="25"/>
                </a:lnTo>
                <a:lnTo>
                  <a:pt x="197" y="25"/>
                </a:lnTo>
                <a:lnTo>
                  <a:pt x="193" y="29"/>
                </a:lnTo>
                <a:lnTo>
                  <a:pt x="191" y="29"/>
                </a:lnTo>
                <a:lnTo>
                  <a:pt x="189" y="29"/>
                </a:lnTo>
                <a:lnTo>
                  <a:pt x="190" y="30"/>
                </a:lnTo>
                <a:lnTo>
                  <a:pt x="188" y="29"/>
                </a:lnTo>
                <a:lnTo>
                  <a:pt x="188" y="30"/>
                </a:lnTo>
                <a:lnTo>
                  <a:pt x="187" y="29"/>
                </a:lnTo>
                <a:lnTo>
                  <a:pt x="186" y="29"/>
                </a:lnTo>
                <a:lnTo>
                  <a:pt x="187" y="30"/>
                </a:lnTo>
                <a:lnTo>
                  <a:pt x="185" y="29"/>
                </a:lnTo>
                <a:lnTo>
                  <a:pt x="186" y="30"/>
                </a:lnTo>
                <a:lnTo>
                  <a:pt x="186" y="31"/>
                </a:lnTo>
                <a:lnTo>
                  <a:pt x="179" y="30"/>
                </a:lnTo>
                <a:lnTo>
                  <a:pt x="172" y="29"/>
                </a:lnTo>
                <a:lnTo>
                  <a:pt x="173" y="29"/>
                </a:lnTo>
                <a:lnTo>
                  <a:pt x="172" y="29"/>
                </a:lnTo>
                <a:lnTo>
                  <a:pt x="173" y="30"/>
                </a:lnTo>
                <a:lnTo>
                  <a:pt x="175" y="30"/>
                </a:lnTo>
                <a:lnTo>
                  <a:pt x="174" y="29"/>
                </a:lnTo>
                <a:lnTo>
                  <a:pt x="179" y="30"/>
                </a:lnTo>
                <a:lnTo>
                  <a:pt x="177" y="31"/>
                </a:lnTo>
                <a:lnTo>
                  <a:pt x="180" y="30"/>
                </a:lnTo>
                <a:lnTo>
                  <a:pt x="183" y="32"/>
                </a:lnTo>
                <a:lnTo>
                  <a:pt x="184" y="33"/>
                </a:lnTo>
                <a:lnTo>
                  <a:pt x="181" y="34"/>
                </a:lnTo>
                <a:lnTo>
                  <a:pt x="177" y="34"/>
                </a:lnTo>
                <a:lnTo>
                  <a:pt x="179" y="34"/>
                </a:lnTo>
                <a:lnTo>
                  <a:pt x="176" y="35"/>
                </a:lnTo>
                <a:lnTo>
                  <a:pt x="177" y="36"/>
                </a:lnTo>
                <a:lnTo>
                  <a:pt x="175" y="36"/>
                </a:lnTo>
                <a:lnTo>
                  <a:pt x="176" y="36"/>
                </a:lnTo>
                <a:lnTo>
                  <a:pt x="174" y="37"/>
                </a:lnTo>
                <a:lnTo>
                  <a:pt x="175" y="37"/>
                </a:lnTo>
                <a:lnTo>
                  <a:pt x="174" y="37"/>
                </a:lnTo>
                <a:lnTo>
                  <a:pt x="173" y="37"/>
                </a:lnTo>
                <a:lnTo>
                  <a:pt x="174" y="38"/>
                </a:lnTo>
                <a:lnTo>
                  <a:pt x="172" y="38"/>
                </a:lnTo>
                <a:lnTo>
                  <a:pt x="172" y="39"/>
                </a:lnTo>
                <a:lnTo>
                  <a:pt x="169" y="42"/>
                </a:lnTo>
                <a:lnTo>
                  <a:pt x="169" y="44"/>
                </a:lnTo>
                <a:lnTo>
                  <a:pt x="169" y="46"/>
                </a:lnTo>
                <a:lnTo>
                  <a:pt x="169" y="47"/>
                </a:lnTo>
                <a:lnTo>
                  <a:pt x="170" y="49"/>
                </a:lnTo>
                <a:lnTo>
                  <a:pt x="171" y="48"/>
                </a:lnTo>
                <a:lnTo>
                  <a:pt x="170" y="50"/>
                </a:lnTo>
                <a:lnTo>
                  <a:pt x="171" y="48"/>
                </a:lnTo>
                <a:lnTo>
                  <a:pt x="175" y="49"/>
                </a:lnTo>
                <a:lnTo>
                  <a:pt x="177" y="54"/>
                </a:lnTo>
                <a:lnTo>
                  <a:pt x="176" y="55"/>
                </a:lnTo>
                <a:lnTo>
                  <a:pt x="183" y="54"/>
                </a:lnTo>
                <a:lnTo>
                  <a:pt x="191" y="56"/>
                </a:lnTo>
                <a:lnTo>
                  <a:pt x="194" y="57"/>
                </a:lnTo>
                <a:lnTo>
                  <a:pt x="195" y="58"/>
                </a:lnTo>
                <a:lnTo>
                  <a:pt x="202" y="60"/>
                </a:lnTo>
                <a:lnTo>
                  <a:pt x="204" y="61"/>
                </a:lnTo>
                <a:lnTo>
                  <a:pt x="203" y="62"/>
                </a:lnTo>
                <a:lnTo>
                  <a:pt x="204" y="61"/>
                </a:lnTo>
                <a:lnTo>
                  <a:pt x="214" y="62"/>
                </a:lnTo>
                <a:lnTo>
                  <a:pt x="215" y="63"/>
                </a:lnTo>
                <a:lnTo>
                  <a:pt x="214" y="65"/>
                </a:lnTo>
                <a:lnTo>
                  <a:pt x="215" y="67"/>
                </a:lnTo>
                <a:lnTo>
                  <a:pt x="215" y="68"/>
                </a:lnTo>
                <a:lnTo>
                  <a:pt x="214" y="69"/>
                </a:lnTo>
                <a:lnTo>
                  <a:pt x="217" y="72"/>
                </a:lnTo>
                <a:lnTo>
                  <a:pt x="216" y="72"/>
                </a:lnTo>
                <a:lnTo>
                  <a:pt x="217" y="72"/>
                </a:lnTo>
                <a:lnTo>
                  <a:pt x="221" y="74"/>
                </a:lnTo>
                <a:lnTo>
                  <a:pt x="221" y="75"/>
                </a:lnTo>
                <a:lnTo>
                  <a:pt x="219" y="77"/>
                </a:lnTo>
                <a:lnTo>
                  <a:pt x="221" y="76"/>
                </a:lnTo>
                <a:lnTo>
                  <a:pt x="224" y="76"/>
                </a:lnTo>
                <a:lnTo>
                  <a:pt x="225" y="78"/>
                </a:lnTo>
                <a:lnTo>
                  <a:pt x="225" y="77"/>
                </a:lnTo>
                <a:lnTo>
                  <a:pt x="224" y="76"/>
                </a:lnTo>
                <a:lnTo>
                  <a:pt x="225" y="74"/>
                </a:lnTo>
                <a:lnTo>
                  <a:pt x="226" y="75"/>
                </a:lnTo>
                <a:lnTo>
                  <a:pt x="227" y="76"/>
                </a:lnTo>
                <a:lnTo>
                  <a:pt x="227" y="75"/>
                </a:lnTo>
                <a:lnTo>
                  <a:pt x="226" y="74"/>
                </a:lnTo>
                <a:lnTo>
                  <a:pt x="228" y="73"/>
                </a:lnTo>
                <a:lnTo>
                  <a:pt x="228" y="71"/>
                </a:lnTo>
                <a:lnTo>
                  <a:pt x="227" y="71"/>
                </a:lnTo>
                <a:lnTo>
                  <a:pt x="227" y="70"/>
                </a:lnTo>
                <a:lnTo>
                  <a:pt x="227" y="68"/>
                </a:lnTo>
                <a:lnTo>
                  <a:pt x="226" y="68"/>
                </a:lnTo>
                <a:lnTo>
                  <a:pt x="227" y="67"/>
                </a:lnTo>
                <a:lnTo>
                  <a:pt x="226" y="67"/>
                </a:lnTo>
                <a:lnTo>
                  <a:pt x="227" y="67"/>
                </a:lnTo>
                <a:lnTo>
                  <a:pt x="226" y="66"/>
                </a:lnTo>
                <a:lnTo>
                  <a:pt x="226" y="65"/>
                </a:lnTo>
                <a:lnTo>
                  <a:pt x="225" y="65"/>
                </a:lnTo>
                <a:lnTo>
                  <a:pt x="225" y="64"/>
                </a:lnTo>
                <a:lnTo>
                  <a:pt x="223" y="63"/>
                </a:lnTo>
                <a:lnTo>
                  <a:pt x="231" y="61"/>
                </a:lnTo>
                <a:lnTo>
                  <a:pt x="235" y="59"/>
                </a:lnTo>
                <a:lnTo>
                  <a:pt x="235" y="57"/>
                </a:lnTo>
                <a:lnTo>
                  <a:pt x="235" y="54"/>
                </a:lnTo>
                <a:lnTo>
                  <a:pt x="234" y="52"/>
                </a:lnTo>
                <a:lnTo>
                  <a:pt x="232" y="50"/>
                </a:lnTo>
                <a:lnTo>
                  <a:pt x="228" y="49"/>
                </a:lnTo>
                <a:lnTo>
                  <a:pt x="228" y="48"/>
                </a:lnTo>
                <a:lnTo>
                  <a:pt x="229" y="48"/>
                </a:lnTo>
                <a:lnTo>
                  <a:pt x="231" y="46"/>
                </a:lnTo>
                <a:lnTo>
                  <a:pt x="230" y="46"/>
                </a:lnTo>
                <a:lnTo>
                  <a:pt x="231" y="46"/>
                </a:lnTo>
                <a:lnTo>
                  <a:pt x="231" y="45"/>
                </a:lnTo>
                <a:lnTo>
                  <a:pt x="233" y="45"/>
                </a:lnTo>
                <a:lnTo>
                  <a:pt x="232" y="45"/>
                </a:lnTo>
                <a:lnTo>
                  <a:pt x="233" y="45"/>
                </a:lnTo>
                <a:lnTo>
                  <a:pt x="232" y="44"/>
                </a:lnTo>
                <a:lnTo>
                  <a:pt x="234" y="43"/>
                </a:lnTo>
                <a:lnTo>
                  <a:pt x="231" y="44"/>
                </a:lnTo>
                <a:lnTo>
                  <a:pt x="232" y="43"/>
                </a:lnTo>
                <a:lnTo>
                  <a:pt x="231" y="42"/>
                </a:lnTo>
                <a:lnTo>
                  <a:pt x="232" y="42"/>
                </a:lnTo>
                <a:lnTo>
                  <a:pt x="231" y="42"/>
                </a:lnTo>
                <a:lnTo>
                  <a:pt x="232" y="41"/>
                </a:lnTo>
                <a:lnTo>
                  <a:pt x="229" y="41"/>
                </a:lnTo>
                <a:lnTo>
                  <a:pt x="231" y="40"/>
                </a:lnTo>
                <a:lnTo>
                  <a:pt x="231" y="39"/>
                </a:lnTo>
                <a:lnTo>
                  <a:pt x="232" y="38"/>
                </a:lnTo>
                <a:lnTo>
                  <a:pt x="230" y="38"/>
                </a:lnTo>
                <a:lnTo>
                  <a:pt x="229" y="36"/>
                </a:lnTo>
                <a:lnTo>
                  <a:pt x="232" y="34"/>
                </a:lnTo>
                <a:lnTo>
                  <a:pt x="238" y="36"/>
                </a:lnTo>
                <a:lnTo>
                  <a:pt x="240" y="36"/>
                </a:lnTo>
                <a:lnTo>
                  <a:pt x="242" y="36"/>
                </a:lnTo>
                <a:lnTo>
                  <a:pt x="246" y="35"/>
                </a:lnTo>
                <a:lnTo>
                  <a:pt x="250" y="36"/>
                </a:lnTo>
                <a:lnTo>
                  <a:pt x="249" y="37"/>
                </a:lnTo>
                <a:lnTo>
                  <a:pt x="251" y="37"/>
                </a:lnTo>
                <a:lnTo>
                  <a:pt x="252" y="38"/>
                </a:lnTo>
                <a:close/>
              </a:path>
            </a:pathLst>
          </a:custGeom>
          <a:noFill/>
          <a:ln w="9525">
            <a:solidFill>
              <a:schemeClr val="accent1"/>
            </a:solidFill>
            <a:round/>
            <a:headEnd/>
            <a:tailEnd/>
          </a:ln>
        </xdr:spPr>
      </xdr:sp>
      <xdr:sp macro="" textlink="">
        <xdr:nvSpPr>
          <xdr:cNvPr id="188" name="Freeform 35">
            <a:hlinkClick xmlns:r="http://schemas.openxmlformats.org/officeDocument/2006/relationships" r:id="rId18" tooltip="gb - 14,999"/>
          </xdr:cNvPr>
          <xdr:cNvSpPr>
            <a:spLocks/>
          </xdr:cNvSpPr>
        </xdr:nvSpPr>
        <xdr:spPr bwMode="auto">
          <a:xfrm>
            <a:off x="1004" y="1521"/>
            <a:ext cx="3" cy="3"/>
          </a:xfrm>
          <a:custGeom>
            <a:avLst/>
            <a:gdLst/>
            <a:ahLst/>
            <a:cxnLst>
              <a:cxn ang="0">
                <a:pos x="3" y="0"/>
              </a:cxn>
              <a:cxn ang="0">
                <a:pos x="2" y="1"/>
              </a:cxn>
              <a:cxn ang="0">
                <a:pos x="1" y="1"/>
              </a:cxn>
              <a:cxn ang="0">
                <a:pos x="2" y="1"/>
              </a:cxn>
              <a:cxn ang="0">
                <a:pos x="0" y="2"/>
              </a:cxn>
              <a:cxn ang="0">
                <a:pos x="1" y="2"/>
              </a:cxn>
              <a:cxn ang="0">
                <a:pos x="2" y="2"/>
              </a:cxn>
              <a:cxn ang="0">
                <a:pos x="1" y="3"/>
              </a:cxn>
              <a:cxn ang="0">
                <a:pos x="2" y="3"/>
              </a:cxn>
              <a:cxn ang="0">
                <a:pos x="2" y="2"/>
              </a:cxn>
              <a:cxn ang="0">
                <a:pos x="3" y="1"/>
              </a:cxn>
              <a:cxn ang="0">
                <a:pos x="2" y="1"/>
              </a:cxn>
              <a:cxn ang="0">
                <a:pos x="3" y="0"/>
              </a:cxn>
            </a:cxnLst>
            <a:rect l="0" t="0" r="r" b="b"/>
            <a:pathLst>
              <a:path w="3" h="3">
                <a:moveTo>
                  <a:pt x="3" y="0"/>
                </a:moveTo>
                <a:lnTo>
                  <a:pt x="2" y="1"/>
                </a:lnTo>
                <a:lnTo>
                  <a:pt x="1" y="1"/>
                </a:lnTo>
                <a:lnTo>
                  <a:pt x="2" y="1"/>
                </a:lnTo>
                <a:lnTo>
                  <a:pt x="0" y="2"/>
                </a:lnTo>
                <a:lnTo>
                  <a:pt x="1" y="2"/>
                </a:lnTo>
                <a:lnTo>
                  <a:pt x="2" y="2"/>
                </a:lnTo>
                <a:lnTo>
                  <a:pt x="1" y="3"/>
                </a:lnTo>
                <a:lnTo>
                  <a:pt x="2" y="3"/>
                </a:lnTo>
                <a:lnTo>
                  <a:pt x="2" y="2"/>
                </a:lnTo>
                <a:lnTo>
                  <a:pt x="3" y="1"/>
                </a:lnTo>
                <a:lnTo>
                  <a:pt x="2" y="1"/>
                </a:lnTo>
                <a:lnTo>
                  <a:pt x="3" y="0"/>
                </a:lnTo>
                <a:close/>
              </a:path>
            </a:pathLst>
          </a:custGeom>
          <a:noFill/>
          <a:ln w="9525">
            <a:solidFill>
              <a:schemeClr val="accent1"/>
            </a:solidFill>
            <a:round/>
            <a:headEnd/>
            <a:tailEnd/>
          </a:ln>
        </xdr:spPr>
      </xdr:sp>
      <xdr:sp macro="" textlink="">
        <xdr:nvSpPr>
          <xdr:cNvPr id="189" name="Freeform 188">
            <a:hlinkClick xmlns:r="http://schemas.openxmlformats.org/officeDocument/2006/relationships" r:id="rId18" tooltip="gb - 14,999"/>
          </xdr:cNvPr>
          <xdr:cNvSpPr>
            <a:spLocks/>
          </xdr:cNvSpPr>
        </xdr:nvSpPr>
        <xdr:spPr bwMode="auto">
          <a:xfrm>
            <a:off x="981" y="1527"/>
            <a:ext cx="36" cy="33"/>
          </a:xfrm>
          <a:custGeom>
            <a:avLst/>
            <a:gdLst/>
            <a:ahLst/>
            <a:cxnLst>
              <a:cxn ang="0">
                <a:pos x="11" y="2"/>
              </a:cxn>
              <a:cxn ang="0">
                <a:pos x="5" y="3"/>
              </a:cxn>
              <a:cxn ang="0">
                <a:pos x="3" y="6"/>
              </a:cxn>
              <a:cxn ang="0">
                <a:pos x="7" y="7"/>
              </a:cxn>
              <a:cxn ang="0">
                <a:pos x="7" y="10"/>
              </a:cxn>
              <a:cxn ang="0">
                <a:pos x="2" y="16"/>
              </a:cxn>
              <a:cxn ang="0">
                <a:pos x="0" y="17"/>
              </a:cxn>
              <a:cxn ang="0">
                <a:pos x="4" y="17"/>
              </a:cxn>
              <a:cxn ang="0">
                <a:pos x="8" y="19"/>
              </a:cxn>
              <a:cxn ang="0">
                <a:pos x="10" y="17"/>
              </a:cxn>
              <a:cxn ang="0">
                <a:pos x="9" y="16"/>
              </a:cxn>
              <a:cxn ang="0">
                <a:pos x="11" y="15"/>
              </a:cxn>
              <a:cxn ang="0">
                <a:pos x="13" y="16"/>
              </a:cxn>
              <a:cxn ang="0">
                <a:pos x="19" y="15"/>
              </a:cxn>
              <a:cxn ang="0">
                <a:pos x="18" y="18"/>
              </a:cxn>
              <a:cxn ang="0">
                <a:pos x="19" y="20"/>
              </a:cxn>
              <a:cxn ang="0">
                <a:pos x="15" y="21"/>
              </a:cxn>
              <a:cxn ang="0">
                <a:pos x="12" y="23"/>
              </a:cxn>
              <a:cxn ang="0">
                <a:pos x="11" y="26"/>
              </a:cxn>
              <a:cxn ang="0">
                <a:pos x="11" y="28"/>
              </a:cxn>
              <a:cxn ang="0">
                <a:pos x="15" y="27"/>
              </a:cxn>
              <a:cxn ang="0">
                <a:pos x="17" y="28"/>
              </a:cxn>
              <a:cxn ang="0">
                <a:pos x="19" y="29"/>
              </a:cxn>
              <a:cxn ang="0">
                <a:pos x="9" y="33"/>
              </a:cxn>
              <a:cxn ang="0">
                <a:pos x="16" y="33"/>
              </a:cxn>
              <a:cxn ang="0">
                <a:pos x="20" y="31"/>
              </a:cxn>
              <a:cxn ang="0">
                <a:pos x="24" y="31"/>
              </a:cxn>
              <a:cxn ang="0">
                <a:pos x="27" y="30"/>
              </a:cxn>
              <a:cxn ang="0">
                <a:pos x="35" y="29"/>
              </a:cxn>
              <a:cxn ang="0">
                <a:pos x="33" y="28"/>
              </a:cxn>
              <a:cxn ang="0">
                <a:pos x="34" y="26"/>
              </a:cxn>
              <a:cxn ang="0">
                <a:pos x="36" y="24"/>
              </a:cxn>
              <a:cxn ang="0">
                <a:pos x="31" y="23"/>
              </a:cxn>
              <a:cxn ang="0">
                <a:pos x="30" y="21"/>
              </a:cxn>
              <a:cxn ang="0">
                <a:pos x="29" y="19"/>
              </a:cxn>
              <a:cxn ang="0">
                <a:pos x="25" y="16"/>
              </a:cxn>
              <a:cxn ang="0">
                <a:pos x="18" y="12"/>
              </a:cxn>
              <a:cxn ang="0">
                <a:pos x="19" y="10"/>
              </a:cxn>
              <a:cxn ang="0">
                <a:pos x="23" y="6"/>
              </a:cxn>
              <a:cxn ang="0">
                <a:pos x="17" y="6"/>
              </a:cxn>
              <a:cxn ang="0">
                <a:pos x="16" y="5"/>
              </a:cxn>
              <a:cxn ang="0">
                <a:pos x="19" y="2"/>
              </a:cxn>
            </a:cxnLst>
            <a:rect l="0" t="0" r="r" b="b"/>
            <a:pathLst>
              <a:path w="36" h="33">
                <a:moveTo>
                  <a:pt x="18" y="0"/>
                </a:moveTo>
                <a:lnTo>
                  <a:pt x="14" y="1"/>
                </a:lnTo>
                <a:lnTo>
                  <a:pt x="11" y="2"/>
                </a:lnTo>
                <a:lnTo>
                  <a:pt x="10" y="2"/>
                </a:lnTo>
                <a:lnTo>
                  <a:pt x="7" y="2"/>
                </a:lnTo>
                <a:lnTo>
                  <a:pt x="5" y="3"/>
                </a:lnTo>
                <a:lnTo>
                  <a:pt x="4" y="3"/>
                </a:lnTo>
                <a:lnTo>
                  <a:pt x="2" y="6"/>
                </a:lnTo>
                <a:lnTo>
                  <a:pt x="3" y="6"/>
                </a:lnTo>
                <a:lnTo>
                  <a:pt x="3" y="7"/>
                </a:lnTo>
                <a:lnTo>
                  <a:pt x="5" y="6"/>
                </a:lnTo>
                <a:lnTo>
                  <a:pt x="7" y="7"/>
                </a:lnTo>
                <a:lnTo>
                  <a:pt x="8" y="8"/>
                </a:lnTo>
                <a:lnTo>
                  <a:pt x="7" y="9"/>
                </a:lnTo>
                <a:lnTo>
                  <a:pt x="7" y="10"/>
                </a:lnTo>
                <a:lnTo>
                  <a:pt x="6" y="13"/>
                </a:lnTo>
                <a:lnTo>
                  <a:pt x="3" y="15"/>
                </a:lnTo>
                <a:lnTo>
                  <a:pt x="2" y="16"/>
                </a:lnTo>
                <a:lnTo>
                  <a:pt x="1" y="16"/>
                </a:lnTo>
                <a:lnTo>
                  <a:pt x="1" y="17"/>
                </a:lnTo>
                <a:lnTo>
                  <a:pt x="0" y="17"/>
                </a:lnTo>
                <a:lnTo>
                  <a:pt x="2" y="18"/>
                </a:lnTo>
                <a:lnTo>
                  <a:pt x="3" y="18"/>
                </a:lnTo>
                <a:lnTo>
                  <a:pt x="4" y="17"/>
                </a:lnTo>
                <a:lnTo>
                  <a:pt x="5" y="19"/>
                </a:lnTo>
                <a:lnTo>
                  <a:pt x="7" y="18"/>
                </a:lnTo>
                <a:lnTo>
                  <a:pt x="8" y="19"/>
                </a:lnTo>
                <a:lnTo>
                  <a:pt x="9" y="18"/>
                </a:lnTo>
                <a:lnTo>
                  <a:pt x="9" y="17"/>
                </a:lnTo>
                <a:lnTo>
                  <a:pt x="10" y="17"/>
                </a:lnTo>
                <a:lnTo>
                  <a:pt x="9" y="16"/>
                </a:lnTo>
                <a:lnTo>
                  <a:pt x="8" y="17"/>
                </a:lnTo>
                <a:lnTo>
                  <a:pt x="9" y="16"/>
                </a:lnTo>
                <a:lnTo>
                  <a:pt x="8" y="14"/>
                </a:lnTo>
                <a:lnTo>
                  <a:pt x="9" y="14"/>
                </a:lnTo>
                <a:lnTo>
                  <a:pt x="11" y="15"/>
                </a:lnTo>
                <a:lnTo>
                  <a:pt x="12" y="17"/>
                </a:lnTo>
                <a:lnTo>
                  <a:pt x="12" y="16"/>
                </a:lnTo>
                <a:lnTo>
                  <a:pt x="13" y="16"/>
                </a:lnTo>
                <a:lnTo>
                  <a:pt x="15" y="16"/>
                </a:lnTo>
                <a:lnTo>
                  <a:pt x="16" y="15"/>
                </a:lnTo>
                <a:lnTo>
                  <a:pt x="19" y="15"/>
                </a:lnTo>
                <a:lnTo>
                  <a:pt x="17" y="16"/>
                </a:lnTo>
                <a:lnTo>
                  <a:pt x="16" y="17"/>
                </a:lnTo>
                <a:lnTo>
                  <a:pt x="18" y="18"/>
                </a:lnTo>
                <a:lnTo>
                  <a:pt x="19" y="18"/>
                </a:lnTo>
                <a:lnTo>
                  <a:pt x="19" y="19"/>
                </a:lnTo>
                <a:lnTo>
                  <a:pt x="19" y="20"/>
                </a:lnTo>
                <a:lnTo>
                  <a:pt x="19" y="21"/>
                </a:lnTo>
                <a:lnTo>
                  <a:pt x="15" y="22"/>
                </a:lnTo>
                <a:lnTo>
                  <a:pt x="15" y="21"/>
                </a:lnTo>
                <a:lnTo>
                  <a:pt x="13" y="21"/>
                </a:lnTo>
                <a:lnTo>
                  <a:pt x="13" y="22"/>
                </a:lnTo>
                <a:lnTo>
                  <a:pt x="12" y="23"/>
                </a:lnTo>
                <a:lnTo>
                  <a:pt x="15" y="23"/>
                </a:lnTo>
                <a:lnTo>
                  <a:pt x="15" y="25"/>
                </a:lnTo>
                <a:lnTo>
                  <a:pt x="11" y="26"/>
                </a:lnTo>
                <a:lnTo>
                  <a:pt x="11" y="27"/>
                </a:lnTo>
                <a:lnTo>
                  <a:pt x="12" y="27"/>
                </a:lnTo>
                <a:lnTo>
                  <a:pt x="11" y="28"/>
                </a:lnTo>
                <a:lnTo>
                  <a:pt x="12" y="28"/>
                </a:lnTo>
                <a:lnTo>
                  <a:pt x="13" y="27"/>
                </a:lnTo>
                <a:lnTo>
                  <a:pt x="15" y="27"/>
                </a:lnTo>
                <a:lnTo>
                  <a:pt x="14" y="28"/>
                </a:lnTo>
                <a:lnTo>
                  <a:pt x="16" y="28"/>
                </a:lnTo>
                <a:lnTo>
                  <a:pt x="17" y="28"/>
                </a:lnTo>
                <a:lnTo>
                  <a:pt x="21" y="27"/>
                </a:lnTo>
                <a:lnTo>
                  <a:pt x="20" y="28"/>
                </a:lnTo>
                <a:lnTo>
                  <a:pt x="19" y="29"/>
                </a:lnTo>
                <a:lnTo>
                  <a:pt x="14" y="29"/>
                </a:lnTo>
                <a:lnTo>
                  <a:pt x="12" y="31"/>
                </a:lnTo>
                <a:lnTo>
                  <a:pt x="9" y="33"/>
                </a:lnTo>
                <a:lnTo>
                  <a:pt x="11" y="33"/>
                </a:lnTo>
                <a:lnTo>
                  <a:pt x="13" y="32"/>
                </a:lnTo>
                <a:lnTo>
                  <a:pt x="16" y="33"/>
                </a:lnTo>
                <a:lnTo>
                  <a:pt x="17" y="31"/>
                </a:lnTo>
                <a:lnTo>
                  <a:pt x="19" y="31"/>
                </a:lnTo>
                <a:lnTo>
                  <a:pt x="20" y="31"/>
                </a:lnTo>
                <a:lnTo>
                  <a:pt x="22" y="31"/>
                </a:lnTo>
                <a:lnTo>
                  <a:pt x="24" y="30"/>
                </a:lnTo>
                <a:lnTo>
                  <a:pt x="24" y="31"/>
                </a:lnTo>
                <a:lnTo>
                  <a:pt x="25" y="31"/>
                </a:lnTo>
                <a:lnTo>
                  <a:pt x="25" y="30"/>
                </a:lnTo>
                <a:lnTo>
                  <a:pt x="27" y="30"/>
                </a:lnTo>
                <a:lnTo>
                  <a:pt x="31" y="31"/>
                </a:lnTo>
                <a:lnTo>
                  <a:pt x="32" y="30"/>
                </a:lnTo>
                <a:lnTo>
                  <a:pt x="35" y="29"/>
                </a:lnTo>
                <a:lnTo>
                  <a:pt x="35" y="28"/>
                </a:lnTo>
                <a:lnTo>
                  <a:pt x="31" y="28"/>
                </a:lnTo>
                <a:lnTo>
                  <a:pt x="33" y="28"/>
                </a:lnTo>
                <a:lnTo>
                  <a:pt x="33" y="27"/>
                </a:lnTo>
                <a:lnTo>
                  <a:pt x="34" y="27"/>
                </a:lnTo>
                <a:lnTo>
                  <a:pt x="34" y="26"/>
                </a:lnTo>
                <a:lnTo>
                  <a:pt x="35" y="26"/>
                </a:lnTo>
                <a:lnTo>
                  <a:pt x="36" y="25"/>
                </a:lnTo>
                <a:lnTo>
                  <a:pt x="36" y="24"/>
                </a:lnTo>
                <a:lnTo>
                  <a:pt x="34" y="23"/>
                </a:lnTo>
                <a:lnTo>
                  <a:pt x="32" y="22"/>
                </a:lnTo>
                <a:lnTo>
                  <a:pt x="31" y="23"/>
                </a:lnTo>
                <a:lnTo>
                  <a:pt x="30" y="23"/>
                </a:lnTo>
                <a:lnTo>
                  <a:pt x="31" y="22"/>
                </a:lnTo>
                <a:lnTo>
                  <a:pt x="30" y="21"/>
                </a:lnTo>
                <a:lnTo>
                  <a:pt x="29" y="20"/>
                </a:lnTo>
                <a:lnTo>
                  <a:pt x="30" y="20"/>
                </a:lnTo>
                <a:lnTo>
                  <a:pt x="29" y="19"/>
                </a:lnTo>
                <a:lnTo>
                  <a:pt x="29" y="18"/>
                </a:lnTo>
                <a:lnTo>
                  <a:pt x="26" y="17"/>
                </a:lnTo>
                <a:lnTo>
                  <a:pt x="25" y="16"/>
                </a:lnTo>
                <a:lnTo>
                  <a:pt x="24" y="13"/>
                </a:lnTo>
                <a:lnTo>
                  <a:pt x="20" y="11"/>
                </a:lnTo>
                <a:lnTo>
                  <a:pt x="18" y="12"/>
                </a:lnTo>
                <a:lnTo>
                  <a:pt x="16" y="12"/>
                </a:lnTo>
                <a:lnTo>
                  <a:pt x="20" y="10"/>
                </a:lnTo>
                <a:lnTo>
                  <a:pt x="19" y="10"/>
                </a:lnTo>
                <a:lnTo>
                  <a:pt x="20" y="9"/>
                </a:lnTo>
                <a:lnTo>
                  <a:pt x="21" y="8"/>
                </a:lnTo>
                <a:lnTo>
                  <a:pt x="23" y="6"/>
                </a:lnTo>
                <a:lnTo>
                  <a:pt x="22" y="5"/>
                </a:lnTo>
                <a:lnTo>
                  <a:pt x="20" y="5"/>
                </a:lnTo>
                <a:lnTo>
                  <a:pt x="17" y="6"/>
                </a:lnTo>
                <a:lnTo>
                  <a:pt x="16" y="6"/>
                </a:lnTo>
                <a:lnTo>
                  <a:pt x="14" y="6"/>
                </a:lnTo>
                <a:lnTo>
                  <a:pt x="16" y="5"/>
                </a:lnTo>
                <a:lnTo>
                  <a:pt x="15" y="5"/>
                </a:lnTo>
                <a:lnTo>
                  <a:pt x="18" y="3"/>
                </a:lnTo>
                <a:lnTo>
                  <a:pt x="19" y="2"/>
                </a:lnTo>
                <a:lnTo>
                  <a:pt x="19" y="1"/>
                </a:lnTo>
                <a:lnTo>
                  <a:pt x="18" y="0"/>
                </a:lnTo>
                <a:close/>
              </a:path>
            </a:pathLst>
          </a:custGeom>
          <a:noFill/>
          <a:ln w="9525">
            <a:solidFill>
              <a:schemeClr val="accent1"/>
            </a:solidFill>
            <a:round/>
            <a:headEnd/>
            <a:tailEnd/>
          </a:ln>
        </xdr:spPr>
      </xdr:sp>
      <xdr:sp macro="" textlink="">
        <xdr:nvSpPr>
          <xdr:cNvPr id="190" name="Freeform 33">
            <a:hlinkClick xmlns:r="http://schemas.openxmlformats.org/officeDocument/2006/relationships" r:id="rId19" tooltip="in - 33,796"/>
          </xdr:cNvPr>
          <xdr:cNvSpPr>
            <a:spLocks/>
          </xdr:cNvSpPr>
        </xdr:nvSpPr>
        <xdr:spPr bwMode="auto">
          <a:xfrm>
            <a:off x="1259" y="1613"/>
            <a:ext cx="107" cy="100"/>
          </a:xfrm>
          <a:custGeom>
            <a:avLst/>
            <a:gdLst/>
            <a:ahLst/>
            <a:cxnLst>
              <a:cxn ang="0">
                <a:pos x="104" y="30"/>
              </a:cxn>
              <a:cxn ang="0">
                <a:pos x="97" y="38"/>
              </a:cxn>
              <a:cxn ang="0">
                <a:pos x="92" y="46"/>
              </a:cxn>
              <a:cxn ang="0">
                <a:pos x="90" y="49"/>
              </a:cxn>
              <a:cxn ang="0">
                <a:pos x="86" y="46"/>
              </a:cxn>
              <a:cxn ang="0">
                <a:pos x="87" y="41"/>
              </a:cxn>
              <a:cxn ang="0">
                <a:pos x="79" y="37"/>
              </a:cxn>
              <a:cxn ang="0">
                <a:pos x="76" y="33"/>
              </a:cxn>
              <a:cxn ang="0">
                <a:pos x="76" y="37"/>
              </a:cxn>
              <a:cxn ang="0">
                <a:pos x="72" y="40"/>
              </a:cxn>
              <a:cxn ang="0">
                <a:pos x="76" y="45"/>
              </a:cxn>
              <a:cxn ang="0">
                <a:pos x="75" y="49"/>
              </a:cxn>
              <a:cxn ang="0">
                <a:pos x="74" y="51"/>
              </a:cxn>
              <a:cxn ang="0">
                <a:pos x="69" y="52"/>
              </a:cxn>
              <a:cxn ang="0">
                <a:pos x="66" y="57"/>
              </a:cxn>
              <a:cxn ang="0">
                <a:pos x="63" y="58"/>
              </a:cxn>
              <a:cxn ang="0">
                <a:pos x="49" y="70"/>
              </a:cxn>
              <a:cxn ang="0">
                <a:pos x="44" y="72"/>
              </a:cxn>
              <a:cxn ang="0">
                <a:pos x="44" y="81"/>
              </a:cxn>
              <a:cxn ang="0">
                <a:pos x="39" y="95"/>
              </a:cxn>
              <a:cxn ang="0">
                <a:pos x="36" y="99"/>
              </a:cxn>
              <a:cxn ang="0">
                <a:pos x="29" y="94"/>
              </a:cxn>
              <a:cxn ang="0">
                <a:pos x="25" y="83"/>
              </a:cxn>
              <a:cxn ang="0">
                <a:pos x="17" y="62"/>
              </a:cxn>
              <a:cxn ang="0">
                <a:pos x="17" y="59"/>
              </a:cxn>
              <a:cxn ang="0">
                <a:pos x="16" y="51"/>
              </a:cxn>
              <a:cxn ang="0">
                <a:pos x="15" y="48"/>
              </a:cxn>
              <a:cxn ang="0">
                <a:pos x="15" y="51"/>
              </a:cxn>
              <a:cxn ang="0">
                <a:pos x="4" y="48"/>
              </a:cxn>
              <a:cxn ang="0">
                <a:pos x="1" y="44"/>
              </a:cxn>
              <a:cxn ang="0">
                <a:pos x="1" y="43"/>
              </a:cxn>
              <a:cxn ang="0">
                <a:pos x="10" y="41"/>
              </a:cxn>
              <a:cxn ang="0">
                <a:pos x="8" y="33"/>
              </a:cxn>
              <a:cxn ang="0">
                <a:pos x="10" y="29"/>
              </a:cxn>
              <a:cxn ang="0">
                <a:pos x="21" y="20"/>
              </a:cxn>
              <a:cxn ang="0">
                <a:pos x="27" y="12"/>
              </a:cxn>
              <a:cxn ang="0">
                <a:pos x="22" y="9"/>
              </a:cxn>
              <a:cxn ang="0">
                <a:pos x="21" y="5"/>
              </a:cxn>
              <a:cxn ang="0">
                <a:pos x="32" y="3"/>
              </a:cxn>
              <a:cxn ang="0">
                <a:pos x="37" y="4"/>
              </a:cxn>
              <a:cxn ang="0">
                <a:pos x="41" y="10"/>
              </a:cxn>
              <a:cxn ang="0">
                <a:pos x="39" y="13"/>
              </a:cxn>
              <a:cxn ang="0">
                <a:pos x="44" y="18"/>
              </a:cxn>
              <a:cxn ang="0">
                <a:pos x="48" y="27"/>
              </a:cxn>
              <a:cxn ang="0">
                <a:pos x="58" y="30"/>
              </a:cxn>
              <a:cxn ang="0">
                <a:pos x="64" y="32"/>
              </a:cxn>
              <a:cxn ang="0">
                <a:pos x="70" y="33"/>
              </a:cxn>
              <a:cxn ang="0">
                <a:pos x="75" y="27"/>
              </a:cxn>
              <a:cxn ang="0">
                <a:pos x="76" y="31"/>
              </a:cxn>
              <a:cxn ang="0">
                <a:pos x="87" y="30"/>
              </a:cxn>
              <a:cxn ang="0">
                <a:pos x="90" y="27"/>
              </a:cxn>
              <a:cxn ang="0">
                <a:pos x="97" y="23"/>
              </a:cxn>
              <a:cxn ang="0">
                <a:pos x="103" y="24"/>
              </a:cxn>
            </a:cxnLst>
            <a:rect l="0" t="0" r="r" b="b"/>
            <a:pathLst>
              <a:path w="107" h="100">
                <a:moveTo>
                  <a:pt x="106" y="27"/>
                </a:moveTo>
                <a:lnTo>
                  <a:pt x="107" y="28"/>
                </a:lnTo>
                <a:lnTo>
                  <a:pt x="105" y="29"/>
                </a:lnTo>
                <a:lnTo>
                  <a:pt x="106" y="31"/>
                </a:lnTo>
                <a:lnTo>
                  <a:pt x="104" y="30"/>
                </a:lnTo>
                <a:lnTo>
                  <a:pt x="102" y="30"/>
                </a:lnTo>
                <a:lnTo>
                  <a:pt x="98" y="33"/>
                </a:lnTo>
                <a:lnTo>
                  <a:pt x="99" y="35"/>
                </a:lnTo>
                <a:lnTo>
                  <a:pt x="97" y="37"/>
                </a:lnTo>
                <a:lnTo>
                  <a:pt x="97" y="38"/>
                </a:lnTo>
                <a:lnTo>
                  <a:pt x="97" y="39"/>
                </a:lnTo>
                <a:lnTo>
                  <a:pt x="95" y="43"/>
                </a:lnTo>
                <a:lnTo>
                  <a:pt x="92" y="42"/>
                </a:lnTo>
                <a:lnTo>
                  <a:pt x="92" y="45"/>
                </a:lnTo>
                <a:lnTo>
                  <a:pt x="92" y="46"/>
                </a:lnTo>
                <a:lnTo>
                  <a:pt x="91" y="46"/>
                </a:lnTo>
                <a:lnTo>
                  <a:pt x="91" y="47"/>
                </a:lnTo>
                <a:lnTo>
                  <a:pt x="91" y="48"/>
                </a:lnTo>
                <a:lnTo>
                  <a:pt x="90" y="50"/>
                </a:lnTo>
                <a:lnTo>
                  <a:pt x="90" y="49"/>
                </a:lnTo>
                <a:lnTo>
                  <a:pt x="89" y="50"/>
                </a:lnTo>
                <a:lnTo>
                  <a:pt x="88" y="43"/>
                </a:lnTo>
                <a:lnTo>
                  <a:pt x="87" y="43"/>
                </a:lnTo>
                <a:lnTo>
                  <a:pt x="86" y="45"/>
                </a:lnTo>
                <a:lnTo>
                  <a:pt x="86" y="46"/>
                </a:lnTo>
                <a:lnTo>
                  <a:pt x="85" y="45"/>
                </a:lnTo>
                <a:lnTo>
                  <a:pt x="84" y="45"/>
                </a:lnTo>
                <a:lnTo>
                  <a:pt x="84" y="44"/>
                </a:lnTo>
                <a:lnTo>
                  <a:pt x="85" y="42"/>
                </a:lnTo>
                <a:lnTo>
                  <a:pt x="87" y="41"/>
                </a:lnTo>
                <a:lnTo>
                  <a:pt x="88" y="39"/>
                </a:lnTo>
                <a:lnTo>
                  <a:pt x="89" y="39"/>
                </a:lnTo>
                <a:lnTo>
                  <a:pt x="87" y="38"/>
                </a:lnTo>
                <a:lnTo>
                  <a:pt x="81" y="38"/>
                </a:lnTo>
                <a:lnTo>
                  <a:pt x="79" y="37"/>
                </a:lnTo>
                <a:lnTo>
                  <a:pt x="79" y="34"/>
                </a:lnTo>
                <a:lnTo>
                  <a:pt x="78" y="34"/>
                </a:lnTo>
                <a:lnTo>
                  <a:pt x="78" y="35"/>
                </a:lnTo>
                <a:lnTo>
                  <a:pt x="77" y="35"/>
                </a:lnTo>
                <a:lnTo>
                  <a:pt x="76" y="33"/>
                </a:lnTo>
                <a:lnTo>
                  <a:pt x="76" y="34"/>
                </a:lnTo>
                <a:lnTo>
                  <a:pt x="74" y="33"/>
                </a:lnTo>
                <a:lnTo>
                  <a:pt x="73" y="34"/>
                </a:lnTo>
                <a:lnTo>
                  <a:pt x="73" y="36"/>
                </a:lnTo>
                <a:lnTo>
                  <a:pt x="76" y="37"/>
                </a:lnTo>
                <a:lnTo>
                  <a:pt x="76" y="38"/>
                </a:lnTo>
                <a:lnTo>
                  <a:pt x="74" y="38"/>
                </a:lnTo>
                <a:lnTo>
                  <a:pt x="74" y="39"/>
                </a:lnTo>
                <a:lnTo>
                  <a:pt x="73" y="39"/>
                </a:lnTo>
                <a:lnTo>
                  <a:pt x="72" y="40"/>
                </a:lnTo>
                <a:lnTo>
                  <a:pt x="73" y="40"/>
                </a:lnTo>
                <a:lnTo>
                  <a:pt x="75" y="41"/>
                </a:lnTo>
                <a:lnTo>
                  <a:pt x="75" y="44"/>
                </a:lnTo>
                <a:lnTo>
                  <a:pt x="75" y="45"/>
                </a:lnTo>
                <a:lnTo>
                  <a:pt x="76" y="45"/>
                </a:lnTo>
                <a:lnTo>
                  <a:pt x="76" y="46"/>
                </a:lnTo>
                <a:lnTo>
                  <a:pt x="76" y="49"/>
                </a:lnTo>
                <a:lnTo>
                  <a:pt x="76" y="51"/>
                </a:lnTo>
                <a:lnTo>
                  <a:pt x="75" y="51"/>
                </a:lnTo>
                <a:lnTo>
                  <a:pt x="75" y="49"/>
                </a:lnTo>
                <a:lnTo>
                  <a:pt x="75" y="51"/>
                </a:lnTo>
                <a:lnTo>
                  <a:pt x="74" y="50"/>
                </a:lnTo>
                <a:lnTo>
                  <a:pt x="74" y="51"/>
                </a:lnTo>
                <a:lnTo>
                  <a:pt x="74" y="50"/>
                </a:lnTo>
                <a:lnTo>
                  <a:pt x="74" y="51"/>
                </a:lnTo>
                <a:lnTo>
                  <a:pt x="73" y="49"/>
                </a:lnTo>
                <a:lnTo>
                  <a:pt x="72" y="48"/>
                </a:lnTo>
                <a:lnTo>
                  <a:pt x="73" y="49"/>
                </a:lnTo>
                <a:lnTo>
                  <a:pt x="72" y="51"/>
                </a:lnTo>
                <a:lnTo>
                  <a:pt x="69" y="52"/>
                </a:lnTo>
                <a:lnTo>
                  <a:pt x="68" y="52"/>
                </a:lnTo>
                <a:lnTo>
                  <a:pt x="69" y="54"/>
                </a:lnTo>
                <a:lnTo>
                  <a:pt x="67" y="57"/>
                </a:lnTo>
                <a:lnTo>
                  <a:pt x="66" y="56"/>
                </a:lnTo>
                <a:lnTo>
                  <a:pt x="66" y="57"/>
                </a:lnTo>
                <a:lnTo>
                  <a:pt x="63" y="58"/>
                </a:lnTo>
                <a:lnTo>
                  <a:pt x="64" y="58"/>
                </a:lnTo>
                <a:lnTo>
                  <a:pt x="63" y="57"/>
                </a:lnTo>
                <a:lnTo>
                  <a:pt x="62" y="59"/>
                </a:lnTo>
                <a:lnTo>
                  <a:pt x="63" y="58"/>
                </a:lnTo>
                <a:lnTo>
                  <a:pt x="60" y="60"/>
                </a:lnTo>
                <a:lnTo>
                  <a:pt x="58" y="63"/>
                </a:lnTo>
                <a:lnTo>
                  <a:pt x="52" y="67"/>
                </a:lnTo>
                <a:lnTo>
                  <a:pt x="52" y="69"/>
                </a:lnTo>
                <a:lnTo>
                  <a:pt x="49" y="70"/>
                </a:lnTo>
                <a:lnTo>
                  <a:pt x="48" y="70"/>
                </a:lnTo>
                <a:lnTo>
                  <a:pt x="47" y="72"/>
                </a:lnTo>
                <a:lnTo>
                  <a:pt x="47" y="71"/>
                </a:lnTo>
                <a:lnTo>
                  <a:pt x="46" y="72"/>
                </a:lnTo>
                <a:lnTo>
                  <a:pt x="44" y="72"/>
                </a:lnTo>
                <a:lnTo>
                  <a:pt x="43" y="75"/>
                </a:lnTo>
                <a:lnTo>
                  <a:pt x="44" y="81"/>
                </a:lnTo>
                <a:lnTo>
                  <a:pt x="44" y="80"/>
                </a:lnTo>
                <a:lnTo>
                  <a:pt x="43" y="80"/>
                </a:lnTo>
                <a:lnTo>
                  <a:pt x="44" y="81"/>
                </a:lnTo>
                <a:lnTo>
                  <a:pt x="44" y="84"/>
                </a:lnTo>
                <a:lnTo>
                  <a:pt x="43" y="87"/>
                </a:lnTo>
                <a:lnTo>
                  <a:pt x="43" y="92"/>
                </a:lnTo>
                <a:lnTo>
                  <a:pt x="41" y="92"/>
                </a:lnTo>
                <a:lnTo>
                  <a:pt x="39" y="95"/>
                </a:lnTo>
                <a:lnTo>
                  <a:pt x="40" y="96"/>
                </a:lnTo>
                <a:lnTo>
                  <a:pt x="41" y="96"/>
                </a:lnTo>
                <a:lnTo>
                  <a:pt x="40" y="96"/>
                </a:lnTo>
                <a:lnTo>
                  <a:pt x="37" y="97"/>
                </a:lnTo>
                <a:lnTo>
                  <a:pt x="36" y="99"/>
                </a:lnTo>
                <a:lnTo>
                  <a:pt x="34" y="100"/>
                </a:lnTo>
                <a:lnTo>
                  <a:pt x="33" y="100"/>
                </a:lnTo>
                <a:lnTo>
                  <a:pt x="31" y="97"/>
                </a:lnTo>
                <a:lnTo>
                  <a:pt x="30" y="97"/>
                </a:lnTo>
                <a:lnTo>
                  <a:pt x="29" y="94"/>
                </a:lnTo>
                <a:lnTo>
                  <a:pt x="30" y="95"/>
                </a:lnTo>
                <a:lnTo>
                  <a:pt x="31" y="95"/>
                </a:lnTo>
                <a:lnTo>
                  <a:pt x="28" y="88"/>
                </a:lnTo>
                <a:lnTo>
                  <a:pt x="26" y="86"/>
                </a:lnTo>
                <a:lnTo>
                  <a:pt x="25" y="83"/>
                </a:lnTo>
                <a:lnTo>
                  <a:pt x="23" y="77"/>
                </a:lnTo>
                <a:lnTo>
                  <a:pt x="22" y="76"/>
                </a:lnTo>
                <a:lnTo>
                  <a:pt x="21" y="74"/>
                </a:lnTo>
                <a:lnTo>
                  <a:pt x="19" y="71"/>
                </a:lnTo>
                <a:lnTo>
                  <a:pt x="17" y="62"/>
                </a:lnTo>
                <a:lnTo>
                  <a:pt x="18" y="60"/>
                </a:lnTo>
                <a:lnTo>
                  <a:pt x="17" y="61"/>
                </a:lnTo>
                <a:lnTo>
                  <a:pt x="17" y="59"/>
                </a:lnTo>
                <a:lnTo>
                  <a:pt x="18" y="60"/>
                </a:lnTo>
                <a:lnTo>
                  <a:pt x="17" y="59"/>
                </a:lnTo>
                <a:lnTo>
                  <a:pt x="17" y="57"/>
                </a:lnTo>
                <a:lnTo>
                  <a:pt x="17" y="54"/>
                </a:lnTo>
                <a:lnTo>
                  <a:pt x="16" y="52"/>
                </a:lnTo>
                <a:lnTo>
                  <a:pt x="18" y="50"/>
                </a:lnTo>
                <a:lnTo>
                  <a:pt x="16" y="51"/>
                </a:lnTo>
                <a:lnTo>
                  <a:pt x="17" y="50"/>
                </a:lnTo>
                <a:lnTo>
                  <a:pt x="16" y="50"/>
                </a:lnTo>
                <a:lnTo>
                  <a:pt x="16" y="49"/>
                </a:lnTo>
                <a:lnTo>
                  <a:pt x="17" y="48"/>
                </a:lnTo>
                <a:lnTo>
                  <a:pt x="15" y="48"/>
                </a:lnTo>
                <a:lnTo>
                  <a:pt x="15" y="49"/>
                </a:lnTo>
                <a:lnTo>
                  <a:pt x="14" y="50"/>
                </a:lnTo>
                <a:lnTo>
                  <a:pt x="15" y="50"/>
                </a:lnTo>
                <a:lnTo>
                  <a:pt x="14" y="50"/>
                </a:lnTo>
                <a:lnTo>
                  <a:pt x="15" y="51"/>
                </a:lnTo>
                <a:lnTo>
                  <a:pt x="14" y="52"/>
                </a:lnTo>
                <a:lnTo>
                  <a:pt x="10" y="54"/>
                </a:lnTo>
                <a:lnTo>
                  <a:pt x="7" y="53"/>
                </a:lnTo>
                <a:lnTo>
                  <a:pt x="3" y="48"/>
                </a:lnTo>
                <a:lnTo>
                  <a:pt x="4" y="48"/>
                </a:lnTo>
                <a:lnTo>
                  <a:pt x="8" y="47"/>
                </a:lnTo>
                <a:lnTo>
                  <a:pt x="9" y="45"/>
                </a:lnTo>
                <a:lnTo>
                  <a:pt x="6" y="47"/>
                </a:lnTo>
                <a:lnTo>
                  <a:pt x="4" y="47"/>
                </a:lnTo>
                <a:lnTo>
                  <a:pt x="1" y="44"/>
                </a:lnTo>
                <a:lnTo>
                  <a:pt x="2" y="43"/>
                </a:lnTo>
                <a:lnTo>
                  <a:pt x="1" y="44"/>
                </a:lnTo>
                <a:lnTo>
                  <a:pt x="0" y="44"/>
                </a:lnTo>
                <a:lnTo>
                  <a:pt x="0" y="43"/>
                </a:lnTo>
                <a:lnTo>
                  <a:pt x="1" y="43"/>
                </a:lnTo>
                <a:lnTo>
                  <a:pt x="2" y="42"/>
                </a:lnTo>
                <a:lnTo>
                  <a:pt x="2" y="41"/>
                </a:lnTo>
                <a:lnTo>
                  <a:pt x="7" y="41"/>
                </a:lnTo>
                <a:lnTo>
                  <a:pt x="9" y="41"/>
                </a:lnTo>
                <a:lnTo>
                  <a:pt x="10" y="41"/>
                </a:lnTo>
                <a:lnTo>
                  <a:pt x="11" y="41"/>
                </a:lnTo>
                <a:lnTo>
                  <a:pt x="9" y="36"/>
                </a:lnTo>
                <a:lnTo>
                  <a:pt x="8" y="36"/>
                </a:lnTo>
                <a:lnTo>
                  <a:pt x="7" y="35"/>
                </a:lnTo>
                <a:lnTo>
                  <a:pt x="8" y="33"/>
                </a:lnTo>
                <a:lnTo>
                  <a:pt x="5" y="32"/>
                </a:lnTo>
                <a:lnTo>
                  <a:pt x="5" y="31"/>
                </a:lnTo>
                <a:lnTo>
                  <a:pt x="8" y="28"/>
                </a:lnTo>
                <a:lnTo>
                  <a:pt x="9" y="28"/>
                </a:lnTo>
                <a:lnTo>
                  <a:pt x="10" y="29"/>
                </a:lnTo>
                <a:lnTo>
                  <a:pt x="14" y="28"/>
                </a:lnTo>
                <a:lnTo>
                  <a:pt x="16" y="25"/>
                </a:lnTo>
                <a:lnTo>
                  <a:pt x="18" y="24"/>
                </a:lnTo>
                <a:lnTo>
                  <a:pt x="19" y="21"/>
                </a:lnTo>
                <a:lnTo>
                  <a:pt x="21" y="20"/>
                </a:lnTo>
                <a:lnTo>
                  <a:pt x="21" y="19"/>
                </a:lnTo>
                <a:lnTo>
                  <a:pt x="24" y="16"/>
                </a:lnTo>
                <a:lnTo>
                  <a:pt x="23" y="16"/>
                </a:lnTo>
                <a:lnTo>
                  <a:pt x="24" y="13"/>
                </a:lnTo>
                <a:lnTo>
                  <a:pt x="27" y="12"/>
                </a:lnTo>
                <a:lnTo>
                  <a:pt x="25" y="11"/>
                </a:lnTo>
                <a:lnTo>
                  <a:pt x="24" y="11"/>
                </a:lnTo>
                <a:lnTo>
                  <a:pt x="24" y="10"/>
                </a:lnTo>
                <a:lnTo>
                  <a:pt x="23" y="10"/>
                </a:lnTo>
                <a:lnTo>
                  <a:pt x="22" y="9"/>
                </a:lnTo>
                <a:lnTo>
                  <a:pt x="21" y="9"/>
                </a:lnTo>
                <a:lnTo>
                  <a:pt x="22" y="8"/>
                </a:lnTo>
                <a:lnTo>
                  <a:pt x="21" y="7"/>
                </a:lnTo>
                <a:lnTo>
                  <a:pt x="22" y="6"/>
                </a:lnTo>
                <a:lnTo>
                  <a:pt x="21" y="5"/>
                </a:lnTo>
                <a:lnTo>
                  <a:pt x="21" y="4"/>
                </a:lnTo>
                <a:lnTo>
                  <a:pt x="23" y="3"/>
                </a:lnTo>
                <a:lnTo>
                  <a:pt x="28" y="4"/>
                </a:lnTo>
                <a:lnTo>
                  <a:pt x="31" y="3"/>
                </a:lnTo>
                <a:lnTo>
                  <a:pt x="32" y="3"/>
                </a:lnTo>
                <a:lnTo>
                  <a:pt x="32" y="2"/>
                </a:lnTo>
                <a:lnTo>
                  <a:pt x="35" y="0"/>
                </a:lnTo>
                <a:lnTo>
                  <a:pt x="36" y="0"/>
                </a:lnTo>
                <a:lnTo>
                  <a:pt x="36" y="1"/>
                </a:lnTo>
                <a:lnTo>
                  <a:pt x="37" y="4"/>
                </a:lnTo>
                <a:lnTo>
                  <a:pt x="40" y="4"/>
                </a:lnTo>
                <a:lnTo>
                  <a:pt x="39" y="5"/>
                </a:lnTo>
                <a:lnTo>
                  <a:pt x="39" y="8"/>
                </a:lnTo>
                <a:lnTo>
                  <a:pt x="41" y="9"/>
                </a:lnTo>
                <a:lnTo>
                  <a:pt x="41" y="10"/>
                </a:lnTo>
                <a:lnTo>
                  <a:pt x="40" y="12"/>
                </a:lnTo>
                <a:lnTo>
                  <a:pt x="39" y="11"/>
                </a:lnTo>
                <a:lnTo>
                  <a:pt x="37" y="11"/>
                </a:lnTo>
                <a:lnTo>
                  <a:pt x="38" y="12"/>
                </a:lnTo>
                <a:lnTo>
                  <a:pt x="39" y="13"/>
                </a:lnTo>
                <a:lnTo>
                  <a:pt x="39" y="16"/>
                </a:lnTo>
                <a:lnTo>
                  <a:pt x="40" y="15"/>
                </a:lnTo>
                <a:lnTo>
                  <a:pt x="42" y="17"/>
                </a:lnTo>
                <a:lnTo>
                  <a:pt x="43" y="17"/>
                </a:lnTo>
                <a:lnTo>
                  <a:pt x="44" y="18"/>
                </a:lnTo>
                <a:lnTo>
                  <a:pt x="47" y="20"/>
                </a:lnTo>
                <a:lnTo>
                  <a:pt x="45" y="21"/>
                </a:lnTo>
                <a:lnTo>
                  <a:pt x="44" y="25"/>
                </a:lnTo>
                <a:lnTo>
                  <a:pt x="48" y="26"/>
                </a:lnTo>
                <a:lnTo>
                  <a:pt x="48" y="27"/>
                </a:lnTo>
                <a:lnTo>
                  <a:pt x="50" y="28"/>
                </a:lnTo>
                <a:lnTo>
                  <a:pt x="53" y="29"/>
                </a:lnTo>
                <a:lnTo>
                  <a:pt x="55" y="30"/>
                </a:lnTo>
                <a:lnTo>
                  <a:pt x="56" y="29"/>
                </a:lnTo>
                <a:lnTo>
                  <a:pt x="58" y="30"/>
                </a:lnTo>
                <a:lnTo>
                  <a:pt x="58" y="29"/>
                </a:lnTo>
                <a:lnTo>
                  <a:pt x="60" y="30"/>
                </a:lnTo>
                <a:lnTo>
                  <a:pt x="60" y="31"/>
                </a:lnTo>
                <a:lnTo>
                  <a:pt x="63" y="32"/>
                </a:lnTo>
                <a:lnTo>
                  <a:pt x="64" y="32"/>
                </a:lnTo>
                <a:lnTo>
                  <a:pt x="65" y="33"/>
                </a:lnTo>
                <a:lnTo>
                  <a:pt x="65" y="32"/>
                </a:lnTo>
                <a:lnTo>
                  <a:pt x="68" y="33"/>
                </a:lnTo>
                <a:lnTo>
                  <a:pt x="69" y="33"/>
                </a:lnTo>
                <a:lnTo>
                  <a:pt x="70" y="33"/>
                </a:lnTo>
                <a:lnTo>
                  <a:pt x="72" y="33"/>
                </a:lnTo>
                <a:lnTo>
                  <a:pt x="73" y="32"/>
                </a:lnTo>
                <a:lnTo>
                  <a:pt x="72" y="31"/>
                </a:lnTo>
                <a:lnTo>
                  <a:pt x="73" y="28"/>
                </a:lnTo>
                <a:lnTo>
                  <a:pt x="75" y="27"/>
                </a:lnTo>
                <a:lnTo>
                  <a:pt x="75" y="28"/>
                </a:lnTo>
                <a:lnTo>
                  <a:pt x="75" y="29"/>
                </a:lnTo>
                <a:lnTo>
                  <a:pt x="76" y="30"/>
                </a:lnTo>
                <a:lnTo>
                  <a:pt x="75" y="31"/>
                </a:lnTo>
                <a:lnTo>
                  <a:pt x="76" y="31"/>
                </a:lnTo>
                <a:lnTo>
                  <a:pt x="78" y="32"/>
                </a:lnTo>
                <a:lnTo>
                  <a:pt x="81" y="32"/>
                </a:lnTo>
                <a:lnTo>
                  <a:pt x="82" y="32"/>
                </a:lnTo>
                <a:lnTo>
                  <a:pt x="87" y="32"/>
                </a:lnTo>
                <a:lnTo>
                  <a:pt x="87" y="30"/>
                </a:lnTo>
                <a:lnTo>
                  <a:pt x="87" y="29"/>
                </a:lnTo>
                <a:lnTo>
                  <a:pt x="86" y="29"/>
                </a:lnTo>
                <a:lnTo>
                  <a:pt x="86" y="28"/>
                </a:lnTo>
                <a:lnTo>
                  <a:pt x="89" y="28"/>
                </a:lnTo>
                <a:lnTo>
                  <a:pt x="90" y="27"/>
                </a:lnTo>
                <a:lnTo>
                  <a:pt x="91" y="27"/>
                </a:lnTo>
                <a:lnTo>
                  <a:pt x="92" y="25"/>
                </a:lnTo>
                <a:lnTo>
                  <a:pt x="94" y="25"/>
                </a:lnTo>
                <a:lnTo>
                  <a:pt x="95" y="24"/>
                </a:lnTo>
                <a:lnTo>
                  <a:pt x="97" y="23"/>
                </a:lnTo>
                <a:lnTo>
                  <a:pt x="99" y="24"/>
                </a:lnTo>
                <a:lnTo>
                  <a:pt x="102" y="22"/>
                </a:lnTo>
                <a:lnTo>
                  <a:pt x="103" y="23"/>
                </a:lnTo>
                <a:lnTo>
                  <a:pt x="102" y="24"/>
                </a:lnTo>
                <a:lnTo>
                  <a:pt x="103" y="24"/>
                </a:lnTo>
                <a:lnTo>
                  <a:pt x="104" y="25"/>
                </a:lnTo>
                <a:lnTo>
                  <a:pt x="103" y="26"/>
                </a:lnTo>
                <a:lnTo>
                  <a:pt x="104" y="26"/>
                </a:lnTo>
                <a:lnTo>
                  <a:pt x="106" y="27"/>
                </a:lnTo>
                <a:close/>
              </a:path>
            </a:pathLst>
          </a:custGeom>
          <a:noFill/>
          <a:ln w="9525">
            <a:solidFill>
              <a:schemeClr val="accent1"/>
            </a:solidFill>
            <a:round/>
            <a:headEnd/>
            <a:tailEnd/>
          </a:ln>
        </xdr:spPr>
      </xdr:sp>
      <xdr:sp macro="" textlink="">
        <xdr:nvSpPr>
          <xdr:cNvPr id="191" name="Freeform 32">
            <a:hlinkClick xmlns:r="http://schemas.openxmlformats.org/officeDocument/2006/relationships" r:id="rId20" tooltip="cn - 80,396"/>
          </xdr:cNvPr>
          <xdr:cNvSpPr>
            <a:spLocks/>
          </xdr:cNvSpPr>
        </xdr:nvSpPr>
        <xdr:spPr bwMode="auto">
          <a:xfrm>
            <a:off x="1453" y="1627"/>
            <a:ext cx="2" cy="1"/>
          </a:xfrm>
          <a:custGeom>
            <a:avLst/>
            <a:gdLst/>
            <a:ahLst/>
            <a:cxnLst>
              <a:cxn ang="0">
                <a:pos x="0" y="0"/>
              </a:cxn>
              <a:cxn ang="0">
                <a:pos x="2" y="1"/>
              </a:cxn>
              <a:cxn ang="0">
                <a:pos x="1" y="1"/>
              </a:cxn>
              <a:cxn ang="0">
                <a:pos x="0" y="0"/>
              </a:cxn>
            </a:cxnLst>
            <a:rect l="0" t="0" r="r" b="b"/>
            <a:pathLst>
              <a:path w="2" h="1">
                <a:moveTo>
                  <a:pt x="0" y="0"/>
                </a:moveTo>
                <a:lnTo>
                  <a:pt x="2" y="1"/>
                </a:lnTo>
                <a:lnTo>
                  <a:pt x="1" y="1"/>
                </a:lnTo>
                <a:lnTo>
                  <a:pt x="0" y="0"/>
                </a:lnTo>
                <a:close/>
              </a:path>
            </a:pathLst>
          </a:custGeom>
          <a:noFill/>
          <a:ln w="9525">
            <a:solidFill>
              <a:schemeClr val="accent1"/>
            </a:solidFill>
            <a:round/>
            <a:headEnd/>
            <a:tailEnd/>
          </a:ln>
        </xdr:spPr>
      </xdr:sp>
      <xdr:sp macro="" textlink="">
        <xdr:nvSpPr>
          <xdr:cNvPr id="192" name="Freeform 31">
            <a:hlinkClick xmlns:r="http://schemas.openxmlformats.org/officeDocument/2006/relationships" r:id="rId20" tooltip="cn - 80,396"/>
          </xdr:cNvPr>
          <xdr:cNvSpPr>
            <a:spLocks/>
          </xdr:cNvSpPr>
        </xdr:nvSpPr>
        <xdr:spPr bwMode="auto">
          <a:xfrm>
            <a:off x="1407" y="1669"/>
            <a:ext cx="8" cy="7"/>
          </a:xfrm>
          <a:custGeom>
            <a:avLst/>
            <a:gdLst/>
            <a:ahLst/>
            <a:cxnLst>
              <a:cxn ang="0">
                <a:pos x="8" y="3"/>
              </a:cxn>
              <a:cxn ang="0">
                <a:pos x="7" y="4"/>
              </a:cxn>
              <a:cxn ang="0">
                <a:pos x="7" y="5"/>
              </a:cxn>
              <a:cxn ang="0">
                <a:pos x="5" y="7"/>
              </a:cxn>
              <a:cxn ang="0">
                <a:pos x="4" y="7"/>
              </a:cxn>
              <a:cxn ang="0">
                <a:pos x="0" y="6"/>
              </a:cxn>
              <a:cxn ang="0">
                <a:pos x="0" y="3"/>
              </a:cxn>
              <a:cxn ang="0">
                <a:pos x="2" y="2"/>
              </a:cxn>
              <a:cxn ang="0">
                <a:pos x="2" y="1"/>
              </a:cxn>
              <a:cxn ang="0">
                <a:pos x="3" y="2"/>
              </a:cxn>
              <a:cxn ang="0">
                <a:pos x="3" y="1"/>
              </a:cxn>
              <a:cxn ang="0">
                <a:pos x="7" y="0"/>
              </a:cxn>
              <a:cxn ang="0">
                <a:pos x="8" y="1"/>
              </a:cxn>
              <a:cxn ang="0">
                <a:pos x="8" y="2"/>
              </a:cxn>
              <a:cxn ang="0">
                <a:pos x="8" y="3"/>
              </a:cxn>
            </a:cxnLst>
            <a:rect l="0" t="0" r="r" b="b"/>
            <a:pathLst>
              <a:path w="8" h="7">
                <a:moveTo>
                  <a:pt x="8" y="3"/>
                </a:moveTo>
                <a:lnTo>
                  <a:pt x="7" y="4"/>
                </a:lnTo>
                <a:lnTo>
                  <a:pt x="7" y="5"/>
                </a:lnTo>
                <a:lnTo>
                  <a:pt x="5" y="7"/>
                </a:lnTo>
                <a:lnTo>
                  <a:pt x="4" y="7"/>
                </a:lnTo>
                <a:lnTo>
                  <a:pt x="0" y="6"/>
                </a:lnTo>
                <a:lnTo>
                  <a:pt x="0" y="3"/>
                </a:lnTo>
                <a:lnTo>
                  <a:pt x="2" y="2"/>
                </a:lnTo>
                <a:lnTo>
                  <a:pt x="2" y="1"/>
                </a:lnTo>
                <a:lnTo>
                  <a:pt x="3" y="2"/>
                </a:lnTo>
                <a:lnTo>
                  <a:pt x="3" y="1"/>
                </a:lnTo>
                <a:lnTo>
                  <a:pt x="7" y="0"/>
                </a:lnTo>
                <a:lnTo>
                  <a:pt x="8" y="1"/>
                </a:lnTo>
                <a:lnTo>
                  <a:pt x="8" y="2"/>
                </a:lnTo>
                <a:lnTo>
                  <a:pt x="8" y="3"/>
                </a:lnTo>
                <a:close/>
              </a:path>
            </a:pathLst>
          </a:custGeom>
          <a:noFill/>
          <a:ln w="9525">
            <a:solidFill>
              <a:schemeClr val="accent1"/>
            </a:solidFill>
            <a:round/>
            <a:headEnd/>
            <a:tailEnd/>
          </a:ln>
        </xdr:spPr>
      </xdr:sp>
      <xdr:sp macro="" textlink="">
        <xdr:nvSpPr>
          <xdr:cNvPr id="193" name="Freeform 30">
            <a:hlinkClick xmlns:r="http://schemas.openxmlformats.org/officeDocument/2006/relationships" r:id="rId20" tooltip="cn - 80,396"/>
          </xdr:cNvPr>
          <xdr:cNvSpPr>
            <a:spLocks/>
          </xdr:cNvSpPr>
        </xdr:nvSpPr>
        <xdr:spPr bwMode="auto">
          <a:xfrm>
            <a:off x="1279" y="1548"/>
            <a:ext cx="223" cy="121"/>
          </a:xfrm>
          <a:custGeom>
            <a:avLst/>
            <a:gdLst/>
            <a:ahLst/>
            <a:cxnLst>
              <a:cxn ang="0">
                <a:pos x="47" y="93"/>
              </a:cxn>
              <a:cxn ang="0">
                <a:pos x="38" y="88"/>
              </a:cxn>
              <a:cxn ang="0">
                <a:pos x="24" y="83"/>
              </a:cxn>
              <a:cxn ang="0">
                <a:pos x="19" y="76"/>
              </a:cxn>
              <a:cxn ang="0">
                <a:pos x="16" y="66"/>
              </a:cxn>
              <a:cxn ang="0">
                <a:pos x="8" y="61"/>
              </a:cxn>
              <a:cxn ang="0">
                <a:pos x="5" y="57"/>
              </a:cxn>
              <a:cxn ang="0">
                <a:pos x="1" y="50"/>
              </a:cxn>
              <a:cxn ang="0">
                <a:pos x="12" y="45"/>
              </a:cxn>
              <a:cxn ang="0">
                <a:pos x="25" y="34"/>
              </a:cxn>
              <a:cxn ang="0">
                <a:pos x="34" y="23"/>
              </a:cxn>
              <a:cxn ang="0">
                <a:pos x="47" y="18"/>
              </a:cxn>
              <a:cxn ang="0">
                <a:pos x="55" y="19"/>
              </a:cxn>
              <a:cxn ang="0">
                <a:pos x="63" y="30"/>
              </a:cxn>
              <a:cxn ang="0">
                <a:pos x="83" y="39"/>
              </a:cxn>
              <a:cxn ang="0">
                <a:pos x="113" y="43"/>
              </a:cxn>
              <a:cxn ang="0">
                <a:pos x="140" y="31"/>
              </a:cxn>
              <a:cxn ang="0">
                <a:pos x="160" y="26"/>
              </a:cxn>
              <a:cxn ang="0">
                <a:pos x="161" y="20"/>
              </a:cxn>
              <a:cxn ang="0">
                <a:pos x="154" y="18"/>
              </a:cxn>
              <a:cxn ang="0">
                <a:pos x="172" y="5"/>
              </a:cxn>
              <a:cxn ang="0">
                <a:pos x="190" y="1"/>
              </a:cxn>
              <a:cxn ang="0">
                <a:pos x="194" y="8"/>
              </a:cxn>
              <a:cxn ang="0">
                <a:pos x="204" y="15"/>
              </a:cxn>
              <a:cxn ang="0">
                <a:pos x="217" y="19"/>
              </a:cxn>
              <a:cxn ang="0">
                <a:pos x="219" y="25"/>
              </a:cxn>
              <a:cxn ang="0">
                <a:pos x="210" y="34"/>
              </a:cxn>
              <a:cxn ang="0">
                <a:pos x="205" y="40"/>
              </a:cxn>
              <a:cxn ang="0">
                <a:pos x="193" y="43"/>
              </a:cxn>
              <a:cxn ang="0">
                <a:pos x="173" y="53"/>
              </a:cxn>
              <a:cxn ang="0">
                <a:pos x="174" y="46"/>
              </a:cxn>
              <a:cxn ang="0">
                <a:pos x="162" y="55"/>
              </a:cxn>
              <a:cxn ang="0">
                <a:pos x="177" y="58"/>
              </a:cxn>
              <a:cxn ang="0">
                <a:pos x="173" y="62"/>
              </a:cxn>
              <a:cxn ang="0">
                <a:pos x="170" y="70"/>
              </a:cxn>
              <a:cxn ang="0">
                <a:pos x="171" y="78"/>
              </a:cxn>
              <a:cxn ang="0">
                <a:pos x="173" y="83"/>
              </a:cxn>
              <a:cxn ang="0">
                <a:pos x="177" y="86"/>
              </a:cxn>
              <a:cxn ang="0">
                <a:pos x="173" y="90"/>
              </a:cxn>
              <a:cxn ang="0">
                <a:pos x="171" y="94"/>
              </a:cxn>
              <a:cxn ang="0">
                <a:pos x="170" y="97"/>
              </a:cxn>
              <a:cxn ang="0">
                <a:pos x="167" y="100"/>
              </a:cxn>
              <a:cxn ang="0">
                <a:pos x="167" y="103"/>
              </a:cxn>
              <a:cxn ang="0">
                <a:pos x="161" y="105"/>
              </a:cxn>
              <a:cxn ang="0">
                <a:pos x="156" y="111"/>
              </a:cxn>
              <a:cxn ang="0">
                <a:pos x="149" y="112"/>
              </a:cxn>
              <a:cxn ang="0">
                <a:pos x="147" y="110"/>
              </a:cxn>
              <a:cxn ang="0">
                <a:pos x="144" y="114"/>
              </a:cxn>
              <a:cxn ang="0">
                <a:pos x="134" y="117"/>
              </a:cxn>
              <a:cxn ang="0">
                <a:pos x="132" y="119"/>
              </a:cxn>
              <a:cxn ang="0">
                <a:pos x="127" y="115"/>
              </a:cxn>
              <a:cxn ang="0">
                <a:pos x="121" y="111"/>
              </a:cxn>
              <a:cxn ang="0">
                <a:pos x="110" y="112"/>
              </a:cxn>
              <a:cxn ang="0">
                <a:pos x="103" y="115"/>
              </a:cxn>
              <a:cxn ang="0">
                <a:pos x="96" y="114"/>
              </a:cxn>
              <a:cxn ang="0">
                <a:pos x="88" y="106"/>
              </a:cxn>
              <a:cxn ang="0">
                <a:pos x="89" y="92"/>
              </a:cxn>
              <a:cxn ang="0">
                <a:pos x="83" y="88"/>
              </a:cxn>
              <a:cxn ang="0">
                <a:pos x="70" y="92"/>
              </a:cxn>
              <a:cxn ang="0">
                <a:pos x="56" y="95"/>
              </a:cxn>
            </a:cxnLst>
            <a:rect l="0" t="0" r="r" b="b"/>
            <a:pathLst>
              <a:path w="223" h="121">
                <a:moveTo>
                  <a:pt x="56" y="95"/>
                </a:moveTo>
                <a:lnTo>
                  <a:pt x="55" y="94"/>
                </a:lnTo>
                <a:lnTo>
                  <a:pt x="55" y="93"/>
                </a:lnTo>
                <a:lnTo>
                  <a:pt x="55" y="92"/>
                </a:lnTo>
                <a:lnTo>
                  <a:pt x="53" y="93"/>
                </a:lnTo>
                <a:lnTo>
                  <a:pt x="50" y="93"/>
                </a:lnTo>
                <a:lnTo>
                  <a:pt x="48" y="92"/>
                </a:lnTo>
                <a:lnTo>
                  <a:pt x="47" y="93"/>
                </a:lnTo>
                <a:lnTo>
                  <a:pt x="46" y="92"/>
                </a:lnTo>
                <a:lnTo>
                  <a:pt x="45" y="93"/>
                </a:lnTo>
                <a:lnTo>
                  <a:pt x="44" y="92"/>
                </a:lnTo>
                <a:lnTo>
                  <a:pt x="42" y="92"/>
                </a:lnTo>
                <a:lnTo>
                  <a:pt x="42" y="90"/>
                </a:lnTo>
                <a:lnTo>
                  <a:pt x="41" y="91"/>
                </a:lnTo>
                <a:lnTo>
                  <a:pt x="40" y="90"/>
                </a:lnTo>
                <a:lnTo>
                  <a:pt x="38" y="88"/>
                </a:lnTo>
                <a:lnTo>
                  <a:pt x="36" y="88"/>
                </a:lnTo>
                <a:lnTo>
                  <a:pt x="35" y="87"/>
                </a:lnTo>
                <a:lnTo>
                  <a:pt x="31" y="85"/>
                </a:lnTo>
                <a:lnTo>
                  <a:pt x="31" y="84"/>
                </a:lnTo>
                <a:lnTo>
                  <a:pt x="28" y="84"/>
                </a:lnTo>
                <a:lnTo>
                  <a:pt x="28" y="85"/>
                </a:lnTo>
                <a:lnTo>
                  <a:pt x="27" y="85"/>
                </a:lnTo>
                <a:lnTo>
                  <a:pt x="24" y="83"/>
                </a:lnTo>
                <a:lnTo>
                  <a:pt x="23" y="82"/>
                </a:lnTo>
                <a:lnTo>
                  <a:pt x="22" y="82"/>
                </a:lnTo>
                <a:lnTo>
                  <a:pt x="20" y="80"/>
                </a:lnTo>
                <a:lnTo>
                  <a:pt x="19" y="81"/>
                </a:lnTo>
                <a:lnTo>
                  <a:pt x="19" y="78"/>
                </a:lnTo>
                <a:lnTo>
                  <a:pt x="18" y="77"/>
                </a:lnTo>
                <a:lnTo>
                  <a:pt x="17" y="76"/>
                </a:lnTo>
                <a:lnTo>
                  <a:pt x="19" y="76"/>
                </a:lnTo>
                <a:lnTo>
                  <a:pt x="20" y="77"/>
                </a:lnTo>
                <a:lnTo>
                  <a:pt x="21" y="75"/>
                </a:lnTo>
                <a:lnTo>
                  <a:pt x="21" y="74"/>
                </a:lnTo>
                <a:lnTo>
                  <a:pt x="19" y="73"/>
                </a:lnTo>
                <a:lnTo>
                  <a:pt x="19" y="70"/>
                </a:lnTo>
                <a:lnTo>
                  <a:pt x="20" y="69"/>
                </a:lnTo>
                <a:lnTo>
                  <a:pt x="17" y="69"/>
                </a:lnTo>
                <a:lnTo>
                  <a:pt x="16" y="66"/>
                </a:lnTo>
                <a:lnTo>
                  <a:pt x="16" y="65"/>
                </a:lnTo>
                <a:lnTo>
                  <a:pt x="15" y="65"/>
                </a:lnTo>
                <a:lnTo>
                  <a:pt x="12" y="65"/>
                </a:lnTo>
                <a:lnTo>
                  <a:pt x="11" y="64"/>
                </a:lnTo>
                <a:lnTo>
                  <a:pt x="9" y="64"/>
                </a:lnTo>
                <a:lnTo>
                  <a:pt x="8" y="63"/>
                </a:lnTo>
                <a:lnTo>
                  <a:pt x="9" y="63"/>
                </a:lnTo>
                <a:lnTo>
                  <a:pt x="8" y="61"/>
                </a:lnTo>
                <a:lnTo>
                  <a:pt x="7" y="61"/>
                </a:lnTo>
                <a:lnTo>
                  <a:pt x="7" y="60"/>
                </a:lnTo>
                <a:lnTo>
                  <a:pt x="5" y="60"/>
                </a:lnTo>
                <a:lnTo>
                  <a:pt x="4" y="60"/>
                </a:lnTo>
                <a:lnTo>
                  <a:pt x="3" y="59"/>
                </a:lnTo>
                <a:lnTo>
                  <a:pt x="5" y="59"/>
                </a:lnTo>
                <a:lnTo>
                  <a:pt x="6" y="58"/>
                </a:lnTo>
                <a:lnTo>
                  <a:pt x="5" y="57"/>
                </a:lnTo>
                <a:lnTo>
                  <a:pt x="5" y="54"/>
                </a:lnTo>
                <a:lnTo>
                  <a:pt x="3" y="54"/>
                </a:lnTo>
                <a:lnTo>
                  <a:pt x="1" y="54"/>
                </a:lnTo>
                <a:lnTo>
                  <a:pt x="0" y="53"/>
                </a:lnTo>
                <a:lnTo>
                  <a:pt x="1" y="53"/>
                </a:lnTo>
                <a:lnTo>
                  <a:pt x="0" y="52"/>
                </a:lnTo>
                <a:lnTo>
                  <a:pt x="0" y="51"/>
                </a:lnTo>
                <a:lnTo>
                  <a:pt x="1" y="50"/>
                </a:lnTo>
                <a:lnTo>
                  <a:pt x="1" y="49"/>
                </a:lnTo>
                <a:lnTo>
                  <a:pt x="5" y="48"/>
                </a:lnTo>
                <a:lnTo>
                  <a:pt x="5" y="47"/>
                </a:lnTo>
                <a:lnTo>
                  <a:pt x="6" y="47"/>
                </a:lnTo>
                <a:lnTo>
                  <a:pt x="7" y="47"/>
                </a:lnTo>
                <a:lnTo>
                  <a:pt x="8" y="48"/>
                </a:lnTo>
                <a:lnTo>
                  <a:pt x="10" y="47"/>
                </a:lnTo>
                <a:lnTo>
                  <a:pt x="12" y="45"/>
                </a:lnTo>
                <a:lnTo>
                  <a:pt x="16" y="45"/>
                </a:lnTo>
                <a:lnTo>
                  <a:pt x="17" y="44"/>
                </a:lnTo>
                <a:lnTo>
                  <a:pt x="24" y="42"/>
                </a:lnTo>
                <a:lnTo>
                  <a:pt x="24" y="41"/>
                </a:lnTo>
                <a:lnTo>
                  <a:pt x="24" y="39"/>
                </a:lnTo>
                <a:lnTo>
                  <a:pt x="25" y="38"/>
                </a:lnTo>
                <a:lnTo>
                  <a:pt x="26" y="37"/>
                </a:lnTo>
                <a:lnTo>
                  <a:pt x="25" y="34"/>
                </a:lnTo>
                <a:lnTo>
                  <a:pt x="25" y="32"/>
                </a:lnTo>
                <a:lnTo>
                  <a:pt x="23" y="31"/>
                </a:lnTo>
                <a:lnTo>
                  <a:pt x="29" y="30"/>
                </a:lnTo>
                <a:lnTo>
                  <a:pt x="30" y="30"/>
                </a:lnTo>
                <a:lnTo>
                  <a:pt x="33" y="30"/>
                </a:lnTo>
                <a:lnTo>
                  <a:pt x="33" y="29"/>
                </a:lnTo>
                <a:lnTo>
                  <a:pt x="32" y="28"/>
                </a:lnTo>
                <a:lnTo>
                  <a:pt x="34" y="23"/>
                </a:lnTo>
                <a:lnTo>
                  <a:pt x="38" y="23"/>
                </a:lnTo>
                <a:lnTo>
                  <a:pt x="40" y="23"/>
                </a:lnTo>
                <a:lnTo>
                  <a:pt x="41" y="24"/>
                </a:lnTo>
                <a:lnTo>
                  <a:pt x="43" y="23"/>
                </a:lnTo>
                <a:lnTo>
                  <a:pt x="44" y="22"/>
                </a:lnTo>
                <a:lnTo>
                  <a:pt x="43" y="20"/>
                </a:lnTo>
                <a:lnTo>
                  <a:pt x="44" y="18"/>
                </a:lnTo>
                <a:lnTo>
                  <a:pt x="47" y="18"/>
                </a:lnTo>
                <a:lnTo>
                  <a:pt x="48" y="16"/>
                </a:lnTo>
                <a:lnTo>
                  <a:pt x="50" y="16"/>
                </a:lnTo>
                <a:lnTo>
                  <a:pt x="52" y="15"/>
                </a:lnTo>
                <a:lnTo>
                  <a:pt x="52" y="16"/>
                </a:lnTo>
                <a:lnTo>
                  <a:pt x="53" y="17"/>
                </a:lnTo>
                <a:lnTo>
                  <a:pt x="52" y="17"/>
                </a:lnTo>
                <a:lnTo>
                  <a:pt x="54" y="18"/>
                </a:lnTo>
                <a:lnTo>
                  <a:pt x="55" y="19"/>
                </a:lnTo>
                <a:lnTo>
                  <a:pt x="56" y="20"/>
                </a:lnTo>
                <a:lnTo>
                  <a:pt x="60" y="20"/>
                </a:lnTo>
                <a:lnTo>
                  <a:pt x="63" y="23"/>
                </a:lnTo>
                <a:lnTo>
                  <a:pt x="64" y="25"/>
                </a:lnTo>
                <a:lnTo>
                  <a:pt x="63" y="26"/>
                </a:lnTo>
                <a:lnTo>
                  <a:pt x="63" y="27"/>
                </a:lnTo>
                <a:lnTo>
                  <a:pt x="62" y="28"/>
                </a:lnTo>
                <a:lnTo>
                  <a:pt x="63" y="30"/>
                </a:lnTo>
                <a:lnTo>
                  <a:pt x="66" y="30"/>
                </a:lnTo>
                <a:lnTo>
                  <a:pt x="73" y="31"/>
                </a:lnTo>
                <a:lnTo>
                  <a:pt x="77" y="33"/>
                </a:lnTo>
                <a:lnTo>
                  <a:pt x="79" y="33"/>
                </a:lnTo>
                <a:lnTo>
                  <a:pt x="79" y="34"/>
                </a:lnTo>
                <a:lnTo>
                  <a:pt x="80" y="34"/>
                </a:lnTo>
                <a:lnTo>
                  <a:pt x="81" y="37"/>
                </a:lnTo>
                <a:lnTo>
                  <a:pt x="83" y="39"/>
                </a:lnTo>
                <a:lnTo>
                  <a:pt x="86" y="39"/>
                </a:lnTo>
                <a:lnTo>
                  <a:pt x="94" y="39"/>
                </a:lnTo>
                <a:lnTo>
                  <a:pt x="99" y="39"/>
                </a:lnTo>
                <a:lnTo>
                  <a:pt x="103" y="40"/>
                </a:lnTo>
                <a:lnTo>
                  <a:pt x="104" y="41"/>
                </a:lnTo>
                <a:lnTo>
                  <a:pt x="109" y="42"/>
                </a:lnTo>
                <a:lnTo>
                  <a:pt x="113" y="42"/>
                </a:lnTo>
                <a:lnTo>
                  <a:pt x="113" y="43"/>
                </a:lnTo>
                <a:lnTo>
                  <a:pt x="114" y="43"/>
                </a:lnTo>
                <a:lnTo>
                  <a:pt x="124" y="40"/>
                </a:lnTo>
                <a:lnTo>
                  <a:pt x="130" y="40"/>
                </a:lnTo>
                <a:lnTo>
                  <a:pt x="133" y="39"/>
                </a:lnTo>
                <a:lnTo>
                  <a:pt x="136" y="37"/>
                </a:lnTo>
                <a:lnTo>
                  <a:pt x="140" y="35"/>
                </a:lnTo>
                <a:lnTo>
                  <a:pt x="138" y="33"/>
                </a:lnTo>
                <a:lnTo>
                  <a:pt x="140" y="31"/>
                </a:lnTo>
                <a:lnTo>
                  <a:pt x="141" y="30"/>
                </a:lnTo>
                <a:lnTo>
                  <a:pt x="143" y="31"/>
                </a:lnTo>
                <a:lnTo>
                  <a:pt x="146" y="32"/>
                </a:lnTo>
                <a:lnTo>
                  <a:pt x="149" y="29"/>
                </a:lnTo>
                <a:lnTo>
                  <a:pt x="153" y="29"/>
                </a:lnTo>
                <a:lnTo>
                  <a:pt x="155" y="28"/>
                </a:lnTo>
                <a:lnTo>
                  <a:pt x="157" y="26"/>
                </a:lnTo>
                <a:lnTo>
                  <a:pt x="160" y="26"/>
                </a:lnTo>
                <a:lnTo>
                  <a:pt x="160" y="25"/>
                </a:lnTo>
                <a:lnTo>
                  <a:pt x="161" y="25"/>
                </a:lnTo>
                <a:lnTo>
                  <a:pt x="163" y="24"/>
                </a:lnTo>
                <a:lnTo>
                  <a:pt x="168" y="25"/>
                </a:lnTo>
                <a:lnTo>
                  <a:pt x="169" y="24"/>
                </a:lnTo>
                <a:lnTo>
                  <a:pt x="166" y="21"/>
                </a:lnTo>
                <a:lnTo>
                  <a:pt x="164" y="20"/>
                </a:lnTo>
                <a:lnTo>
                  <a:pt x="161" y="20"/>
                </a:lnTo>
                <a:lnTo>
                  <a:pt x="160" y="21"/>
                </a:lnTo>
                <a:lnTo>
                  <a:pt x="158" y="20"/>
                </a:lnTo>
                <a:lnTo>
                  <a:pt x="156" y="20"/>
                </a:lnTo>
                <a:lnTo>
                  <a:pt x="154" y="21"/>
                </a:lnTo>
                <a:lnTo>
                  <a:pt x="153" y="20"/>
                </a:lnTo>
                <a:lnTo>
                  <a:pt x="153" y="19"/>
                </a:lnTo>
                <a:lnTo>
                  <a:pt x="154" y="19"/>
                </a:lnTo>
                <a:lnTo>
                  <a:pt x="154" y="18"/>
                </a:lnTo>
                <a:lnTo>
                  <a:pt x="157" y="13"/>
                </a:lnTo>
                <a:lnTo>
                  <a:pt x="162" y="14"/>
                </a:lnTo>
                <a:lnTo>
                  <a:pt x="164" y="13"/>
                </a:lnTo>
                <a:lnTo>
                  <a:pt x="167" y="12"/>
                </a:lnTo>
                <a:lnTo>
                  <a:pt x="167" y="11"/>
                </a:lnTo>
                <a:lnTo>
                  <a:pt x="166" y="11"/>
                </a:lnTo>
                <a:lnTo>
                  <a:pt x="170" y="7"/>
                </a:lnTo>
                <a:lnTo>
                  <a:pt x="172" y="5"/>
                </a:lnTo>
                <a:lnTo>
                  <a:pt x="171" y="4"/>
                </a:lnTo>
                <a:lnTo>
                  <a:pt x="172" y="3"/>
                </a:lnTo>
                <a:lnTo>
                  <a:pt x="170" y="3"/>
                </a:lnTo>
                <a:lnTo>
                  <a:pt x="169" y="2"/>
                </a:lnTo>
                <a:lnTo>
                  <a:pt x="172" y="0"/>
                </a:lnTo>
                <a:lnTo>
                  <a:pt x="182" y="0"/>
                </a:lnTo>
                <a:lnTo>
                  <a:pt x="186" y="1"/>
                </a:lnTo>
                <a:lnTo>
                  <a:pt x="190" y="1"/>
                </a:lnTo>
                <a:lnTo>
                  <a:pt x="190" y="2"/>
                </a:lnTo>
                <a:lnTo>
                  <a:pt x="191" y="2"/>
                </a:lnTo>
                <a:lnTo>
                  <a:pt x="191" y="3"/>
                </a:lnTo>
                <a:lnTo>
                  <a:pt x="193" y="5"/>
                </a:lnTo>
                <a:lnTo>
                  <a:pt x="194" y="7"/>
                </a:lnTo>
                <a:lnTo>
                  <a:pt x="194" y="8"/>
                </a:lnTo>
                <a:lnTo>
                  <a:pt x="195" y="8"/>
                </a:lnTo>
                <a:lnTo>
                  <a:pt x="194" y="8"/>
                </a:lnTo>
                <a:lnTo>
                  <a:pt x="196" y="10"/>
                </a:lnTo>
                <a:lnTo>
                  <a:pt x="196" y="11"/>
                </a:lnTo>
                <a:lnTo>
                  <a:pt x="197" y="12"/>
                </a:lnTo>
                <a:lnTo>
                  <a:pt x="197" y="13"/>
                </a:lnTo>
                <a:lnTo>
                  <a:pt x="198" y="14"/>
                </a:lnTo>
                <a:lnTo>
                  <a:pt x="201" y="14"/>
                </a:lnTo>
                <a:lnTo>
                  <a:pt x="202" y="15"/>
                </a:lnTo>
                <a:lnTo>
                  <a:pt x="204" y="15"/>
                </a:lnTo>
                <a:lnTo>
                  <a:pt x="206" y="16"/>
                </a:lnTo>
                <a:lnTo>
                  <a:pt x="208" y="16"/>
                </a:lnTo>
                <a:lnTo>
                  <a:pt x="207" y="17"/>
                </a:lnTo>
                <a:lnTo>
                  <a:pt x="209" y="19"/>
                </a:lnTo>
                <a:lnTo>
                  <a:pt x="208" y="19"/>
                </a:lnTo>
                <a:lnTo>
                  <a:pt x="209" y="21"/>
                </a:lnTo>
                <a:lnTo>
                  <a:pt x="215" y="21"/>
                </a:lnTo>
                <a:lnTo>
                  <a:pt x="217" y="19"/>
                </a:lnTo>
                <a:lnTo>
                  <a:pt x="218" y="19"/>
                </a:lnTo>
                <a:lnTo>
                  <a:pt x="222" y="18"/>
                </a:lnTo>
                <a:lnTo>
                  <a:pt x="223" y="19"/>
                </a:lnTo>
                <a:lnTo>
                  <a:pt x="222" y="20"/>
                </a:lnTo>
                <a:lnTo>
                  <a:pt x="223" y="21"/>
                </a:lnTo>
                <a:lnTo>
                  <a:pt x="221" y="22"/>
                </a:lnTo>
                <a:lnTo>
                  <a:pt x="220" y="25"/>
                </a:lnTo>
                <a:lnTo>
                  <a:pt x="219" y="25"/>
                </a:lnTo>
                <a:lnTo>
                  <a:pt x="220" y="26"/>
                </a:lnTo>
                <a:lnTo>
                  <a:pt x="218" y="28"/>
                </a:lnTo>
                <a:lnTo>
                  <a:pt x="217" y="29"/>
                </a:lnTo>
                <a:lnTo>
                  <a:pt x="217" y="30"/>
                </a:lnTo>
                <a:lnTo>
                  <a:pt x="213" y="30"/>
                </a:lnTo>
                <a:lnTo>
                  <a:pt x="211" y="31"/>
                </a:lnTo>
                <a:lnTo>
                  <a:pt x="209" y="31"/>
                </a:lnTo>
                <a:lnTo>
                  <a:pt x="210" y="34"/>
                </a:lnTo>
                <a:lnTo>
                  <a:pt x="210" y="36"/>
                </a:lnTo>
                <a:lnTo>
                  <a:pt x="210" y="38"/>
                </a:lnTo>
                <a:lnTo>
                  <a:pt x="207" y="39"/>
                </a:lnTo>
                <a:lnTo>
                  <a:pt x="208" y="40"/>
                </a:lnTo>
                <a:lnTo>
                  <a:pt x="206" y="39"/>
                </a:lnTo>
                <a:lnTo>
                  <a:pt x="207" y="38"/>
                </a:lnTo>
                <a:lnTo>
                  <a:pt x="205" y="38"/>
                </a:lnTo>
                <a:lnTo>
                  <a:pt x="205" y="40"/>
                </a:lnTo>
                <a:lnTo>
                  <a:pt x="203" y="40"/>
                </a:lnTo>
                <a:lnTo>
                  <a:pt x="202" y="42"/>
                </a:lnTo>
                <a:lnTo>
                  <a:pt x="199" y="42"/>
                </a:lnTo>
                <a:lnTo>
                  <a:pt x="199" y="43"/>
                </a:lnTo>
                <a:lnTo>
                  <a:pt x="199" y="44"/>
                </a:lnTo>
                <a:lnTo>
                  <a:pt x="196" y="43"/>
                </a:lnTo>
                <a:lnTo>
                  <a:pt x="194" y="42"/>
                </a:lnTo>
                <a:lnTo>
                  <a:pt x="193" y="43"/>
                </a:lnTo>
                <a:lnTo>
                  <a:pt x="191" y="46"/>
                </a:lnTo>
                <a:lnTo>
                  <a:pt x="187" y="47"/>
                </a:lnTo>
                <a:lnTo>
                  <a:pt x="185" y="48"/>
                </a:lnTo>
                <a:lnTo>
                  <a:pt x="184" y="50"/>
                </a:lnTo>
                <a:lnTo>
                  <a:pt x="181" y="50"/>
                </a:lnTo>
                <a:lnTo>
                  <a:pt x="175" y="53"/>
                </a:lnTo>
                <a:lnTo>
                  <a:pt x="174" y="54"/>
                </a:lnTo>
                <a:lnTo>
                  <a:pt x="173" y="53"/>
                </a:lnTo>
                <a:lnTo>
                  <a:pt x="175" y="52"/>
                </a:lnTo>
                <a:lnTo>
                  <a:pt x="176" y="51"/>
                </a:lnTo>
                <a:lnTo>
                  <a:pt x="174" y="51"/>
                </a:lnTo>
                <a:lnTo>
                  <a:pt x="175" y="50"/>
                </a:lnTo>
                <a:lnTo>
                  <a:pt x="176" y="49"/>
                </a:lnTo>
                <a:lnTo>
                  <a:pt x="178" y="47"/>
                </a:lnTo>
                <a:lnTo>
                  <a:pt x="177" y="46"/>
                </a:lnTo>
                <a:lnTo>
                  <a:pt x="174" y="46"/>
                </a:lnTo>
                <a:lnTo>
                  <a:pt x="171" y="48"/>
                </a:lnTo>
                <a:lnTo>
                  <a:pt x="167" y="49"/>
                </a:lnTo>
                <a:lnTo>
                  <a:pt x="166" y="52"/>
                </a:lnTo>
                <a:lnTo>
                  <a:pt x="163" y="53"/>
                </a:lnTo>
                <a:lnTo>
                  <a:pt x="162" y="52"/>
                </a:lnTo>
                <a:lnTo>
                  <a:pt x="160" y="54"/>
                </a:lnTo>
                <a:lnTo>
                  <a:pt x="161" y="55"/>
                </a:lnTo>
                <a:lnTo>
                  <a:pt x="162" y="55"/>
                </a:lnTo>
                <a:lnTo>
                  <a:pt x="165" y="55"/>
                </a:lnTo>
                <a:lnTo>
                  <a:pt x="166" y="57"/>
                </a:lnTo>
                <a:lnTo>
                  <a:pt x="166" y="59"/>
                </a:lnTo>
                <a:lnTo>
                  <a:pt x="168" y="59"/>
                </a:lnTo>
                <a:lnTo>
                  <a:pt x="169" y="58"/>
                </a:lnTo>
                <a:lnTo>
                  <a:pt x="172" y="57"/>
                </a:lnTo>
                <a:lnTo>
                  <a:pt x="175" y="58"/>
                </a:lnTo>
                <a:lnTo>
                  <a:pt x="177" y="58"/>
                </a:lnTo>
                <a:lnTo>
                  <a:pt x="179" y="58"/>
                </a:lnTo>
                <a:lnTo>
                  <a:pt x="179" y="59"/>
                </a:lnTo>
                <a:lnTo>
                  <a:pt x="178" y="60"/>
                </a:lnTo>
                <a:lnTo>
                  <a:pt x="177" y="61"/>
                </a:lnTo>
                <a:lnTo>
                  <a:pt x="176" y="60"/>
                </a:lnTo>
                <a:lnTo>
                  <a:pt x="175" y="61"/>
                </a:lnTo>
                <a:lnTo>
                  <a:pt x="172" y="61"/>
                </a:lnTo>
                <a:lnTo>
                  <a:pt x="173" y="62"/>
                </a:lnTo>
                <a:lnTo>
                  <a:pt x="172" y="62"/>
                </a:lnTo>
                <a:lnTo>
                  <a:pt x="172" y="63"/>
                </a:lnTo>
                <a:lnTo>
                  <a:pt x="170" y="63"/>
                </a:lnTo>
                <a:lnTo>
                  <a:pt x="170" y="62"/>
                </a:lnTo>
                <a:lnTo>
                  <a:pt x="170" y="63"/>
                </a:lnTo>
                <a:lnTo>
                  <a:pt x="168" y="65"/>
                </a:lnTo>
                <a:lnTo>
                  <a:pt x="166" y="67"/>
                </a:lnTo>
                <a:lnTo>
                  <a:pt x="170" y="70"/>
                </a:lnTo>
                <a:lnTo>
                  <a:pt x="172" y="74"/>
                </a:lnTo>
                <a:lnTo>
                  <a:pt x="172" y="76"/>
                </a:lnTo>
                <a:lnTo>
                  <a:pt x="174" y="77"/>
                </a:lnTo>
                <a:lnTo>
                  <a:pt x="174" y="78"/>
                </a:lnTo>
                <a:lnTo>
                  <a:pt x="175" y="78"/>
                </a:lnTo>
                <a:lnTo>
                  <a:pt x="176" y="79"/>
                </a:lnTo>
                <a:lnTo>
                  <a:pt x="172" y="78"/>
                </a:lnTo>
                <a:lnTo>
                  <a:pt x="171" y="78"/>
                </a:lnTo>
                <a:lnTo>
                  <a:pt x="170" y="78"/>
                </a:lnTo>
                <a:lnTo>
                  <a:pt x="168" y="77"/>
                </a:lnTo>
                <a:lnTo>
                  <a:pt x="170" y="78"/>
                </a:lnTo>
                <a:lnTo>
                  <a:pt x="172" y="78"/>
                </a:lnTo>
                <a:lnTo>
                  <a:pt x="172" y="79"/>
                </a:lnTo>
                <a:lnTo>
                  <a:pt x="175" y="81"/>
                </a:lnTo>
                <a:lnTo>
                  <a:pt x="176" y="82"/>
                </a:lnTo>
                <a:lnTo>
                  <a:pt x="173" y="83"/>
                </a:lnTo>
                <a:lnTo>
                  <a:pt x="172" y="84"/>
                </a:lnTo>
                <a:lnTo>
                  <a:pt x="171" y="84"/>
                </a:lnTo>
                <a:lnTo>
                  <a:pt x="170" y="85"/>
                </a:lnTo>
                <a:lnTo>
                  <a:pt x="171" y="84"/>
                </a:lnTo>
                <a:lnTo>
                  <a:pt x="172" y="85"/>
                </a:lnTo>
                <a:lnTo>
                  <a:pt x="174" y="84"/>
                </a:lnTo>
                <a:lnTo>
                  <a:pt x="175" y="85"/>
                </a:lnTo>
                <a:lnTo>
                  <a:pt x="177" y="86"/>
                </a:lnTo>
                <a:lnTo>
                  <a:pt x="174" y="87"/>
                </a:lnTo>
                <a:lnTo>
                  <a:pt x="176" y="87"/>
                </a:lnTo>
                <a:lnTo>
                  <a:pt x="176" y="88"/>
                </a:lnTo>
                <a:lnTo>
                  <a:pt x="175" y="88"/>
                </a:lnTo>
                <a:lnTo>
                  <a:pt x="174" y="88"/>
                </a:lnTo>
                <a:lnTo>
                  <a:pt x="175" y="89"/>
                </a:lnTo>
                <a:lnTo>
                  <a:pt x="175" y="90"/>
                </a:lnTo>
                <a:lnTo>
                  <a:pt x="173" y="90"/>
                </a:lnTo>
                <a:lnTo>
                  <a:pt x="175" y="90"/>
                </a:lnTo>
                <a:lnTo>
                  <a:pt x="175" y="92"/>
                </a:lnTo>
                <a:lnTo>
                  <a:pt x="174" y="92"/>
                </a:lnTo>
                <a:lnTo>
                  <a:pt x="174" y="91"/>
                </a:lnTo>
                <a:lnTo>
                  <a:pt x="172" y="93"/>
                </a:lnTo>
                <a:lnTo>
                  <a:pt x="171" y="92"/>
                </a:lnTo>
                <a:lnTo>
                  <a:pt x="172" y="93"/>
                </a:lnTo>
                <a:lnTo>
                  <a:pt x="171" y="94"/>
                </a:lnTo>
                <a:lnTo>
                  <a:pt x="172" y="94"/>
                </a:lnTo>
                <a:lnTo>
                  <a:pt x="171" y="96"/>
                </a:lnTo>
                <a:lnTo>
                  <a:pt x="170" y="95"/>
                </a:lnTo>
                <a:lnTo>
                  <a:pt x="171" y="96"/>
                </a:lnTo>
                <a:lnTo>
                  <a:pt x="169" y="97"/>
                </a:lnTo>
                <a:lnTo>
                  <a:pt x="170" y="98"/>
                </a:lnTo>
                <a:lnTo>
                  <a:pt x="169" y="98"/>
                </a:lnTo>
                <a:lnTo>
                  <a:pt x="170" y="97"/>
                </a:lnTo>
                <a:lnTo>
                  <a:pt x="169" y="98"/>
                </a:lnTo>
                <a:lnTo>
                  <a:pt x="168" y="97"/>
                </a:lnTo>
                <a:lnTo>
                  <a:pt x="168" y="98"/>
                </a:lnTo>
                <a:lnTo>
                  <a:pt x="168" y="99"/>
                </a:lnTo>
                <a:lnTo>
                  <a:pt x="169" y="98"/>
                </a:lnTo>
                <a:lnTo>
                  <a:pt x="167" y="100"/>
                </a:lnTo>
                <a:lnTo>
                  <a:pt x="166" y="100"/>
                </a:lnTo>
                <a:lnTo>
                  <a:pt x="167" y="100"/>
                </a:lnTo>
                <a:lnTo>
                  <a:pt x="168" y="100"/>
                </a:lnTo>
                <a:lnTo>
                  <a:pt x="168" y="101"/>
                </a:lnTo>
                <a:lnTo>
                  <a:pt x="167" y="101"/>
                </a:lnTo>
                <a:lnTo>
                  <a:pt x="168" y="102"/>
                </a:lnTo>
                <a:lnTo>
                  <a:pt x="167" y="101"/>
                </a:lnTo>
                <a:lnTo>
                  <a:pt x="166" y="102"/>
                </a:lnTo>
                <a:lnTo>
                  <a:pt x="167" y="102"/>
                </a:lnTo>
                <a:lnTo>
                  <a:pt x="167" y="103"/>
                </a:lnTo>
                <a:lnTo>
                  <a:pt x="165" y="103"/>
                </a:lnTo>
                <a:lnTo>
                  <a:pt x="166" y="104"/>
                </a:lnTo>
                <a:lnTo>
                  <a:pt x="164" y="104"/>
                </a:lnTo>
                <a:lnTo>
                  <a:pt x="165" y="104"/>
                </a:lnTo>
                <a:lnTo>
                  <a:pt x="164" y="105"/>
                </a:lnTo>
                <a:lnTo>
                  <a:pt x="163" y="105"/>
                </a:lnTo>
                <a:lnTo>
                  <a:pt x="162" y="106"/>
                </a:lnTo>
                <a:lnTo>
                  <a:pt x="161" y="105"/>
                </a:lnTo>
                <a:lnTo>
                  <a:pt x="162" y="106"/>
                </a:lnTo>
                <a:lnTo>
                  <a:pt x="159" y="109"/>
                </a:lnTo>
                <a:lnTo>
                  <a:pt x="158" y="108"/>
                </a:lnTo>
                <a:lnTo>
                  <a:pt x="157" y="109"/>
                </a:lnTo>
                <a:lnTo>
                  <a:pt x="156" y="109"/>
                </a:lnTo>
                <a:lnTo>
                  <a:pt x="157" y="110"/>
                </a:lnTo>
                <a:lnTo>
                  <a:pt x="156" y="110"/>
                </a:lnTo>
                <a:lnTo>
                  <a:pt x="156" y="111"/>
                </a:lnTo>
                <a:lnTo>
                  <a:pt x="154" y="112"/>
                </a:lnTo>
                <a:lnTo>
                  <a:pt x="153" y="111"/>
                </a:lnTo>
                <a:lnTo>
                  <a:pt x="153" y="112"/>
                </a:lnTo>
                <a:lnTo>
                  <a:pt x="152" y="112"/>
                </a:lnTo>
                <a:lnTo>
                  <a:pt x="151" y="112"/>
                </a:lnTo>
                <a:lnTo>
                  <a:pt x="151" y="113"/>
                </a:lnTo>
                <a:lnTo>
                  <a:pt x="150" y="112"/>
                </a:lnTo>
                <a:lnTo>
                  <a:pt x="149" y="112"/>
                </a:lnTo>
                <a:lnTo>
                  <a:pt x="149" y="113"/>
                </a:lnTo>
                <a:lnTo>
                  <a:pt x="148" y="112"/>
                </a:lnTo>
                <a:lnTo>
                  <a:pt x="149" y="113"/>
                </a:lnTo>
                <a:lnTo>
                  <a:pt x="148" y="113"/>
                </a:lnTo>
                <a:lnTo>
                  <a:pt x="147" y="113"/>
                </a:lnTo>
                <a:lnTo>
                  <a:pt x="146" y="112"/>
                </a:lnTo>
                <a:lnTo>
                  <a:pt x="145" y="110"/>
                </a:lnTo>
                <a:lnTo>
                  <a:pt x="147" y="110"/>
                </a:lnTo>
                <a:lnTo>
                  <a:pt x="145" y="110"/>
                </a:lnTo>
                <a:lnTo>
                  <a:pt x="145" y="111"/>
                </a:lnTo>
                <a:lnTo>
                  <a:pt x="146" y="113"/>
                </a:lnTo>
                <a:lnTo>
                  <a:pt x="146" y="114"/>
                </a:lnTo>
                <a:lnTo>
                  <a:pt x="144" y="112"/>
                </a:lnTo>
                <a:lnTo>
                  <a:pt x="145" y="114"/>
                </a:lnTo>
                <a:lnTo>
                  <a:pt x="144" y="115"/>
                </a:lnTo>
                <a:lnTo>
                  <a:pt x="144" y="114"/>
                </a:lnTo>
                <a:lnTo>
                  <a:pt x="143" y="115"/>
                </a:lnTo>
                <a:lnTo>
                  <a:pt x="141" y="116"/>
                </a:lnTo>
                <a:lnTo>
                  <a:pt x="140" y="115"/>
                </a:lnTo>
                <a:lnTo>
                  <a:pt x="139" y="115"/>
                </a:lnTo>
                <a:lnTo>
                  <a:pt x="139" y="116"/>
                </a:lnTo>
                <a:lnTo>
                  <a:pt x="136" y="116"/>
                </a:lnTo>
                <a:lnTo>
                  <a:pt x="135" y="117"/>
                </a:lnTo>
                <a:lnTo>
                  <a:pt x="134" y="117"/>
                </a:lnTo>
                <a:lnTo>
                  <a:pt x="133" y="119"/>
                </a:lnTo>
                <a:lnTo>
                  <a:pt x="134" y="119"/>
                </a:lnTo>
                <a:lnTo>
                  <a:pt x="134" y="120"/>
                </a:lnTo>
                <a:lnTo>
                  <a:pt x="135" y="120"/>
                </a:lnTo>
                <a:lnTo>
                  <a:pt x="134" y="121"/>
                </a:lnTo>
                <a:lnTo>
                  <a:pt x="132" y="121"/>
                </a:lnTo>
                <a:lnTo>
                  <a:pt x="133" y="120"/>
                </a:lnTo>
                <a:lnTo>
                  <a:pt x="132" y="119"/>
                </a:lnTo>
                <a:lnTo>
                  <a:pt x="132" y="117"/>
                </a:lnTo>
                <a:lnTo>
                  <a:pt x="132" y="116"/>
                </a:lnTo>
                <a:lnTo>
                  <a:pt x="131" y="116"/>
                </a:lnTo>
                <a:lnTo>
                  <a:pt x="129" y="117"/>
                </a:lnTo>
                <a:lnTo>
                  <a:pt x="129" y="116"/>
                </a:lnTo>
                <a:lnTo>
                  <a:pt x="129" y="115"/>
                </a:lnTo>
                <a:lnTo>
                  <a:pt x="128" y="116"/>
                </a:lnTo>
                <a:lnTo>
                  <a:pt x="127" y="115"/>
                </a:lnTo>
                <a:lnTo>
                  <a:pt x="127" y="116"/>
                </a:lnTo>
                <a:lnTo>
                  <a:pt x="126" y="116"/>
                </a:lnTo>
                <a:lnTo>
                  <a:pt x="125" y="116"/>
                </a:lnTo>
                <a:lnTo>
                  <a:pt x="123" y="116"/>
                </a:lnTo>
                <a:lnTo>
                  <a:pt x="121" y="115"/>
                </a:lnTo>
                <a:lnTo>
                  <a:pt x="120" y="113"/>
                </a:lnTo>
                <a:lnTo>
                  <a:pt x="121" y="112"/>
                </a:lnTo>
                <a:lnTo>
                  <a:pt x="121" y="111"/>
                </a:lnTo>
                <a:lnTo>
                  <a:pt x="118" y="111"/>
                </a:lnTo>
                <a:lnTo>
                  <a:pt x="116" y="110"/>
                </a:lnTo>
                <a:lnTo>
                  <a:pt x="114" y="110"/>
                </a:lnTo>
                <a:lnTo>
                  <a:pt x="113" y="112"/>
                </a:lnTo>
                <a:lnTo>
                  <a:pt x="112" y="112"/>
                </a:lnTo>
                <a:lnTo>
                  <a:pt x="111" y="112"/>
                </a:lnTo>
                <a:lnTo>
                  <a:pt x="111" y="113"/>
                </a:lnTo>
                <a:lnTo>
                  <a:pt x="110" y="112"/>
                </a:lnTo>
                <a:lnTo>
                  <a:pt x="109" y="112"/>
                </a:lnTo>
                <a:lnTo>
                  <a:pt x="108" y="112"/>
                </a:lnTo>
                <a:lnTo>
                  <a:pt x="107" y="113"/>
                </a:lnTo>
                <a:lnTo>
                  <a:pt x="105" y="112"/>
                </a:lnTo>
                <a:lnTo>
                  <a:pt x="104" y="113"/>
                </a:lnTo>
                <a:lnTo>
                  <a:pt x="102" y="113"/>
                </a:lnTo>
                <a:lnTo>
                  <a:pt x="102" y="114"/>
                </a:lnTo>
                <a:lnTo>
                  <a:pt x="103" y="115"/>
                </a:lnTo>
                <a:lnTo>
                  <a:pt x="103" y="118"/>
                </a:lnTo>
                <a:lnTo>
                  <a:pt x="101" y="117"/>
                </a:lnTo>
                <a:lnTo>
                  <a:pt x="100" y="116"/>
                </a:lnTo>
                <a:lnTo>
                  <a:pt x="100" y="115"/>
                </a:lnTo>
                <a:lnTo>
                  <a:pt x="98" y="116"/>
                </a:lnTo>
                <a:lnTo>
                  <a:pt x="97" y="117"/>
                </a:lnTo>
                <a:lnTo>
                  <a:pt x="96" y="116"/>
                </a:lnTo>
                <a:lnTo>
                  <a:pt x="96" y="114"/>
                </a:lnTo>
                <a:lnTo>
                  <a:pt x="93" y="114"/>
                </a:lnTo>
                <a:lnTo>
                  <a:pt x="95" y="111"/>
                </a:lnTo>
                <a:lnTo>
                  <a:pt x="94" y="110"/>
                </a:lnTo>
                <a:lnTo>
                  <a:pt x="92" y="110"/>
                </a:lnTo>
                <a:lnTo>
                  <a:pt x="91" y="107"/>
                </a:lnTo>
                <a:lnTo>
                  <a:pt x="92" y="106"/>
                </a:lnTo>
                <a:lnTo>
                  <a:pt x="87" y="108"/>
                </a:lnTo>
                <a:lnTo>
                  <a:pt x="88" y="106"/>
                </a:lnTo>
                <a:lnTo>
                  <a:pt x="87" y="105"/>
                </a:lnTo>
                <a:lnTo>
                  <a:pt x="90" y="101"/>
                </a:lnTo>
                <a:lnTo>
                  <a:pt x="91" y="100"/>
                </a:lnTo>
                <a:lnTo>
                  <a:pt x="91" y="99"/>
                </a:lnTo>
                <a:lnTo>
                  <a:pt x="92" y="97"/>
                </a:lnTo>
                <a:lnTo>
                  <a:pt x="91" y="94"/>
                </a:lnTo>
                <a:lnTo>
                  <a:pt x="90" y="94"/>
                </a:lnTo>
                <a:lnTo>
                  <a:pt x="89" y="92"/>
                </a:lnTo>
                <a:lnTo>
                  <a:pt x="87" y="91"/>
                </a:lnTo>
                <a:lnTo>
                  <a:pt x="86" y="92"/>
                </a:lnTo>
                <a:lnTo>
                  <a:pt x="84" y="91"/>
                </a:lnTo>
                <a:lnTo>
                  <a:pt x="83" y="91"/>
                </a:lnTo>
                <a:lnTo>
                  <a:pt x="84" y="90"/>
                </a:lnTo>
                <a:lnTo>
                  <a:pt x="83" y="89"/>
                </a:lnTo>
                <a:lnTo>
                  <a:pt x="82" y="89"/>
                </a:lnTo>
                <a:lnTo>
                  <a:pt x="83" y="88"/>
                </a:lnTo>
                <a:lnTo>
                  <a:pt x="82" y="87"/>
                </a:lnTo>
                <a:lnTo>
                  <a:pt x="79" y="89"/>
                </a:lnTo>
                <a:lnTo>
                  <a:pt x="77" y="88"/>
                </a:lnTo>
                <a:lnTo>
                  <a:pt x="75" y="89"/>
                </a:lnTo>
                <a:lnTo>
                  <a:pt x="74" y="90"/>
                </a:lnTo>
                <a:lnTo>
                  <a:pt x="72" y="90"/>
                </a:lnTo>
                <a:lnTo>
                  <a:pt x="71" y="92"/>
                </a:lnTo>
                <a:lnTo>
                  <a:pt x="70" y="92"/>
                </a:lnTo>
                <a:lnTo>
                  <a:pt x="69" y="93"/>
                </a:lnTo>
                <a:lnTo>
                  <a:pt x="66" y="93"/>
                </a:lnTo>
                <a:lnTo>
                  <a:pt x="64" y="92"/>
                </a:lnTo>
                <a:lnTo>
                  <a:pt x="64" y="93"/>
                </a:lnTo>
                <a:lnTo>
                  <a:pt x="61" y="92"/>
                </a:lnTo>
                <a:lnTo>
                  <a:pt x="60" y="92"/>
                </a:lnTo>
                <a:lnTo>
                  <a:pt x="58" y="92"/>
                </a:lnTo>
                <a:lnTo>
                  <a:pt x="56" y="95"/>
                </a:lnTo>
                <a:close/>
              </a:path>
            </a:pathLst>
          </a:custGeom>
          <a:noFill/>
          <a:ln w="9525">
            <a:solidFill>
              <a:schemeClr val="accent1"/>
            </a:solidFill>
            <a:round/>
            <a:headEnd/>
            <a:tailEnd/>
          </a:ln>
        </xdr:spPr>
      </xdr:sp>
      <xdr:sp macro="" textlink="">
        <xdr:nvSpPr>
          <xdr:cNvPr id="194" name="Freeform 29">
            <a:hlinkClick xmlns:r="http://schemas.openxmlformats.org/officeDocument/2006/relationships" r:id="rId21" tooltip="us - 94,957"/>
          </xdr:cNvPr>
          <xdr:cNvSpPr>
            <a:spLocks/>
          </xdr:cNvSpPr>
        </xdr:nvSpPr>
        <xdr:spPr bwMode="auto">
          <a:xfrm>
            <a:off x="421" y="1660"/>
            <a:ext cx="28" cy="17"/>
          </a:xfrm>
          <a:custGeom>
            <a:avLst/>
            <a:gdLst/>
            <a:ahLst/>
            <a:cxnLst>
              <a:cxn ang="0">
                <a:pos x="6" y="0"/>
              </a:cxn>
              <a:cxn ang="0">
                <a:pos x="8" y="0"/>
              </a:cxn>
              <a:cxn ang="0">
                <a:pos x="10" y="0"/>
              </a:cxn>
              <a:cxn ang="0">
                <a:pos x="12" y="0"/>
              </a:cxn>
              <a:cxn ang="0">
                <a:pos x="14" y="1"/>
              </a:cxn>
              <a:cxn ang="0">
                <a:pos x="16" y="1"/>
              </a:cxn>
              <a:cxn ang="0">
                <a:pos x="18" y="2"/>
              </a:cxn>
              <a:cxn ang="0">
                <a:pos x="20" y="3"/>
              </a:cxn>
              <a:cxn ang="0">
                <a:pos x="21" y="4"/>
              </a:cxn>
              <a:cxn ang="0">
                <a:pos x="22" y="4"/>
              </a:cxn>
              <a:cxn ang="0">
                <a:pos x="24" y="5"/>
              </a:cxn>
              <a:cxn ang="0">
                <a:pos x="25" y="7"/>
              </a:cxn>
              <a:cxn ang="0">
                <a:pos x="26" y="7"/>
              </a:cxn>
              <a:cxn ang="0">
                <a:pos x="27" y="9"/>
              </a:cxn>
              <a:cxn ang="0">
                <a:pos x="28" y="11"/>
              </a:cxn>
              <a:cxn ang="0">
                <a:pos x="28" y="13"/>
              </a:cxn>
              <a:cxn ang="0">
                <a:pos x="27" y="15"/>
              </a:cxn>
              <a:cxn ang="0">
                <a:pos x="25" y="16"/>
              </a:cxn>
              <a:cxn ang="0">
                <a:pos x="23" y="17"/>
              </a:cxn>
              <a:cxn ang="0">
                <a:pos x="21" y="17"/>
              </a:cxn>
              <a:cxn ang="0">
                <a:pos x="20" y="16"/>
              </a:cxn>
              <a:cxn ang="0">
                <a:pos x="18" y="15"/>
              </a:cxn>
              <a:cxn ang="0">
                <a:pos x="16" y="15"/>
              </a:cxn>
              <a:cxn ang="0">
                <a:pos x="14" y="13"/>
              </a:cxn>
              <a:cxn ang="0">
                <a:pos x="12" y="11"/>
              </a:cxn>
              <a:cxn ang="0">
                <a:pos x="11" y="10"/>
              </a:cxn>
              <a:cxn ang="0">
                <a:pos x="7" y="8"/>
              </a:cxn>
              <a:cxn ang="0">
                <a:pos x="4" y="7"/>
              </a:cxn>
              <a:cxn ang="0">
                <a:pos x="3" y="5"/>
              </a:cxn>
              <a:cxn ang="0">
                <a:pos x="1" y="4"/>
              </a:cxn>
              <a:cxn ang="0">
                <a:pos x="0" y="2"/>
              </a:cxn>
              <a:cxn ang="0">
                <a:pos x="0" y="1"/>
              </a:cxn>
              <a:cxn ang="0">
                <a:pos x="1" y="0"/>
              </a:cxn>
              <a:cxn ang="0">
                <a:pos x="3" y="0"/>
              </a:cxn>
              <a:cxn ang="0">
                <a:pos x="5" y="0"/>
              </a:cxn>
              <a:cxn ang="0">
                <a:pos x="6" y="0"/>
              </a:cxn>
            </a:cxnLst>
            <a:rect l="0" t="0" r="r" b="b"/>
            <a:pathLst>
              <a:path w="28" h="17">
                <a:moveTo>
                  <a:pt x="6" y="0"/>
                </a:moveTo>
                <a:lnTo>
                  <a:pt x="8" y="0"/>
                </a:lnTo>
                <a:lnTo>
                  <a:pt x="10" y="0"/>
                </a:lnTo>
                <a:lnTo>
                  <a:pt x="12" y="0"/>
                </a:lnTo>
                <a:lnTo>
                  <a:pt x="14" y="1"/>
                </a:lnTo>
                <a:lnTo>
                  <a:pt x="16" y="1"/>
                </a:lnTo>
                <a:lnTo>
                  <a:pt x="18" y="2"/>
                </a:lnTo>
                <a:lnTo>
                  <a:pt x="20" y="3"/>
                </a:lnTo>
                <a:lnTo>
                  <a:pt x="21" y="4"/>
                </a:lnTo>
                <a:lnTo>
                  <a:pt x="22" y="4"/>
                </a:lnTo>
                <a:lnTo>
                  <a:pt x="24" y="5"/>
                </a:lnTo>
                <a:lnTo>
                  <a:pt x="25" y="7"/>
                </a:lnTo>
                <a:lnTo>
                  <a:pt x="26" y="7"/>
                </a:lnTo>
                <a:lnTo>
                  <a:pt x="27" y="9"/>
                </a:lnTo>
                <a:lnTo>
                  <a:pt x="28" y="11"/>
                </a:lnTo>
                <a:lnTo>
                  <a:pt x="28" y="13"/>
                </a:lnTo>
                <a:lnTo>
                  <a:pt x="27" y="15"/>
                </a:lnTo>
                <a:lnTo>
                  <a:pt x="25" y="16"/>
                </a:lnTo>
                <a:lnTo>
                  <a:pt x="23" y="17"/>
                </a:lnTo>
                <a:lnTo>
                  <a:pt x="21" y="17"/>
                </a:lnTo>
                <a:lnTo>
                  <a:pt x="20" y="16"/>
                </a:lnTo>
                <a:lnTo>
                  <a:pt x="18" y="15"/>
                </a:lnTo>
                <a:lnTo>
                  <a:pt x="16" y="15"/>
                </a:lnTo>
                <a:lnTo>
                  <a:pt x="14" y="13"/>
                </a:lnTo>
                <a:lnTo>
                  <a:pt x="12" y="11"/>
                </a:lnTo>
                <a:lnTo>
                  <a:pt x="11" y="10"/>
                </a:lnTo>
                <a:lnTo>
                  <a:pt x="7" y="8"/>
                </a:lnTo>
                <a:lnTo>
                  <a:pt x="4" y="7"/>
                </a:lnTo>
                <a:lnTo>
                  <a:pt x="3" y="5"/>
                </a:lnTo>
                <a:lnTo>
                  <a:pt x="1" y="4"/>
                </a:lnTo>
                <a:lnTo>
                  <a:pt x="0" y="2"/>
                </a:lnTo>
                <a:lnTo>
                  <a:pt x="0" y="1"/>
                </a:lnTo>
                <a:lnTo>
                  <a:pt x="1" y="0"/>
                </a:lnTo>
                <a:lnTo>
                  <a:pt x="3" y="0"/>
                </a:lnTo>
                <a:lnTo>
                  <a:pt x="5" y="0"/>
                </a:lnTo>
                <a:lnTo>
                  <a:pt x="6" y="0"/>
                </a:lnTo>
                <a:close/>
              </a:path>
            </a:pathLst>
          </a:custGeom>
          <a:noFill/>
          <a:ln w="9525">
            <a:solidFill>
              <a:schemeClr val="accent1"/>
            </a:solidFill>
            <a:round/>
            <a:headEnd/>
            <a:tailEnd/>
          </a:ln>
        </xdr:spPr>
      </xdr:sp>
      <xdr:sp macro="" textlink="">
        <xdr:nvSpPr>
          <xdr:cNvPr id="195" name="Freeform 28">
            <a:hlinkClick xmlns:r="http://schemas.openxmlformats.org/officeDocument/2006/relationships" r:id="rId21" tooltip="us - 94,957"/>
          </xdr:cNvPr>
          <xdr:cNvSpPr>
            <a:spLocks/>
          </xdr:cNvSpPr>
        </xdr:nvSpPr>
        <xdr:spPr bwMode="auto">
          <a:xfrm>
            <a:off x="361" y="1542"/>
            <a:ext cx="55" cy="13"/>
          </a:xfrm>
          <a:custGeom>
            <a:avLst/>
            <a:gdLst/>
            <a:ahLst/>
            <a:cxnLst>
              <a:cxn ang="0">
                <a:pos x="0" y="11"/>
              </a:cxn>
              <a:cxn ang="0">
                <a:pos x="1" y="11"/>
              </a:cxn>
              <a:cxn ang="0">
                <a:pos x="4" y="11"/>
              </a:cxn>
              <a:cxn ang="0">
                <a:pos x="6" y="10"/>
              </a:cxn>
              <a:cxn ang="0">
                <a:pos x="8" y="10"/>
              </a:cxn>
              <a:cxn ang="0">
                <a:pos x="9" y="10"/>
              </a:cxn>
              <a:cxn ang="0">
                <a:pos x="11" y="9"/>
              </a:cxn>
              <a:cxn ang="0">
                <a:pos x="13" y="9"/>
              </a:cxn>
              <a:cxn ang="0">
                <a:pos x="14" y="10"/>
              </a:cxn>
              <a:cxn ang="0">
                <a:pos x="17" y="10"/>
              </a:cxn>
              <a:cxn ang="0">
                <a:pos x="20" y="9"/>
              </a:cxn>
              <a:cxn ang="0">
                <a:pos x="23" y="9"/>
              </a:cxn>
              <a:cxn ang="0">
                <a:pos x="25" y="8"/>
              </a:cxn>
              <a:cxn ang="0">
                <a:pos x="29" y="7"/>
              </a:cxn>
              <a:cxn ang="0">
                <a:pos x="32" y="6"/>
              </a:cxn>
              <a:cxn ang="0">
                <a:pos x="35" y="6"/>
              </a:cxn>
              <a:cxn ang="0">
                <a:pos x="38" y="5"/>
              </a:cxn>
              <a:cxn ang="0">
                <a:pos x="40" y="4"/>
              </a:cxn>
              <a:cxn ang="0">
                <a:pos x="44" y="3"/>
              </a:cxn>
              <a:cxn ang="0">
                <a:pos x="50" y="1"/>
              </a:cxn>
              <a:cxn ang="0">
                <a:pos x="52" y="0"/>
              </a:cxn>
              <a:cxn ang="0">
                <a:pos x="53" y="0"/>
              </a:cxn>
              <a:cxn ang="0">
                <a:pos x="54" y="1"/>
              </a:cxn>
              <a:cxn ang="0">
                <a:pos x="55" y="1"/>
              </a:cxn>
              <a:cxn ang="0">
                <a:pos x="51" y="2"/>
              </a:cxn>
              <a:cxn ang="0">
                <a:pos x="49" y="2"/>
              </a:cxn>
              <a:cxn ang="0">
                <a:pos x="47" y="3"/>
              </a:cxn>
              <a:cxn ang="0">
                <a:pos x="45" y="4"/>
              </a:cxn>
              <a:cxn ang="0">
                <a:pos x="43" y="5"/>
              </a:cxn>
              <a:cxn ang="0">
                <a:pos x="41" y="6"/>
              </a:cxn>
              <a:cxn ang="0">
                <a:pos x="38" y="7"/>
              </a:cxn>
              <a:cxn ang="0">
                <a:pos x="35" y="8"/>
              </a:cxn>
              <a:cxn ang="0">
                <a:pos x="32" y="9"/>
              </a:cxn>
              <a:cxn ang="0">
                <a:pos x="30" y="9"/>
              </a:cxn>
              <a:cxn ang="0">
                <a:pos x="27" y="10"/>
              </a:cxn>
              <a:cxn ang="0">
                <a:pos x="25" y="10"/>
              </a:cxn>
              <a:cxn ang="0">
                <a:pos x="22" y="11"/>
              </a:cxn>
              <a:cxn ang="0">
                <a:pos x="16" y="12"/>
              </a:cxn>
              <a:cxn ang="0">
                <a:pos x="13" y="12"/>
              </a:cxn>
              <a:cxn ang="0">
                <a:pos x="11" y="12"/>
              </a:cxn>
              <a:cxn ang="0">
                <a:pos x="4" y="13"/>
              </a:cxn>
              <a:cxn ang="0">
                <a:pos x="1" y="13"/>
              </a:cxn>
              <a:cxn ang="0">
                <a:pos x="0" y="11"/>
              </a:cxn>
            </a:cxnLst>
            <a:rect l="0" t="0" r="r" b="b"/>
            <a:pathLst>
              <a:path w="55" h="13">
                <a:moveTo>
                  <a:pt x="0" y="11"/>
                </a:moveTo>
                <a:lnTo>
                  <a:pt x="1" y="11"/>
                </a:lnTo>
                <a:lnTo>
                  <a:pt x="4" y="11"/>
                </a:lnTo>
                <a:lnTo>
                  <a:pt x="6" y="10"/>
                </a:lnTo>
                <a:lnTo>
                  <a:pt x="8" y="10"/>
                </a:lnTo>
                <a:lnTo>
                  <a:pt x="9" y="10"/>
                </a:lnTo>
                <a:lnTo>
                  <a:pt x="11" y="9"/>
                </a:lnTo>
                <a:lnTo>
                  <a:pt x="13" y="9"/>
                </a:lnTo>
                <a:lnTo>
                  <a:pt x="14" y="10"/>
                </a:lnTo>
                <a:lnTo>
                  <a:pt x="17" y="10"/>
                </a:lnTo>
                <a:lnTo>
                  <a:pt x="20" y="9"/>
                </a:lnTo>
                <a:lnTo>
                  <a:pt x="23" y="9"/>
                </a:lnTo>
                <a:lnTo>
                  <a:pt x="25" y="8"/>
                </a:lnTo>
                <a:lnTo>
                  <a:pt x="29" y="7"/>
                </a:lnTo>
                <a:lnTo>
                  <a:pt x="32" y="6"/>
                </a:lnTo>
                <a:lnTo>
                  <a:pt x="35" y="6"/>
                </a:lnTo>
                <a:lnTo>
                  <a:pt x="38" y="5"/>
                </a:lnTo>
                <a:lnTo>
                  <a:pt x="40" y="4"/>
                </a:lnTo>
                <a:lnTo>
                  <a:pt x="44" y="3"/>
                </a:lnTo>
                <a:lnTo>
                  <a:pt x="50" y="1"/>
                </a:lnTo>
                <a:lnTo>
                  <a:pt x="52" y="0"/>
                </a:lnTo>
                <a:lnTo>
                  <a:pt x="53" y="0"/>
                </a:lnTo>
                <a:lnTo>
                  <a:pt x="54" y="1"/>
                </a:lnTo>
                <a:lnTo>
                  <a:pt x="55" y="1"/>
                </a:lnTo>
                <a:lnTo>
                  <a:pt x="51" y="2"/>
                </a:lnTo>
                <a:lnTo>
                  <a:pt x="49" y="2"/>
                </a:lnTo>
                <a:lnTo>
                  <a:pt x="47" y="3"/>
                </a:lnTo>
                <a:lnTo>
                  <a:pt x="45" y="4"/>
                </a:lnTo>
                <a:lnTo>
                  <a:pt x="43" y="5"/>
                </a:lnTo>
                <a:lnTo>
                  <a:pt x="41" y="6"/>
                </a:lnTo>
                <a:lnTo>
                  <a:pt x="38" y="7"/>
                </a:lnTo>
                <a:lnTo>
                  <a:pt x="35" y="8"/>
                </a:lnTo>
                <a:lnTo>
                  <a:pt x="32" y="9"/>
                </a:lnTo>
                <a:lnTo>
                  <a:pt x="30" y="9"/>
                </a:lnTo>
                <a:lnTo>
                  <a:pt x="27" y="10"/>
                </a:lnTo>
                <a:lnTo>
                  <a:pt x="25" y="10"/>
                </a:lnTo>
                <a:lnTo>
                  <a:pt x="22" y="11"/>
                </a:lnTo>
                <a:lnTo>
                  <a:pt x="16" y="12"/>
                </a:lnTo>
                <a:lnTo>
                  <a:pt x="13" y="12"/>
                </a:lnTo>
                <a:lnTo>
                  <a:pt x="11" y="12"/>
                </a:lnTo>
                <a:lnTo>
                  <a:pt x="4" y="13"/>
                </a:lnTo>
                <a:lnTo>
                  <a:pt x="1" y="13"/>
                </a:lnTo>
                <a:lnTo>
                  <a:pt x="0" y="11"/>
                </a:lnTo>
                <a:close/>
              </a:path>
            </a:pathLst>
          </a:custGeom>
          <a:noFill/>
          <a:ln w="9525">
            <a:solidFill>
              <a:schemeClr val="accent1"/>
            </a:solidFill>
            <a:round/>
            <a:headEnd/>
            <a:tailEnd/>
          </a:ln>
        </xdr:spPr>
      </xdr:sp>
      <xdr:sp macro="" textlink="">
        <xdr:nvSpPr>
          <xdr:cNvPr id="196" name="Freeform 27">
            <a:hlinkClick xmlns:r="http://schemas.openxmlformats.org/officeDocument/2006/relationships" r:id="rId21" tooltip="us - 94,957"/>
          </xdr:cNvPr>
          <xdr:cNvSpPr>
            <a:spLocks/>
          </xdr:cNvSpPr>
        </xdr:nvSpPr>
        <xdr:spPr bwMode="auto">
          <a:xfrm>
            <a:off x="512" y="1530"/>
            <a:ext cx="21" cy="13"/>
          </a:xfrm>
          <a:custGeom>
            <a:avLst/>
            <a:gdLst/>
            <a:ahLst/>
            <a:cxnLst>
              <a:cxn ang="0">
                <a:pos x="0" y="1"/>
              </a:cxn>
              <a:cxn ang="0">
                <a:pos x="1" y="2"/>
              </a:cxn>
              <a:cxn ang="0">
                <a:pos x="2" y="2"/>
              </a:cxn>
              <a:cxn ang="0">
                <a:pos x="3" y="3"/>
              </a:cxn>
              <a:cxn ang="0">
                <a:pos x="3" y="4"/>
              </a:cxn>
              <a:cxn ang="0">
                <a:pos x="3" y="5"/>
              </a:cxn>
              <a:cxn ang="0">
                <a:pos x="5" y="6"/>
              </a:cxn>
              <a:cxn ang="0">
                <a:pos x="6" y="6"/>
              </a:cxn>
              <a:cxn ang="0">
                <a:pos x="6" y="7"/>
              </a:cxn>
              <a:cxn ang="0">
                <a:pos x="7" y="8"/>
              </a:cxn>
              <a:cxn ang="0">
                <a:pos x="9" y="9"/>
              </a:cxn>
              <a:cxn ang="0">
                <a:pos x="11" y="9"/>
              </a:cxn>
              <a:cxn ang="0">
                <a:pos x="12" y="10"/>
              </a:cxn>
              <a:cxn ang="0">
                <a:pos x="13" y="11"/>
              </a:cxn>
              <a:cxn ang="0">
                <a:pos x="13" y="12"/>
              </a:cxn>
              <a:cxn ang="0">
                <a:pos x="13" y="13"/>
              </a:cxn>
              <a:cxn ang="0">
                <a:pos x="15" y="13"/>
              </a:cxn>
              <a:cxn ang="0">
                <a:pos x="13" y="11"/>
              </a:cxn>
              <a:cxn ang="0">
                <a:pos x="15" y="12"/>
              </a:cxn>
              <a:cxn ang="0">
                <a:pos x="15" y="13"/>
              </a:cxn>
              <a:cxn ang="0">
                <a:pos x="17" y="13"/>
              </a:cxn>
              <a:cxn ang="0">
                <a:pos x="17" y="12"/>
              </a:cxn>
              <a:cxn ang="0">
                <a:pos x="16" y="12"/>
              </a:cxn>
              <a:cxn ang="0">
                <a:pos x="17" y="11"/>
              </a:cxn>
              <a:cxn ang="0">
                <a:pos x="16" y="11"/>
              </a:cxn>
              <a:cxn ang="0">
                <a:pos x="17" y="11"/>
              </a:cxn>
              <a:cxn ang="0">
                <a:pos x="15" y="10"/>
              </a:cxn>
              <a:cxn ang="0">
                <a:pos x="16" y="10"/>
              </a:cxn>
              <a:cxn ang="0">
                <a:pos x="17" y="10"/>
              </a:cxn>
              <a:cxn ang="0">
                <a:pos x="18" y="11"/>
              </a:cxn>
              <a:cxn ang="0">
                <a:pos x="18" y="12"/>
              </a:cxn>
              <a:cxn ang="0">
                <a:pos x="19" y="12"/>
              </a:cxn>
              <a:cxn ang="0">
                <a:pos x="20" y="11"/>
              </a:cxn>
              <a:cxn ang="0">
                <a:pos x="21" y="11"/>
              </a:cxn>
              <a:cxn ang="0">
                <a:pos x="21" y="10"/>
              </a:cxn>
              <a:cxn ang="0">
                <a:pos x="20" y="9"/>
              </a:cxn>
              <a:cxn ang="0">
                <a:pos x="18" y="9"/>
              </a:cxn>
              <a:cxn ang="0">
                <a:pos x="17" y="10"/>
              </a:cxn>
              <a:cxn ang="0">
                <a:pos x="16" y="10"/>
              </a:cxn>
              <a:cxn ang="0">
                <a:pos x="17" y="9"/>
              </a:cxn>
              <a:cxn ang="0">
                <a:pos x="17" y="8"/>
              </a:cxn>
              <a:cxn ang="0">
                <a:pos x="17" y="7"/>
              </a:cxn>
              <a:cxn ang="0">
                <a:pos x="16" y="7"/>
              </a:cxn>
              <a:cxn ang="0">
                <a:pos x="15" y="6"/>
              </a:cxn>
              <a:cxn ang="0">
                <a:pos x="14" y="6"/>
              </a:cxn>
              <a:cxn ang="0">
                <a:pos x="13" y="5"/>
              </a:cxn>
              <a:cxn ang="0">
                <a:pos x="10" y="5"/>
              </a:cxn>
              <a:cxn ang="0">
                <a:pos x="10" y="3"/>
              </a:cxn>
              <a:cxn ang="0">
                <a:pos x="10" y="2"/>
              </a:cxn>
              <a:cxn ang="0">
                <a:pos x="9" y="0"/>
              </a:cxn>
              <a:cxn ang="0">
                <a:pos x="8" y="0"/>
              </a:cxn>
              <a:cxn ang="0">
                <a:pos x="6" y="0"/>
              </a:cxn>
              <a:cxn ang="0">
                <a:pos x="6" y="1"/>
              </a:cxn>
              <a:cxn ang="0">
                <a:pos x="5" y="1"/>
              </a:cxn>
              <a:cxn ang="0">
                <a:pos x="4" y="0"/>
              </a:cxn>
              <a:cxn ang="0">
                <a:pos x="3" y="0"/>
              </a:cxn>
              <a:cxn ang="0">
                <a:pos x="1" y="0"/>
              </a:cxn>
              <a:cxn ang="0">
                <a:pos x="1" y="1"/>
              </a:cxn>
              <a:cxn ang="0">
                <a:pos x="0" y="1"/>
              </a:cxn>
            </a:cxnLst>
            <a:rect l="0" t="0" r="r" b="b"/>
            <a:pathLst>
              <a:path w="21" h="13">
                <a:moveTo>
                  <a:pt x="0" y="1"/>
                </a:moveTo>
                <a:lnTo>
                  <a:pt x="1" y="2"/>
                </a:lnTo>
                <a:lnTo>
                  <a:pt x="2" y="2"/>
                </a:lnTo>
                <a:lnTo>
                  <a:pt x="3" y="3"/>
                </a:lnTo>
                <a:lnTo>
                  <a:pt x="3" y="4"/>
                </a:lnTo>
                <a:lnTo>
                  <a:pt x="3" y="5"/>
                </a:lnTo>
                <a:lnTo>
                  <a:pt x="5" y="6"/>
                </a:lnTo>
                <a:lnTo>
                  <a:pt x="6" y="6"/>
                </a:lnTo>
                <a:lnTo>
                  <a:pt x="6" y="7"/>
                </a:lnTo>
                <a:lnTo>
                  <a:pt x="7" y="8"/>
                </a:lnTo>
                <a:lnTo>
                  <a:pt x="9" y="9"/>
                </a:lnTo>
                <a:lnTo>
                  <a:pt x="11" y="9"/>
                </a:lnTo>
                <a:lnTo>
                  <a:pt x="12" y="10"/>
                </a:lnTo>
                <a:lnTo>
                  <a:pt x="13" y="11"/>
                </a:lnTo>
                <a:lnTo>
                  <a:pt x="13" y="12"/>
                </a:lnTo>
                <a:lnTo>
                  <a:pt x="13" y="13"/>
                </a:lnTo>
                <a:lnTo>
                  <a:pt x="15" y="13"/>
                </a:lnTo>
                <a:lnTo>
                  <a:pt x="13" y="11"/>
                </a:lnTo>
                <a:lnTo>
                  <a:pt x="15" y="12"/>
                </a:lnTo>
                <a:lnTo>
                  <a:pt x="15" y="13"/>
                </a:lnTo>
                <a:lnTo>
                  <a:pt x="17" y="13"/>
                </a:lnTo>
                <a:lnTo>
                  <a:pt x="17" y="12"/>
                </a:lnTo>
                <a:lnTo>
                  <a:pt x="16" y="12"/>
                </a:lnTo>
                <a:lnTo>
                  <a:pt x="17" y="11"/>
                </a:lnTo>
                <a:lnTo>
                  <a:pt x="16" y="11"/>
                </a:lnTo>
                <a:lnTo>
                  <a:pt x="17" y="11"/>
                </a:lnTo>
                <a:lnTo>
                  <a:pt x="15" y="10"/>
                </a:lnTo>
                <a:lnTo>
                  <a:pt x="16" y="10"/>
                </a:lnTo>
                <a:lnTo>
                  <a:pt x="17" y="10"/>
                </a:lnTo>
                <a:lnTo>
                  <a:pt x="18" y="11"/>
                </a:lnTo>
                <a:lnTo>
                  <a:pt x="18" y="12"/>
                </a:lnTo>
                <a:lnTo>
                  <a:pt x="19" y="12"/>
                </a:lnTo>
                <a:lnTo>
                  <a:pt x="20" y="11"/>
                </a:lnTo>
                <a:lnTo>
                  <a:pt x="21" y="11"/>
                </a:lnTo>
                <a:lnTo>
                  <a:pt x="21" y="10"/>
                </a:lnTo>
                <a:lnTo>
                  <a:pt x="20" y="9"/>
                </a:lnTo>
                <a:lnTo>
                  <a:pt x="18" y="9"/>
                </a:lnTo>
                <a:lnTo>
                  <a:pt x="17" y="10"/>
                </a:lnTo>
                <a:lnTo>
                  <a:pt x="16" y="10"/>
                </a:lnTo>
                <a:lnTo>
                  <a:pt x="17" y="9"/>
                </a:lnTo>
                <a:lnTo>
                  <a:pt x="17" y="8"/>
                </a:lnTo>
                <a:lnTo>
                  <a:pt x="17" y="7"/>
                </a:lnTo>
                <a:lnTo>
                  <a:pt x="16" y="7"/>
                </a:lnTo>
                <a:lnTo>
                  <a:pt x="15" y="6"/>
                </a:lnTo>
                <a:lnTo>
                  <a:pt x="14" y="6"/>
                </a:lnTo>
                <a:lnTo>
                  <a:pt x="13" y="5"/>
                </a:lnTo>
                <a:lnTo>
                  <a:pt x="10" y="5"/>
                </a:lnTo>
                <a:lnTo>
                  <a:pt x="10" y="3"/>
                </a:lnTo>
                <a:lnTo>
                  <a:pt x="10" y="2"/>
                </a:lnTo>
                <a:lnTo>
                  <a:pt x="9" y="0"/>
                </a:lnTo>
                <a:lnTo>
                  <a:pt x="8" y="0"/>
                </a:lnTo>
                <a:lnTo>
                  <a:pt x="6" y="0"/>
                </a:lnTo>
                <a:lnTo>
                  <a:pt x="6" y="1"/>
                </a:lnTo>
                <a:lnTo>
                  <a:pt x="5" y="1"/>
                </a:lnTo>
                <a:lnTo>
                  <a:pt x="4" y="0"/>
                </a:lnTo>
                <a:lnTo>
                  <a:pt x="3" y="0"/>
                </a:lnTo>
                <a:lnTo>
                  <a:pt x="1" y="0"/>
                </a:lnTo>
                <a:lnTo>
                  <a:pt x="1" y="1"/>
                </a:lnTo>
                <a:lnTo>
                  <a:pt x="0" y="1"/>
                </a:lnTo>
                <a:close/>
              </a:path>
            </a:pathLst>
          </a:custGeom>
          <a:noFill/>
          <a:ln w="9525">
            <a:solidFill>
              <a:schemeClr val="accent1"/>
            </a:solidFill>
            <a:round/>
            <a:headEnd/>
            <a:tailEnd/>
          </a:ln>
        </xdr:spPr>
      </xdr:sp>
      <xdr:sp macro="" textlink="">
        <xdr:nvSpPr>
          <xdr:cNvPr id="197" name="Freeform 26">
            <a:hlinkClick xmlns:r="http://schemas.openxmlformats.org/officeDocument/2006/relationships" r:id="rId21" tooltip="us - 94,957"/>
          </xdr:cNvPr>
          <xdr:cNvSpPr>
            <a:spLocks/>
          </xdr:cNvSpPr>
        </xdr:nvSpPr>
        <xdr:spPr bwMode="auto">
          <a:xfrm>
            <a:off x="556" y="1563"/>
            <a:ext cx="210" cy="88"/>
          </a:xfrm>
          <a:custGeom>
            <a:avLst/>
            <a:gdLst/>
            <a:ahLst/>
            <a:cxnLst>
              <a:cxn ang="0">
                <a:pos x="205" y="17"/>
              </a:cxn>
              <a:cxn ang="0">
                <a:pos x="201" y="19"/>
              </a:cxn>
              <a:cxn ang="0">
                <a:pos x="198" y="20"/>
              </a:cxn>
              <a:cxn ang="0">
                <a:pos x="197" y="26"/>
              </a:cxn>
              <a:cxn ang="0">
                <a:pos x="200" y="28"/>
              </a:cxn>
              <a:cxn ang="0">
                <a:pos x="194" y="29"/>
              </a:cxn>
              <a:cxn ang="0">
                <a:pos x="184" y="35"/>
              </a:cxn>
              <a:cxn ang="0">
                <a:pos x="179" y="35"/>
              </a:cxn>
              <a:cxn ang="0">
                <a:pos x="177" y="43"/>
              </a:cxn>
              <a:cxn ang="0">
                <a:pos x="176" y="39"/>
              </a:cxn>
              <a:cxn ang="0">
                <a:pos x="177" y="37"/>
              </a:cxn>
              <a:cxn ang="0">
                <a:pos x="175" y="36"/>
              </a:cxn>
              <a:cxn ang="0">
                <a:pos x="176" y="41"/>
              </a:cxn>
              <a:cxn ang="0">
                <a:pos x="173" y="40"/>
              </a:cxn>
              <a:cxn ang="0">
                <a:pos x="176" y="44"/>
              </a:cxn>
              <a:cxn ang="0">
                <a:pos x="176" y="45"/>
              </a:cxn>
              <a:cxn ang="0">
                <a:pos x="178" y="48"/>
              </a:cxn>
              <a:cxn ang="0">
                <a:pos x="175" y="49"/>
              </a:cxn>
              <a:cxn ang="0">
                <a:pos x="175" y="51"/>
              </a:cxn>
              <a:cxn ang="0">
                <a:pos x="173" y="52"/>
              </a:cxn>
              <a:cxn ang="0">
                <a:pos x="172" y="54"/>
              </a:cxn>
              <a:cxn ang="0">
                <a:pos x="166" y="58"/>
              </a:cxn>
              <a:cxn ang="0">
                <a:pos x="160" y="61"/>
              </a:cxn>
              <a:cxn ang="0">
                <a:pos x="157" y="67"/>
              </a:cxn>
              <a:cxn ang="0">
                <a:pos x="163" y="82"/>
              </a:cxn>
              <a:cxn ang="0">
                <a:pos x="157" y="85"/>
              </a:cxn>
              <a:cxn ang="0">
                <a:pos x="154" y="81"/>
              </a:cxn>
              <a:cxn ang="0">
                <a:pos x="153" y="75"/>
              </a:cxn>
              <a:cxn ang="0">
                <a:pos x="143" y="70"/>
              </a:cxn>
              <a:cxn ang="0">
                <a:pos x="136" y="69"/>
              </a:cxn>
              <a:cxn ang="0">
                <a:pos x="134" y="68"/>
              </a:cxn>
              <a:cxn ang="0">
                <a:pos x="126" y="70"/>
              </a:cxn>
              <a:cxn ang="0">
                <a:pos x="130" y="73"/>
              </a:cxn>
              <a:cxn ang="0">
                <a:pos x="126" y="74"/>
              </a:cxn>
              <a:cxn ang="0">
                <a:pos x="119" y="72"/>
              </a:cxn>
              <a:cxn ang="0">
                <a:pos x="109" y="73"/>
              </a:cxn>
              <a:cxn ang="0">
                <a:pos x="108" y="74"/>
              </a:cxn>
              <a:cxn ang="0">
                <a:pos x="101" y="76"/>
              </a:cxn>
              <a:cxn ang="0">
                <a:pos x="99" y="78"/>
              </a:cxn>
              <a:cxn ang="0">
                <a:pos x="100" y="85"/>
              </a:cxn>
              <a:cxn ang="0">
                <a:pos x="87" y="74"/>
              </a:cxn>
              <a:cxn ang="0">
                <a:pos x="73" y="71"/>
              </a:cxn>
              <a:cxn ang="0">
                <a:pos x="50" y="66"/>
              </a:cxn>
              <a:cxn ang="0">
                <a:pos x="23" y="57"/>
              </a:cxn>
              <a:cxn ang="0">
                <a:pos x="10" y="47"/>
              </a:cxn>
              <a:cxn ang="0">
                <a:pos x="10" y="41"/>
              </a:cxn>
              <a:cxn ang="0">
                <a:pos x="3" y="38"/>
              </a:cxn>
              <a:cxn ang="0">
                <a:pos x="1" y="22"/>
              </a:cxn>
              <a:cxn ang="0">
                <a:pos x="5" y="11"/>
              </a:cxn>
              <a:cxn ang="0">
                <a:pos x="2" y="9"/>
              </a:cxn>
              <a:cxn ang="0">
                <a:pos x="7" y="4"/>
              </a:cxn>
              <a:cxn ang="0">
                <a:pos x="7" y="5"/>
              </a:cxn>
              <a:cxn ang="0">
                <a:pos x="7" y="8"/>
              </a:cxn>
              <a:cxn ang="0">
                <a:pos x="7" y="3"/>
              </a:cxn>
              <a:cxn ang="0">
                <a:pos x="107" y="0"/>
              </a:cxn>
              <a:cxn ang="0">
                <a:pos x="119" y="4"/>
              </a:cxn>
              <a:cxn ang="0">
                <a:pos x="145" y="9"/>
              </a:cxn>
              <a:cxn ang="0">
                <a:pos x="154" y="14"/>
              </a:cxn>
              <a:cxn ang="0">
                <a:pos x="166" y="24"/>
              </a:cxn>
              <a:cxn ang="0">
                <a:pos x="194" y="16"/>
              </a:cxn>
              <a:cxn ang="0">
                <a:pos x="202" y="7"/>
              </a:cxn>
              <a:cxn ang="0">
                <a:pos x="208" y="15"/>
              </a:cxn>
            </a:cxnLst>
            <a:rect l="0" t="0" r="r" b="b"/>
            <a:pathLst>
              <a:path w="210" h="88">
                <a:moveTo>
                  <a:pt x="209" y="15"/>
                </a:moveTo>
                <a:lnTo>
                  <a:pt x="210" y="16"/>
                </a:lnTo>
                <a:lnTo>
                  <a:pt x="209" y="16"/>
                </a:lnTo>
                <a:lnTo>
                  <a:pt x="210" y="16"/>
                </a:lnTo>
                <a:lnTo>
                  <a:pt x="209" y="17"/>
                </a:lnTo>
                <a:lnTo>
                  <a:pt x="205" y="17"/>
                </a:lnTo>
                <a:lnTo>
                  <a:pt x="204" y="18"/>
                </a:lnTo>
                <a:lnTo>
                  <a:pt x="204" y="17"/>
                </a:lnTo>
                <a:lnTo>
                  <a:pt x="203" y="18"/>
                </a:lnTo>
                <a:lnTo>
                  <a:pt x="202" y="19"/>
                </a:lnTo>
                <a:lnTo>
                  <a:pt x="202" y="20"/>
                </a:lnTo>
                <a:lnTo>
                  <a:pt x="201" y="19"/>
                </a:lnTo>
                <a:lnTo>
                  <a:pt x="201" y="20"/>
                </a:lnTo>
                <a:lnTo>
                  <a:pt x="201" y="19"/>
                </a:lnTo>
                <a:lnTo>
                  <a:pt x="200" y="20"/>
                </a:lnTo>
                <a:lnTo>
                  <a:pt x="200" y="19"/>
                </a:lnTo>
                <a:lnTo>
                  <a:pt x="200" y="20"/>
                </a:lnTo>
                <a:lnTo>
                  <a:pt x="198" y="20"/>
                </a:lnTo>
                <a:lnTo>
                  <a:pt x="198" y="21"/>
                </a:lnTo>
                <a:lnTo>
                  <a:pt x="197" y="23"/>
                </a:lnTo>
                <a:lnTo>
                  <a:pt x="196" y="24"/>
                </a:lnTo>
                <a:lnTo>
                  <a:pt x="197" y="24"/>
                </a:lnTo>
                <a:lnTo>
                  <a:pt x="196" y="25"/>
                </a:lnTo>
                <a:lnTo>
                  <a:pt x="197" y="26"/>
                </a:lnTo>
                <a:lnTo>
                  <a:pt x="197" y="27"/>
                </a:lnTo>
                <a:lnTo>
                  <a:pt x="198" y="28"/>
                </a:lnTo>
                <a:lnTo>
                  <a:pt x="199" y="27"/>
                </a:lnTo>
                <a:lnTo>
                  <a:pt x="198" y="26"/>
                </a:lnTo>
                <a:lnTo>
                  <a:pt x="199" y="26"/>
                </a:lnTo>
                <a:lnTo>
                  <a:pt x="200" y="28"/>
                </a:lnTo>
                <a:lnTo>
                  <a:pt x="197" y="28"/>
                </a:lnTo>
                <a:lnTo>
                  <a:pt x="195" y="28"/>
                </a:lnTo>
                <a:lnTo>
                  <a:pt x="195" y="27"/>
                </a:lnTo>
                <a:lnTo>
                  <a:pt x="194" y="28"/>
                </a:lnTo>
                <a:lnTo>
                  <a:pt x="194" y="27"/>
                </a:lnTo>
                <a:lnTo>
                  <a:pt x="194" y="29"/>
                </a:lnTo>
                <a:lnTo>
                  <a:pt x="189" y="29"/>
                </a:lnTo>
                <a:lnTo>
                  <a:pt x="185" y="31"/>
                </a:lnTo>
                <a:lnTo>
                  <a:pt x="184" y="32"/>
                </a:lnTo>
                <a:lnTo>
                  <a:pt x="185" y="32"/>
                </a:lnTo>
                <a:lnTo>
                  <a:pt x="185" y="33"/>
                </a:lnTo>
                <a:lnTo>
                  <a:pt x="184" y="35"/>
                </a:lnTo>
                <a:lnTo>
                  <a:pt x="184" y="34"/>
                </a:lnTo>
                <a:lnTo>
                  <a:pt x="183" y="36"/>
                </a:lnTo>
                <a:lnTo>
                  <a:pt x="181" y="38"/>
                </a:lnTo>
                <a:lnTo>
                  <a:pt x="181" y="37"/>
                </a:lnTo>
                <a:lnTo>
                  <a:pt x="179" y="36"/>
                </a:lnTo>
                <a:lnTo>
                  <a:pt x="179" y="35"/>
                </a:lnTo>
                <a:lnTo>
                  <a:pt x="181" y="34"/>
                </a:lnTo>
                <a:lnTo>
                  <a:pt x="179" y="35"/>
                </a:lnTo>
                <a:lnTo>
                  <a:pt x="181" y="39"/>
                </a:lnTo>
                <a:lnTo>
                  <a:pt x="178" y="44"/>
                </a:lnTo>
                <a:lnTo>
                  <a:pt x="177" y="44"/>
                </a:lnTo>
                <a:lnTo>
                  <a:pt x="177" y="43"/>
                </a:lnTo>
                <a:lnTo>
                  <a:pt x="179" y="41"/>
                </a:lnTo>
                <a:lnTo>
                  <a:pt x="178" y="42"/>
                </a:lnTo>
                <a:lnTo>
                  <a:pt x="178" y="40"/>
                </a:lnTo>
                <a:lnTo>
                  <a:pt x="177" y="40"/>
                </a:lnTo>
                <a:lnTo>
                  <a:pt x="177" y="39"/>
                </a:lnTo>
                <a:lnTo>
                  <a:pt x="176" y="39"/>
                </a:lnTo>
                <a:lnTo>
                  <a:pt x="177" y="39"/>
                </a:lnTo>
                <a:lnTo>
                  <a:pt x="176" y="39"/>
                </a:lnTo>
                <a:lnTo>
                  <a:pt x="176" y="38"/>
                </a:lnTo>
                <a:lnTo>
                  <a:pt x="177" y="38"/>
                </a:lnTo>
                <a:lnTo>
                  <a:pt x="176" y="38"/>
                </a:lnTo>
                <a:lnTo>
                  <a:pt x="177" y="37"/>
                </a:lnTo>
                <a:lnTo>
                  <a:pt x="177" y="36"/>
                </a:lnTo>
                <a:lnTo>
                  <a:pt x="178" y="36"/>
                </a:lnTo>
                <a:lnTo>
                  <a:pt x="178" y="35"/>
                </a:lnTo>
                <a:lnTo>
                  <a:pt x="175" y="36"/>
                </a:lnTo>
                <a:lnTo>
                  <a:pt x="176" y="37"/>
                </a:lnTo>
                <a:lnTo>
                  <a:pt x="175" y="36"/>
                </a:lnTo>
                <a:lnTo>
                  <a:pt x="176" y="38"/>
                </a:lnTo>
                <a:lnTo>
                  <a:pt x="175" y="39"/>
                </a:lnTo>
                <a:lnTo>
                  <a:pt x="176" y="40"/>
                </a:lnTo>
                <a:lnTo>
                  <a:pt x="175" y="39"/>
                </a:lnTo>
                <a:lnTo>
                  <a:pt x="176" y="40"/>
                </a:lnTo>
                <a:lnTo>
                  <a:pt x="176" y="41"/>
                </a:lnTo>
                <a:lnTo>
                  <a:pt x="174" y="40"/>
                </a:lnTo>
                <a:lnTo>
                  <a:pt x="173" y="40"/>
                </a:lnTo>
                <a:lnTo>
                  <a:pt x="174" y="38"/>
                </a:lnTo>
                <a:lnTo>
                  <a:pt x="173" y="38"/>
                </a:lnTo>
                <a:lnTo>
                  <a:pt x="174" y="39"/>
                </a:lnTo>
                <a:lnTo>
                  <a:pt x="173" y="40"/>
                </a:lnTo>
                <a:lnTo>
                  <a:pt x="177" y="42"/>
                </a:lnTo>
                <a:lnTo>
                  <a:pt x="176" y="43"/>
                </a:lnTo>
                <a:lnTo>
                  <a:pt x="173" y="40"/>
                </a:lnTo>
                <a:lnTo>
                  <a:pt x="176" y="43"/>
                </a:lnTo>
                <a:lnTo>
                  <a:pt x="177" y="43"/>
                </a:lnTo>
                <a:lnTo>
                  <a:pt x="176" y="44"/>
                </a:lnTo>
                <a:lnTo>
                  <a:pt x="175" y="43"/>
                </a:lnTo>
                <a:lnTo>
                  <a:pt x="176" y="45"/>
                </a:lnTo>
                <a:lnTo>
                  <a:pt x="175" y="44"/>
                </a:lnTo>
                <a:lnTo>
                  <a:pt x="173" y="44"/>
                </a:lnTo>
                <a:lnTo>
                  <a:pt x="176" y="46"/>
                </a:lnTo>
                <a:lnTo>
                  <a:pt x="176" y="45"/>
                </a:lnTo>
                <a:lnTo>
                  <a:pt x="177" y="45"/>
                </a:lnTo>
                <a:lnTo>
                  <a:pt x="179" y="49"/>
                </a:lnTo>
                <a:lnTo>
                  <a:pt x="178" y="46"/>
                </a:lnTo>
                <a:lnTo>
                  <a:pt x="178" y="47"/>
                </a:lnTo>
                <a:lnTo>
                  <a:pt x="177" y="47"/>
                </a:lnTo>
                <a:lnTo>
                  <a:pt x="178" y="48"/>
                </a:lnTo>
                <a:lnTo>
                  <a:pt x="177" y="47"/>
                </a:lnTo>
                <a:lnTo>
                  <a:pt x="178" y="48"/>
                </a:lnTo>
                <a:lnTo>
                  <a:pt x="177" y="47"/>
                </a:lnTo>
                <a:lnTo>
                  <a:pt x="177" y="48"/>
                </a:lnTo>
                <a:lnTo>
                  <a:pt x="175" y="48"/>
                </a:lnTo>
                <a:lnTo>
                  <a:pt x="175" y="49"/>
                </a:lnTo>
                <a:lnTo>
                  <a:pt x="177" y="48"/>
                </a:lnTo>
                <a:lnTo>
                  <a:pt x="177" y="50"/>
                </a:lnTo>
                <a:lnTo>
                  <a:pt x="178" y="48"/>
                </a:lnTo>
                <a:lnTo>
                  <a:pt x="178" y="50"/>
                </a:lnTo>
                <a:lnTo>
                  <a:pt x="177" y="51"/>
                </a:lnTo>
                <a:lnTo>
                  <a:pt x="175" y="51"/>
                </a:lnTo>
                <a:lnTo>
                  <a:pt x="175" y="50"/>
                </a:lnTo>
                <a:lnTo>
                  <a:pt x="175" y="51"/>
                </a:lnTo>
                <a:lnTo>
                  <a:pt x="174" y="50"/>
                </a:lnTo>
                <a:lnTo>
                  <a:pt x="175" y="51"/>
                </a:lnTo>
                <a:lnTo>
                  <a:pt x="174" y="52"/>
                </a:lnTo>
                <a:lnTo>
                  <a:pt x="173" y="52"/>
                </a:lnTo>
                <a:lnTo>
                  <a:pt x="174" y="52"/>
                </a:lnTo>
                <a:lnTo>
                  <a:pt x="176" y="52"/>
                </a:lnTo>
                <a:lnTo>
                  <a:pt x="175" y="53"/>
                </a:lnTo>
                <a:lnTo>
                  <a:pt x="173" y="54"/>
                </a:lnTo>
                <a:lnTo>
                  <a:pt x="172" y="53"/>
                </a:lnTo>
                <a:lnTo>
                  <a:pt x="172" y="54"/>
                </a:lnTo>
                <a:lnTo>
                  <a:pt x="171" y="55"/>
                </a:lnTo>
                <a:lnTo>
                  <a:pt x="170" y="56"/>
                </a:lnTo>
                <a:lnTo>
                  <a:pt x="170" y="55"/>
                </a:lnTo>
                <a:lnTo>
                  <a:pt x="170" y="56"/>
                </a:lnTo>
                <a:lnTo>
                  <a:pt x="168" y="56"/>
                </a:lnTo>
                <a:lnTo>
                  <a:pt x="166" y="58"/>
                </a:lnTo>
                <a:lnTo>
                  <a:pt x="165" y="58"/>
                </a:lnTo>
                <a:lnTo>
                  <a:pt x="166" y="59"/>
                </a:lnTo>
                <a:lnTo>
                  <a:pt x="165" y="59"/>
                </a:lnTo>
                <a:lnTo>
                  <a:pt x="163" y="60"/>
                </a:lnTo>
                <a:lnTo>
                  <a:pt x="162" y="61"/>
                </a:lnTo>
                <a:lnTo>
                  <a:pt x="160" y="61"/>
                </a:lnTo>
                <a:lnTo>
                  <a:pt x="161" y="62"/>
                </a:lnTo>
                <a:lnTo>
                  <a:pt x="160" y="61"/>
                </a:lnTo>
                <a:lnTo>
                  <a:pt x="160" y="62"/>
                </a:lnTo>
                <a:lnTo>
                  <a:pt x="158" y="64"/>
                </a:lnTo>
                <a:lnTo>
                  <a:pt x="158" y="65"/>
                </a:lnTo>
                <a:lnTo>
                  <a:pt x="157" y="67"/>
                </a:lnTo>
                <a:lnTo>
                  <a:pt x="158" y="69"/>
                </a:lnTo>
                <a:lnTo>
                  <a:pt x="159" y="73"/>
                </a:lnTo>
                <a:lnTo>
                  <a:pt x="161" y="75"/>
                </a:lnTo>
                <a:lnTo>
                  <a:pt x="160" y="75"/>
                </a:lnTo>
                <a:lnTo>
                  <a:pt x="160" y="76"/>
                </a:lnTo>
                <a:lnTo>
                  <a:pt x="163" y="82"/>
                </a:lnTo>
                <a:lnTo>
                  <a:pt x="161" y="88"/>
                </a:lnTo>
                <a:lnTo>
                  <a:pt x="159" y="88"/>
                </a:lnTo>
                <a:lnTo>
                  <a:pt x="159" y="87"/>
                </a:lnTo>
                <a:lnTo>
                  <a:pt x="159" y="88"/>
                </a:lnTo>
                <a:lnTo>
                  <a:pt x="158" y="86"/>
                </a:lnTo>
                <a:lnTo>
                  <a:pt x="157" y="85"/>
                </a:lnTo>
                <a:lnTo>
                  <a:pt x="155" y="83"/>
                </a:lnTo>
                <a:lnTo>
                  <a:pt x="156" y="82"/>
                </a:lnTo>
                <a:lnTo>
                  <a:pt x="155" y="83"/>
                </a:lnTo>
                <a:lnTo>
                  <a:pt x="155" y="81"/>
                </a:lnTo>
                <a:lnTo>
                  <a:pt x="155" y="82"/>
                </a:lnTo>
                <a:lnTo>
                  <a:pt x="154" y="81"/>
                </a:lnTo>
                <a:lnTo>
                  <a:pt x="153" y="79"/>
                </a:lnTo>
                <a:lnTo>
                  <a:pt x="154" y="78"/>
                </a:lnTo>
                <a:lnTo>
                  <a:pt x="153" y="78"/>
                </a:lnTo>
                <a:lnTo>
                  <a:pt x="153" y="79"/>
                </a:lnTo>
                <a:lnTo>
                  <a:pt x="152" y="78"/>
                </a:lnTo>
                <a:lnTo>
                  <a:pt x="153" y="75"/>
                </a:lnTo>
                <a:lnTo>
                  <a:pt x="153" y="73"/>
                </a:lnTo>
                <a:lnTo>
                  <a:pt x="151" y="73"/>
                </a:lnTo>
                <a:lnTo>
                  <a:pt x="148" y="70"/>
                </a:lnTo>
                <a:lnTo>
                  <a:pt x="143" y="71"/>
                </a:lnTo>
                <a:lnTo>
                  <a:pt x="142" y="70"/>
                </a:lnTo>
                <a:lnTo>
                  <a:pt x="143" y="70"/>
                </a:lnTo>
                <a:lnTo>
                  <a:pt x="142" y="69"/>
                </a:lnTo>
                <a:lnTo>
                  <a:pt x="142" y="70"/>
                </a:lnTo>
                <a:lnTo>
                  <a:pt x="140" y="69"/>
                </a:lnTo>
                <a:lnTo>
                  <a:pt x="137" y="69"/>
                </a:lnTo>
                <a:lnTo>
                  <a:pt x="138" y="69"/>
                </a:lnTo>
                <a:lnTo>
                  <a:pt x="136" y="69"/>
                </a:lnTo>
                <a:lnTo>
                  <a:pt x="135" y="69"/>
                </a:lnTo>
                <a:lnTo>
                  <a:pt x="136" y="69"/>
                </a:lnTo>
                <a:lnTo>
                  <a:pt x="135" y="69"/>
                </a:lnTo>
                <a:lnTo>
                  <a:pt x="134" y="70"/>
                </a:lnTo>
                <a:lnTo>
                  <a:pt x="134" y="69"/>
                </a:lnTo>
                <a:lnTo>
                  <a:pt x="134" y="68"/>
                </a:lnTo>
                <a:lnTo>
                  <a:pt x="133" y="69"/>
                </a:lnTo>
                <a:lnTo>
                  <a:pt x="130" y="69"/>
                </a:lnTo>
                <a:lnTo>
                  <a:pt x="128" y="70"/>
                </a:lnTo>
                <a:lnTo>
                  <a:pt x="126" y="69"/>
                </a:lnTo>
                <a:lnTo>
                  <a:pt x="125" y="70"/>
                </a:lnTo>
                <a:lnTo>
                  <a:pt x="126" y="70"/>
                </a:lnTo>
                <a:lnTo>
                  <a:pt x="127" y="70"/>
                </a:lnTo>
                <a:lnTo>
                  <a:pt x="127" y="71"/>
                </a:lnTo>
                <a:lnTo>
                  <a:pt x="128" y="70"/>
                </a:lnTo>
                <a:lnTo>
                  <a:pt x="128" y="71"/>
                </a:lnTo>
                <a:lnTo>
                  <a:pt x="127" y="72"/>
                </a:lnTo>
                <a:lnTo>
                  <a:pt x="130" y="73"/>
                </a:lnTo>
                <a:lnTo>
                  <a:pt x="128" y="74"/>
                </a:lnTo>
                <a:lnTo>
                  <a:pt x="129" y="74"/>
                </a:lnTo>
                <a:lnTo>
                  <a:pt x="128" y="74"/>
                </a:lnTo>
                <a:lnTo>
                  <a:pt x="126" y="72"/>
                </a:lnTo>
                <a:lnTo>
                  <a:pt x="126" y="73"/>
                </a:lnTo>
                <a:lnTo>
                  <a:pt x="126" y="74"/>
                </a:lnTo>
                <a:lnTo>
                  <a:pt x="125" y="73"/>
                </a:lnTo>
                <a:lnTo>
                  <a:pt x="123" y="74"/>
                </a:lnTo>
                <a:lnTo>
                  <a:pt x="122" y="73"/>
                </a:lnTo>
                <a:lnTo>
                  <a:pt x="120" y="71"/>
                </a:lnTo>
                <a:lnTo>
                  <a:pt x="119" y="71"/>
                </a:lnTo>
                <a:lnTo>
                  <a:pt x="119" y="72"/>
                </a:lnTo>
                <a:lnTo>
                  <a:pt x="118" y="72"/>
                </a:lnTo>
                <a:lnTo>
                  <a:pt x="115" y="71"/>
                </a:lnTo>
                <a:lnTo>
                  <a:pt x="112" y="71"/>
                </a:lnTo>
                <a:lnTo>
                  <a:pt x="112" y="70"/>
                </a:lnTo>
                <a:lnTo>
                  <a:pt x="112" y="71"/>
                </a:lnTo>
                <a:lnTo>
                  <a:pt x="109" y="73"/>
                </a:lnTo>
                <a:lnTo>
                  <a:pt x="110" y="72"/>
                </a:lnTo>
                <a:lnTo>
                  <a:pt x="109" y="72"/>
                </a:lnTo>
                <a:lnTo>
                  <a:pt x="109" y="71"/>
                </a:lnTo>
                <a:lnTo>
                  <a:pt x="108" y="71"/>
                </a:lnTo>
                <a:lnTo>
                  <a:pt x="108" y="73"/>
                </a:lnTo>
                <a:lnTo>
                  <a:pt x="108" y="74"/>
                </a:lnTo>
                <a:lnTo>
                  <a:pt x="104" y="76"/>
                </a:lnTo>
                <a:lnTo>
                  <a:pt x="104" y="75"/>
                </a:lnTo>
                <a:lnTo>
                  <a:pt x="102" y="75"/>
                </a:lnTo>
                <a:lnTo>
                  <a:pt x="103" y="76"/>
                </a:lnTo>
                <a:lnTo>
                  <a:pt x="102" y="77"/>
                </a:lnTo>
                <a:lnTo>
                  <a:pt x="101" y="76"/>
                </a:lnTo>
                <a:lnTo>
                  <a:pt x="101" y="77"/>
                </a:lnTo>
                <a:lnTo>
                  <a:pt x="100" y="77"/>
                </a:lnTo>
                <a:lnTo>
                  <a:pt x="100" y="78"/>
                </a:lnTo>
                <a:lnTo>
                  <a:pt x="101" y="78"/>
                </a:lnTo>
                <a:lnTo>
                  <a:pt x="100" y="78"/>
                </a:lnTo>
                <a:lnTo>
                  <a:pt x="99" y="78"/>
                </a:lnTo>
                <a:lnTo>
                  <a:pt x="100" y="79"/>
                </a:lnTo>
                <a:lnTo>
                  <a:pt x="99" y="80"/>
                </a:lnTo>
                <a:lnTo>
                  <a:pt x="98" y="80"/>
                </a:lnTo>
                <a:lnTo>
                  <a:pt x="99" y="80"/>
                </a:lnTo>
                <a:lnTo>
                  <a:pt x="99" y="82"/>
                </a:lnTo>
                <a:lnTo>
                  <a:pt x="100" y="85"/>
                </a:lnTo>
                <a:lnTo>
                  <a:pt x="99" y="86"/>
                </a:lnTo>
                <a:lnTo>
                  <a:pt x="93" y="83"/>
                </a:lnTo>
                <a:lnTo>
                  <a:pt x="92" y="81"/>
                </a:lnTo>
                <a:lnTo>
                  <a:pt x="92" y="79"/>
                </a:lnTo>
                <a:lnTo>
                  <a:pt x="89" y="77"/>
                </a:lnTo>
                <a:lnTo>
                  <a:pt x="87" y="74"/>
                </a:lnTo>
                <a:lnTo>
                  <a:pt x="85" y="71"/>
                </a:lnTo>
                <a:lnTo>
                  <a:pt x="81" y="71"/>
                </a:lnTo>
                <a:lnTo>
                  <a:pt x="80" y="71"/>
                </a:lnTo>
                <a:lnTo>
                  <a:pt x="78" y="74"/>
                </a:lnTo>
                <a:lnTo>
                  <a:pt x="77" y="74"/>
                </a:lnTo>
                <a:lnTo>
                  <a:pt x="73" y="71"/>
                </a:lnTo>
                <a:lnTo>
                  <a:pt x="72" y="68"/>
                </a:lnTo>
                <a:lnTo>
                  <a:pt x="67" y="65"/>
                </a:lnTo>
                <a:lnTo>
                  <a:pt x="66" y="64"/>
                </a:lnTo>
                <a:lnTo>
                  <a:pt x="60" y="64"/>
                </a:lnTo>
                <a:lnTo>
                  <a:pt x="60" y="66"/>
                </a:lnTo>
                <a:lnTo>
                  <a:pt x="50" y="66"/>
                </a:lnTo>
                <a:lnTo>
                  <a:pt x="36" y="61"/>
                </a:lnTo>
                <a:lnTo>
                  <a:pt x="36" y="60"/>
                </a:lnTo>
                <a:lnTo>
                  <a:pt x="27" y="61"/>
                </a:lnTo>
                <a:lnTo>
                  <a:pt x="26" y="58"/>
                </a:lnTo>
                <a:lnTo>
                  <a:pt x="24" y="56"/>
                </a:lnTo>
                <a:lnTo>
                  <a:pt x="23" y="57"/>
                </a:lnTo>
                <a:lnTo>
                  <a:pt x="22" y="56"/>
                </a:lnTo>
                <a:lnTo>
                  <a:pt x="20" y="55"/>
                </a:lnTo>
                <a:lnTo>
                  <a:pt x="19" y="54"/>
                </a:lnTo>
                <a:lnTo>
                  <a:pt x="15" y="54"/>
                </a:lnTo>
                <a:lnTo>
                  <a:pt x="15" y="52"/>
                </a:lnTo>
                <a:lnTo>
                  <a:pt x="10" y="47"/>
                </a:lnTo>
                <a:lnTo>
                  <a:pt x="10" y="45"/>
                </a:lnTo>
                <a:lnTo>
                  <a:pt x="8" y="44"/>
                </a:lnTo>
                <a:lnTo>
                  <a:pt x="8" y="42"/>
                </a:lnTo>
                <a:lnTo>
                  <a:pt x="10" y="43"/>
                </a:lnTo>
                <a:lnTo>
                  <a:pt x="8" y="41"/>
                </a:lnTo>
                <a:lnTo>
                  <a:pt x="10" y="41"/>
                </a:lnTo>
                <a:lnTo>
                  <a:pt x="8" y="40"/>
                </a:lnTo>
                <a:lnTo>
                  <a:pt x="8" y="42"/>
                </a:lnTo>
                <a:lnTo>
                  <a:pt x="6" y="41"/>
                </a:lnTo>
                <a:lnTo>
                  <a:pt x="7" y="41"/>
                </a:lnTo>
                <a:lnTo>
                  <a:pt x="6" y="39"/>
                </a:lnTo>
                <a:lnTo>
                  <a:pt x="3" y="38"/>
                </a:lnTo>
                <a:lnTo>
                  <a:pt x="3" y="35"/>
                </a:lnTo>
                <a:lnTo>
                  <a:pt x="1" y="32"/>
                </a:lnTo>
                <a:lnTo>
                  <a:pt x="2" y="31"/>
                </a:lnTo>
                <a:lnTo>
                  <a:pt x="2" y="29"/>
                </a:lnTo>
                <a:lnTo>
                  <a:pt x="0" y="23"/>
                </a:lnTo>
                <a:lnTo>
                  <a:pt x="1" y="22"/>
                </a:lnTo>
                <a:lnTo>
                  <a:pt x="2" y="21"/>
                </a:lnTo>
                <a:lnTo>
                  <a:pt x="1" y="21"/>
                </a:lnTo>
                <a:lnTo>
                  <a:pt x="2" y="20"/>
                </a:lnTo>
                <a:lnTo>
                  <a:pt x="3" y="14"/>
                </a:lnTo>
                <a:lnTo>
                  <a:pt x="2" y="11"/>
                </a:lnTo>
                <a:lnTo>
                  <a:pt x="5" y="11"/>
                </a:lnTo>
                <a:lnTo>
                  <a:pt x="2" y="11"/>
                </a:lnTo>
                <a:lnTo>
                  <a:pt x="2" y="9"/>
                </a:lnTo>
                <a:lnTo>
                  <a:pt x="3" y="11"/>
                </a:lnTo>
                <a:lnTo>
                  <a:pt x="3" y="10"/>
                </a:lnTo>
                <a:lnTo>
                  <a:pt x="3" y="9"/>
                </a:lnTo>
                <a:lnTo>
                  <a:pt x="2" y="9"/>
                </a:lnTo>
                <a:lnTo>
                  <a:pt x="3" y="8"/>
                </a:lnTo>
                <a:lnTo>
                  <a:pt x="2" y="8"/>
                </a:lnTo>
                <a:lnTo>
                  <a:pt x="2" y="9"/>
                </a:lnTo>
                <a:lnTo>
                  <a:pt x="0" y="3"/>
                </a:lnTo>
                <a:lnTo>
                  <a:pt x="3" y="4"/>
                </a:lnTo>
                <a:lnTo>
                  <a:pt x="7" y="4"/>
                </a:lnTo>
                <a:lnTo>
                  <a:pt x="7" y="5"/>
                </a:lnTo>
                <a:lnTo>
                  <a:pt x="6" y="7"/>
                </a:lnTo>
                <a:lnTo>
                  <a:pt x="7" y="7"/>
                </a:lnTo>
                <a:lnTo>
                  <a:pt x="6" y="7"/>
                </a:lnTo>
                <a:lnTo>
                  <a:pt x="7" y="6"/>
                </a:lnTo>
                <a:lnTo>
                  <a:pt x="7" y="5"/>
                </a:lnTo>
                <a:lnTo>
                  <a:pt x="8" y="5"/>
                </a:lnTo>
                <a:lnTo>
                  <a:pt x="7" y="6"/>
                </a:lnTo>
                <a:lnTo>
                  <a:pt x="8" y="6"/>
                </a:lnTo>
                <a:lnTo>
                  <a:pt x="8" y="7"/>
                </a:lnTo>
                <a:lnTo>
                  <a:pt x="7" y="7"/>
                </a:lnTo>
                <a:lnTo>
                  <a:pt x="7" y="8"/>
                </a:lnTo>
                <a:lnTo>
                  <a:pt x="7" y="7"/>
                </a:lnTo>
                <a:lnTo>
                  <a:pt x="6" y="8"/>
                </a:lnTo>
                <a:lnTo>
                  <a:pt x="8" y="7"/>
                </a:lnTo>
                <a:lnTo>
                  <a:pt x="8" y="6"/>
                </a:lnTo>
                <a:lnTo>
                  <a:pt x="8" y="4"/>
                </a:lnTo>
                <a:lnTo>
                  <a:pt x="7" y="3"/>
                </a:lnTo>
                <a:lnTo>
                  <a:pt x="8" y="3"/>
                </a:lnTo>
                <a:lnTo>
                  <a:pt x="8" y="2"/>
                </a:lnTo>
                <a:lnTo>
                  <a:pt x="7" y="1"/>
                </a:lnTo>
                <a:lnTo>
                  <a:pt x="38" y="1"/>
                </a:lnTo>
                <a:lnTo>
                  <a:pt x="107" y="1"/>
                </a:lnTo>
                <a:lnTo>
                  <a:pt x="107" y="0"/>
                </a:lnTo>
                <a:lnTo>
                  <a:pt x="109" y="0"/>
                </a:lnTo>
                <a:lnTo>
                  <a:pt x="109" y="2"/>
                </a:lnTo>
                <a:lnTo>
                  <a:pt x="112" y="3"/>
                </a:lnTo>
                <a:lnTo>
                  <a:pt x="115" y="2"/>
                </a:lnTo>
                <a:lnTo>
                  <a:pt x="117" y="4"/>
                </a:lnTo>
                <a:lnTo>
                  <a:pt x="119" y="4"/>
                </a:lnTo>
                <a:lnTo>
                  <a:pt x="121" y="5"/>
                </a:lnTo>
                <a:lnTo>
                  <a:pt x="123" y="4"/>
                </a:lnTo>
                <a:lnTo>
                  <a:pt x="124" y="4"/>
                </a:lnTo>
                <a:lnTo>
                  <a:pt x="128" y="5"/>
                </a:lnTo>
                <a:lnTo>
                  <a:pt x="132" y="4"/>
                </a:lnTo>
                <a:lnTo>
                  <a:pt x="145" y="9"/>
                </a:lnTo>
                <a:lnTo>
                  <a:pt x="146" y="10"/>
                </a:lnTo>
                <a:lnTo>
                  <a:pt x="148" y="10"/>
                </a:lnTo>
                <a:lnTo>
                  <a:pt x="148" y="12"/>
                </a:lnTo>
                <a:lnTo>
                  <a:pt x="150" y="12"/>
                </a:lnTo>
                <a:lnTo>
                  <a:pt x="150" y="13"/>
                </a:lnTo>
                <a:lnTo>
                  <a:pt x="154" y="14"/>
                </a:lnTo>
                <a:lnTo>
                  <a:pt x="155" y="21"/>
                </a:lnTo>
                <a:lnTo>
                  <a:pt x="154" y="24"/>
                </a:lnTo>
                <a:lnTo>
                  <a:pt x="151" y="25"/>
                </a:lnTo>
                <a:lnTo>
                  <a:pt x="151" y="27"/>
                </a:lnTo>
                <a:lnTo>
                  <a:pt x="153" y="28"/>
                </a:lnTo>
                <a:lnTo>
                  <a:pt x="166" y="24"/>
                </a:lnTo>
                <a:lnTo>
                  <a:pt x="166" y="21"/>
                </a:lnTo>
                <a:lnTo>
                  <a:pt x="167" y="21"/>
                </a:lnTo>
                <a:lnTo>
                  <a:pt x="174" y="21"/>
                </a:lnTo>
                <a:lnTo>
                  <a:pt x="176" y="19"/>
                </a:lnTo>
                <a:lnTo>
                  <a:pt x="181" y="16"/>
                </a:lnTo>
                <a:lnTo>
                  <a:pt x="194" y="16"/>
                </a:lnTo>
                <a:lnTo>
                  <a:pt x="194" y="15"/>
                </a:lnTo>
                <a:lnTo>
                  <a:pt x="196" y="15"/>
                </a:lnTo>
                <a:lnTo>
                  <a:pt x="198" y="12"/>
                </a:lnTo>
                <a:lnTo>
                  <a:pt x="198" y="11"/>
                </a:lnTo>
                <a:lnTo>
                  <a:pt x="199" y="9"/>
                </a:lnTo>
                <a:lnTo>
                  <a:pt x="202" y="7"/>
                </a:lnTo>
                <a:lnTo>
                  <a:pt x="203" y="8"/>
                </a:lnTo>
                <a:lnTo>
                  <a:pt x="205" y="7"/>
                </a:lnTo>
                <a:lnTo>
                  <a:pt x="207" y="8"/>
                </a:lnTo>
                <a:lnTo>
                  <a:pt x="207" y="13"/>
                </a:lnTo>
                <a:lnTo>
                  <a:pt x="209" y="13"/>
                </a:lnTo>
                <a:lnTo>
                  <a:pt x="208" y="15"/>
                </a:lnTo>
                <a:lnTo>
                  <a:pt x="209" y="15"/>
                </a:lnTo>
                <a:close/>
              </a:path>
            </a:pathLst>
          </a:custGeom>
          <a:noFill/>
          <a:ln w="9525">
            <a:solidFill>
              <a:schemeClr val="accent1"/>
            </a:solidFill>
            <a:round/>
            <a:headEnd/>
            <a:tailEnd/>
          </a:ln>
        </xdr:spPr>
      </xdr:sp>
      <xdr:sp macro="" textlink="">
        <xdr:nvSpPr>
          <xdr:cNvPr id="198" name="Freeform 25">
            <a:hlinkClick xmlns:r="http://schemas.openxmlformats.org/officeDocument/2006/relationships" r:id="rId21" tooltip="us - 94,957"/>
          </xdr:cNvPr>
          <xdr:cNvSpPr>
            <a:spLocks/>
          </xdr:cNvSpPr>
        </xdr:nvSpPr>
        <xdr:spPr bwMode="auto">
          <a:xfrm>
            <a:off x="397" y="1482"/>
            <a:ext cx="139" cy="61"/>
          </a:xfrm>
          <a:custGeom>
            <a:avLst/>
            <a:gdLst/>
            <a:ahLst/>
            <a:cxnLst>
              <a:cxn ang="0">
                <a:pos x="16" y="39"/>
              </a:cxn>
              <a:cxn ang="0">
                <a:pos x="11" y="38"/>
              </a:cxn>
              <a:cxn ang="0">
                <a:pos x="9" y="36"/>
              </a:cxn>
              <a:cxn ang="0">
                <a:pos x="11" y="33"/>
              </a:cxn>
              <a:cxn ang="0">
                <a:pos x="14" y="31"/>
              </a:cxn>
              <a:cxn ang="0">
                <a:pos x="27" y="27"/>
              </a:cxn>
              <a:cxn ang="0">
                <a:pos x="18" y="25"/>
              </a:cxn>
              <a:cxn ang="0">
                <a:pos x="6" y="23"/>
              </a:cxn>
              <a:cxn ang="0">
                <a:pos x="9" y="19"/>
              </a:cxn>
              <a:cxn ang="0">
                <a:pos x="24" y="19"/>
              </a:cxn>
              <a:cxn ang="0">
                <a:pos x="21" y="17"/>
              </a:cxn>
              <a:cxn ang="0">
                <a:pos x="29" y="18"/>
              </a:cxn>
              <a:cxn ang="0">
                <a:pos x="15" y="14"/>
              </a:cxn>
              <a:cxn ang="0">
                <a:pos x="23" y="4"/>
              </a:cxn>
              <a:cxn ang="0">
                <a:pos x="30" y="3"/>
              </a:cxn>
              <a:cxn ang="0">
                <a:pos x="46" y="1"/>
              </a:cxn>
              <a:cxn ang="0">
                <a:pos x="50" y="2"/>
              </a:cxn>
              <a:cxn ang="0">
                <a:pos x="57" y="3"/>
              </a:cxn>
              <a:cxn ang="0">
                <a:pos x="99" y="41"/>
              </a:cxn>
              <a:cxn ang="0">
                <a:pos x="116" y="44"/>
              </a:cxn>
              <a:cxn ang="0">
                <a:pos x="131" y="52"/>
              </a:cxn>
              <a:cxn ang="0">
                <a:pos x="138" y="61"/>
              </a:cxn>
              <a:cxn ang="0">
                <a:pos x="137" y="60"/>
              </a:cxn>
              <a:cxn ang="0">
                <a:pos x="135" y="57"/>
              </a:cxn>
              <a:cxn ang="0">
                <a:pos x="132" y="57"/>
              </a:cxn>
              <a:cxn ang="0">
                <a:pos x="131" y="54"/>
              </a:cxn>
              <a:cxn ang="0">
                <a:pos x="126" y="50"/>
              </a:cxn>
              <a:cxn ang="0">
                <a:pos x="124" y="49"/>
              </a:cxn>
              <a:cxn ang="0">
                <a:pos x="121" y="47"/>
              </a:cxn>
              <a:cxn ang="0">
                <a:pos x="119" y="47"/>
              </a:cxn>
              <a:cxn ang="0">
                <a:pos x="114" y="45"/>
              </a:cxn>
              <a:cxn ang="0">
                <a:pos x="115" y="48"/>
              </a:cxn>
              <a:cxn ang="0">
                <a:pos x="105" y="42"/>
              </a:cxn>
              <a:cxn ang="0">
                <a:pos x="86" y="39"/>
              </a:cxn>
              <a:cxn ang="0">
                <a:pos x="81" y="39"/>
              </a:cxn>
              <a:cxn ang="0">
                <a:pos x="73" y="39"/>
              </a:cxn>
              <a:cxn ang="0">
                <a:pos x="73" y="39"/>
              </a:cxn>
              <a:cxn ang="0">
                <a:pos x="72" y="42"/>
              </a:cxn>
              <a:cxn ang="0">
                <a:pos x="67" y="43"/>
              </a:cxn>
              <a:cxn ang="0">
                <a:pos x="60" y="45"/>
              </a:cxn>
              <a:cxn ang="0">
                <a:pos x="61" y="39"/>
              </a:cxn>
              <a:cxn ang="0">
                <a:pos x="64" y="37"/>
              </a:cxn>
              <a:cxn ang="0">
                <a:pos x="55" y="43"/>
              </a:cxn>
              <a:cxn ang="0">
                <a:pos x="51" y="47"/>
              </a:cxn>
              <a:cxn ang="0">
                <a:pos x="46" y="50"/>
              </a:cxn>
              <a:cxn ang="0">
                <a:pos x="39" y="54"/>
              </a:cxn>
              <a:cxn ang="0">
                <a:pos x="35" y="57"/>
              </a:cxn>
              <a:cxn ang="0">
                <a:pos x="26" y="59"/>
              </a:cxn>
              <a:cxn ang="0">
                <a:pos x="21" y="60"/>
              </a:cxn>
              <a:cxn ang="0">
                <a:pos x="18" y="61"/>
              </a:cxn>
              <a:cxn ang="0">
                <a:pos x="27" y="57"/>
              </a:cxn>
              <a:cxn ang="0">
                <a:pos x="37" y="51"/>
              </a:cxn>
              <a:cxn ang="0">
                <a:pos x="42" y="45"/>
              </a:cxn>
              <a:cxn ang="0">
                <a:pos x="34" y="46"/>
              </a:cxn>
              <a:cxn ang="0">
                <a:pos x="24" y="47"/>
              </a:cxn>
              <a:cxn ang="0">
                <a:pos x="24" y="44"/>
              </a:cxn>
              <a:cxn ang="0">
                <a:pos x="20" y="41"/>
              </a:cxn>
              <a:cxn ang="0">
                <a:pos x="10" y="40"/>
              </a:cxn>
            </a:cxnLst>
            <a:rect l="0" t="0" r="r" b="b"/>
            <a:pathLst>
              <a:path w="139" h="61">
                <a:moveTo>
                  <a:pt x="13" y="39"/>
                </a:moveTo>
                <a:lnTo>
                  <a:pt x="14" y="39"/>
                </a:lnTo>
                <a:lnTo>
                  <a:pt x="14" y="40"/>
                </a:lnTo>
                <a:lnTo>
                  <a:pt x="15" y="39"/>
                </a:lnTo>
                <a:lnTo>
                  <a:pt x="16" y="40"/>
                </a:lnTo>
                <a:lnTo>
                  <a:pt x="18" y="39"/>
                </a:lnTo>
                <a:lnTo>
                  <a:pt x="16" y="39"/>
                </a:lnTo>
                <a:lnTo>
                  <a:pt x="17" y="39"/>
                </a:lnTo>
                <a:lnTo>
                  <a:pt x="16" y="38"/>
                </a:lnTo>
                <a:lnTo>
                  <a:pt x="15" y="39"/>
                </a:lnTo>
                <a:lnTo>
                  <a:pt x="13" y="39"/>
                </a:lnTo>
                <a:lnTo>
                  <a:pt x="11" y="39"/>
                </a:lnTo>
                <a:lnTo>
                  <a:pt x="12" y="38"/>
                </a:lnTo>
                <a:lnTo>
                  <a:pt x="11" y="38"/>
                </a:lnTo>
                <a:lnTo>
                  <a:pt x="10" y="38"/>
                </a:lnTo>
                <a:lnTo>
                  <a:pt x="11" y="37"/>
                </a:lnTo>
                <a:lnTo>
                  <a:pt x="13" y="36"/>
                </a:lnTo>
                <a:lnTo>
                  <a:pt x="11" y="37"/>
                </a:lnTo>
                <a:lnTo>
                  <a:pt x="10" y="38"/>
                </a:lnTo>
                <a:lnTo>
                  <a:pt x="8" y="37"/>
                </a:lnTo>
                <a:lnTo>
                  <a:pt x="9" y="36"/>
                </a:lnTo>
                <a:lnTo>
                  <a:pt x="7" y="36"/>
                </a:lnTo>
                <a:lnTo>
                  <a:pt x="8" y="36"/>
                </a:lnTo>
                <a:lnTo>
                  <a:pt x="9" y="36"/>
                </a:lnTo>
                <a:lnTo>
                  <a:pt x="8" y="35"/>
                </a:lnTo>
                <a:lnTo>
                  <a:pt x="10" y="35"/>
                </a:lnTo>
                <a:lnTo>
                  <a:pt x="9" y="34"/>
                </a:lnTo>
                <a:lnTo>
                  <a:pt x="11" y="33"/>
                </a:lnTo>
                <a:lnTo>
                  <a:pt x="12" y="33"/>
                </a:lnTo>
                <a:lnTo>
                  <a:pt x="13" y="33"/>
                </a:lnTo>
                <a:lnTo>
                  <a:pt x="12" y="32"/>
                </a:lnTo>
                <a:lnTo>
                  <a:pt x="14" y="32"/>
                </a:lnTo>
                <a:lnTo>
                  <a:pt x="12" y="32"/>
                </a:lnTo>
                <a:lnTo>
                  <a:pt x="13" y="31"/>
                </a:lnTo>
                <a:lnTo>
                  <a:pt x="14" y="31"/>
                </a:lnTo>
                <a:lnTo>
                  <a:pt x="13" y="31"/>
                </a:lnTo>
                <a:lnTo>
                  <a:pt x="14" y="30"/>
                </a:lnTo>
                <a:lnTo>
                  <a:pt x="19" y="31"/>
                </a:lnTo>
                <a:lnTo>
                  <a:pt x="22" y="29"/>
                </a:lnTo>
                <a:lnTo>
                  <a:pt x="25" y="29"/>
                </a:lnTo>
                <a:lnTo>
                  <a:pt x="27" y="28"/>
                </a:lnTo>
                <a:lnTo>
                  <a:pt x="27" y="27"/>
                </a:lnTo>
                <a:lnTo>
                  <a:pt x="26" y="26"/>
                </a:lnTo>
                <a:lnTo>
                  <a:pt x="24" y="26"/>
                </a:lnTo>
                <a:lnTo>
                  <a:pt x="27" y="25"/>
                </a:lnTo>
                <a:lnTo>
                  <a:pt x="26" y="24"/>
                </a:lnTo>
                <a:lnTo>
                  <a:pt x="22" y="25"/>
                </a:lnTo>
                <a:lnTo>
                  <a:pt x="20" y="26"/>
                </a:lnTo>
                <a:lnTo>
                  <a:pt x="18" y="25"/>
                </a:lnTo>
                <a:lnTo>
                  <a:pt x="19" y="26"/>
                </a:lnTo>
                <a:lnTo>
                  <a:pt x="16" y="25"/>
                </a:lnTo>
                <a:lnTo>
                  <a:pt x="12" y="26"/>
                </a:lnTo>
                <a:lnTo>
                  <a:pt x="7" y="25"/>
                </a:lnTo>
                <a:lnTo>
                  <a:pt x="7" y="24"/>
                </a:lnTo>
                <a:lnTo>
                  <a:pt x="4" y="23"/>
                </a:lnTo>
                <a:lnTo>
                  <a:pt x="6" y="23"/>
                </a:lnTo>
                <a:lnTo>
                  <a:pt x="7" y="23"/>
                </a:lnTo>
                <a:lnTo>
                  <a:pt x="3" y="22"/>
                </a:lnTo>
                <a:lnTo>
                  <a:pt x="0" y="21"/>
                </a:lnTo>
                <a:lnTo>
                  <a:pt x="7" y="19"/>
                </a:lnTo>
                <a:lnTo>
                  <a:pt x="10" y="19"/>
                </a:lnTo>
                <a:lnTo>
                  <a:pt x="8" y="19"/>
                </a:lnTo>
                <a:lnTo>
                  <a:pt x="9" y="19"/>
                </a:lnTo>
                <a:lnTo>
                  <a:pt x="14" y="18"/>
                </a:lnTo>
                <a:lnTo>
                  <a:pt x="17" y="18"/>
                </a:lnTo>
                <a:lnTo>
                  <a:pt x="16" y="18"/>
                </a:lnTo>
                <a:lnTo>
                  <a:pt x="16" y="19"/>
                </a:lnTo>
                <a:lnTo>
                  <a:pt x="15" y="19"/>
                </a:lnTo>
                <a:lnTo>
                  <a:pt x="23" y="20"/>
                </a:lnTo>
                <a:lnTo>
                  <a:pt x="24" y="19"/>
                </a:lnTo>
                <a:lnTo>
                  <a:pt x="26" y="19"/>
                </a:lnTo>
                <a:lnTo>
                  <a:pt x="26" y="20"/>
                </a:lnTo>
                <a:lnTo>
                  <a:pt x="26" y="19"/>
                </a:lnTo>
                <a:lnTo>
                  <a:pt x="24" y="19"/>
                </a:lnTo>
                <a:lnTo>
                  <a:pt x="23" y="19"/>
                </a:lnTo>
                <a:lnTo>
                  <a:pt x="23" y="18"/>
                </a:lnTo>
                <a:lnTo>
                  <a:pt x="21" y="17"/>
                </a:lnTo>
                <a:lnTo>
                  <a:pt x="20" y="17"/>
                </a:lnTo>
                <a:lnTo>
                  <a:pt x="22" y="17"/>
                </a:lnTo>
                <a:lnTo>
                  <a:pt x="24" y="19"/>
                </a:lnTo>
                <a:lnTo>
                  <a:pt x="26" y="18"/>
                </a:lnTo>
                <a:lnTo>
                  <a:pt x="27" y="19"/>
                </a:lnTo>
                <a:lnTo>
                  <a:pt x="29" y="19"/>
                </a:lnTo>
                <a:lnTo>
                  <a:pt x="29" y="18"/>
                </a:lnTo>
                <a:lnTo>
                  <a:pt x="24" y="18"/>
                </a:lnTo>
                <a:lnTo>
                  <a:pt x="23" y="17"/>
                </a:lnTo>
                <a:lnTo>
                  <a:pt x="24" y="16"/>
                </a:lnTo>
                <a:lnTo>
                  <a:pt x="21" y="16"/>
                </a:lnTo>
                <a:lnTo>
                  <a:pt x="20" y="16"/>
                </a:lnTo>
                <a:lnTo>
                  <a:pt x="16" y="16"/>
                </a:lnTo>
                <a:lnTo>
                  <a:pt x="15" y="14"/>
                </a:lnTo>
                <a:lnTo>
                  <a:pt x="5" y="12"/>
                </a:lnTo>
                <a:lnTo>
                  <a:pt x="7" y="11"/>
                </a:lnTo>
                <a:lnTo>
                  <a:pt x="7" y="9"/>
                </a:lnTo>
                <a:lnTo>
                  <a:pt x="16" y="9"/>
                </a:lnTo>
                <a:lnTo>
                  <a:pt x="18" y="8"/>
                </a:lnTo>
                <a:lnTo>
                  <a:pt x="19" y="6"/>
                </a:lnTo>
                <a:lnTo>
                  <a:pt x="23" y="4"/>
                </a:lnTo>
                <a:lnTo>
                  <a:pt x="22" y="5"/>
                </a:lnTo>
                <a:lnTo>
                  <a:pt x="23" y="5"/>
                </a:lnTo>
                <a:lnTo>
                  <a:pt x="30" y="3"/>
                </a:lnTo>
                <a:lnTo>
                  <a:pt x="29" y="4"/>
                </a:lnTo>
                <a:lnTo>
                  <a:pt x="31" y="4"/>
                </a:lnTo>
                <a:lnTo>
                  <a:pt x="32" y="4"/>
                </a:lnTo>
                <a:lnTo>
                  <a:pt x="30" y="3"/>
                </a:lnTo>
                <a:lnTo>
                  <a:pt x="32" y="3"/>
                </a:lnTo>
                <a:lnTo>
                  <a:pt x="33" y="2"/>
                </a:lnTo>
                <a:lnTo>
                  <a:pt x="32" y="3"/>
                </a:lnTo>
                <a:lnTo>
                  <a:pt x="33" y="3"/>
                </a:lnTo>
                <a:lnTo>
                  <a:pt x="37" y="3"/>
                </a:lnTo>
                <a:lnTo>
                  <a:pt x="42" y="0"/>
                </a:lnTo>
                <a:lnTo>
                  <a:pt x="46" y="1"/>
                </a:lnTo>
                <a:lnTo>
                  <a:pt x="44" y="2"/>
                </a:lnTo>
                <a:lnTo>
                  <a:pt x="45" y="2"/>
                </a:lnTo>
                <a:lnTo>
                  <a:pt x="45" y="3"/>
                </a:lnTo>
                <a:lnTo>
                  <a:pt x="48" y="1"/>
                </a:lnTo>
                <a:lnTo>
                  <a:pt x="48" y="2"/>
                </a:lnTo>
                <a:lnTo>
                  <a:pt x="49" y="1"/>
                </a:lnTo>
                <a:lnTo>
                  <a:pt x="50" y="2"/>
                </a:lnTo>
                <a:lnTo>
                  <a:pt x="50" y="3"/>
                </a:lnTo>
                <a:lnTo>
                  <a:pt x="51" y="3"/>
                </a:lnTo>
                <a:lnTo>
                  <a:pt x="55" y="2"/>
                </a:lnTo>
                <a:lnTo>
                  <a:pt x="58" y="3"/>
                </a:lnTo>
                <a:lnTo>
                  <a:pt x="57" y="3"/>
                </a:lnTo>
                <a:lnTo>
                  <a:pt x="59" y="3"/>
                </a:lnTo>
                <a:lnTo>
                  <a:pt x="57" y="3"/>
                </a:lnTo>
                <a:lnTo>
                  <a:pt x="60" y="3"/>
                </a:lnTo>
                <a:lnTo>
                  <a:pt x="59" y="4"/>
                </a:lnTo>
                <a:lnTo>
                  <a:pt x="69" y="4"/>
                </a:lnTo>
                <a:lnTo>
                  <a:pt x="85" y="5"/>
                </a:lnTo>
                <a:lnTo>
                  <a:pt x="91" y="5"/>
                </a:lnTo>
                <a:lnTo>
                  <a:pt x="99" y="7"/>
                </a:lnTo>
                <a:lnTo>
                  <a:pt x="99" y="41"/>
                </a:lnTo>
                <a:lnTo>
                  <a:pt x="103" y="41"/>
                </a:lnTo>
                <a:lnTo>
                  <a:pt x="106" y="41"/>
                </a:lnTo>
                <a:lnTo>
                  <a:pt x="106" y="42"/>
                </a:lnTo>
                <a:lnTo>
                  <a:pt x="112" y="45"/>
                </a:lnTo>
                <a:lnTo>
                  <a:pt x="112" y="46"/>
                </a:lnTo>
                <a:lnTo>
                  <a:pt x="115" y="45"/>
                </a:lnTo>
                <a:lnTo>
                  <a:pt x="116" y="44"/>
                </a:lnTo>
                <a:lnTo>
                  <a:pt x="117" y="44"/>
                </a:lnTo>
                <a:lnTo>
                  <a:pt x="116" y="43"/>
                </a:lnTo>
                <a:lnTo>
                  <a:pt x="119" y="43"/>
                </a:lnTo>
                <a:lnTo>
                  <a:pt x="121" y="43"/>
                </a:lnTo>
                <a:lnTo>
                  <a:pt x="121" y="44"/>
                </a:lnTo>
                <a:lnTo>
                  <a:pt x="127" y="47"/>
                </a:lnTo>
                <a:lnTo>
                  <a:pt x="131" y="52"/>
                </a:lnTo>
                <a:lnTo>
                  <a:pt x="132" y="53"/>
                </a:lnTo>
                <a:lnTo>
                  <a:pt x="132" y="54"/>
                </a:lnTo>
                <a:lnTo>
                  <a:pt x="133" y="54"/>
                </a:lnTo>
                <a:lnTo>
                  <a:pt x="139" y="56"/>
                </a:lnTo>
                <a:lnTo>
                  <a:pt x="139" y="57"/>
                </a:lnTo>
                <a:lnTo>
                  <a:pt x="139" y="59"/>
                </a:lnTo>
                <a:lnTo>
                  <a:pt x="138" y="61"/>
                </a:lnTo>
                <a:lnTo>
                  <a:pt x="137" y="61"/>
                </a:lnTo>
                <a:lnTo>
                  <a:pt x="137" y="60"/>
                </a:lnTo>
                <a:lnTo>
                  <a:pt x="136" y="61"/>
                </a:lnTo>
                <a:lnTo>
                  <a:pt x="136" y="60"/>
                </a:lnTo>
                <a:lnTo>
                  <a:pt x="137" y="60"/>
                </a:lnTo>
                <a:lnTo>
                  <a:pt x="138" y="59"/>
                </a:lnTo>
                <a:lnTo>
                  <a:pt x="137" y="60"/>
                </a:lnTo>
                <a:lnTo>
                  <a:pt x="136" y="60"/>
                </a:lnTo>
                <a:lnTo>
                  <a:pt x="135" y="60"/>
                </a:lnTo>
                <a:lnTo>
                  <a:pt x="136" y="59"/>
                </a:lnTo>
                <a:lnTo>
                  <a:pt x="137" y="59"/>
                </a:lnTo>
                <a:lnTo>
                  <a:pt x="136" y="59"/>
                </a:lnTo>
                <a:lnTo>
                  <a:pt x="136" y="58"/>
                </a:lnTo>
                <a:lnTo>
                  <a:pt x="135" y="57"/>
                </a:lnTo>
                <a:lnTo>
                  <a:pt x="136" y="56"/>
                </a:lnTo>
                <a:lnTo>
                  <a:pt x="132" y="57"/>
                </a:lnTo>
                <a:lnTo>
                  <a:pt x="133" y="57"/>
                </a:lnTo>
                <a:lnTo>
                  <a:pt x="133" y="58"/>
                </a:lnTo>
                <a:lnTo>
                  <a:pt x="132" y="58"/>
                </a:lnTo>
                <a:lnTo>
                  <a:pt x="131" y="58"/>
                </a:lnTo>
                <a:lnTo>
                  <a:pt x="132" y="57"/>
                </a:lnTo>
                <a:lnTo>
                  <a:pt x="132" y="56"/>
                </a:lnTo>
                <a:lnTo>
                  <a:pt x="133" y="56"/>
                </a:lnTo>
                <a:lnTo>
                  <a:pt x="132" y="55"/>
                </a:lnTo>
                <a:lnTo>
                  <a:pt x="131" y="55"/>
                </a:lnTo>
                <a:lnTo>
                  <a:pt x="131" y="54"/>
                </a:lnTo>
                <a:lnTo>
                  <a:pt x="130" y="54"/>
                </a:lnTo>
                <a:lnTo>
                  <a:pt x="131" y="54"/>
                </a:lnTo>
                <a:lnTo>
                  <a:pt x="129" y="54"/>
                </a:lnTo>
                <a:lnTo>
                  <a:pt x="129" y="52"/>
                </a:lnTo>
                <a:lnTo>
                  <a:pt x="127" y="52"/>
                </a:lnTo>
                <a:lnTo>
                  <a:pt x="128" y="52"/>
                </a:lnTo>
                <a:lnTo>
                  <a:pt x="127" y="51"/>
                </a:lnTo>
                <a:lnTo>
                  <a:pt x="126" y="51"/>
                </a:lnTo>
                <a:lnTo>
                  <a:pt x="126" y="50"/>
                </a:lnTo>
                <a:lnTo>
                  <a:pt x="128" y="51"/>
                </a:lnTo>
                <a:lnTo>
                  <a:pt x="127" y="50"/>
                </a:lnTo>
                <a:lnTo>
                  <a:pt x="128" y="50"/>
                </a:lnTo>
                <a:lnTo>
                  <a:pt x="126" y="50"/>
                </a:lnTo>
                <a:lnTo>
                  <a:pt x="126" y="49"/>
                </a:lnTo>
                <a:lnTo>
                  <a:pt x="125" y="49"/>
                </a:lnTo>
                <a:lnTo>
                  <a:pt x="124" y="49"/>
                </a:lnTo>
                <a:lnTo>
                  <a:pt x="125" y="48"/>
                </a:lnTo>
                <a:lnTo>
                  <a:pt x="126" y="47"/>
                </a:lnTo>
                <a:lnTo>
                  <a:pt x="125" y="47"/>
                </a:lnTo>
                <a:lnTo>
                  <a:pt x="124" y="48"/>
                </a:lnTo>
                <a:lnTo>
                  <a:pt x="123" y="48"/>
                </a:lnTo>
                <a:lnTo>
                  <a:pt x="122" y="48"/>
                </a:lnTo>
                <a:lnTo>
                  <a:pt x="121" y="47"/>
                </a:lnTo>
                <a:lnTo>
                  <a:pt x="120" y="44"/>
                </a:lnTo>
                <a:lnTo>
                  <a:pt x="119" y="44"/>
                </a:lnTo>
                <a:lnTo>
                  <a:pt x="120" y="45"/>
                </a:lnTo>
                <a:lnTo>
                  <a:pt x="119" y="45"/>
                </a:lnTo>
                <a:lnTo>
                  <a:pt x="121" y="48"/>
                </a:lnTo>
                <a:lnTo>
                  <a:pt x="120" y="48"/>
                </a:lnTo>
                <a:lnTo>
                  <a:pt x="119" y="47"/>
                </a:lnTo>
                <a:lnTo>
                  <a:pt x="118" y="48"/>
                </a:lnTo>
                <a:lnTo>
                  <a:pt x="118" y="47"/>
                </a:lnTo>
                <a:lnTo>
                  <a:pt x="117" y="46"/>
                </a:lnTo>
                <a:lnTo>
                  <a:pt x="118" y="46"/>
                </a:lnTo>
                <a:lnTo>
                  <a:pt x="117" y="46"/>
                </a:lnTo>
                <a:lnTo>
                  <a:pt x="114" y="46"/>
                </a:lnTo>
                <a:lnTo>
                  <a:pt x="114" y="45"/>
                </a:lnTo>
                <a:lnTo>
                  <a:pt x="113" y="46"/>
                </a:lnTo>
                <a:lnTo>
                  <a:pt x="115" y="46"/>
                </a:lnTo>
                <a:lnTo>
                  <a:pt x="116" y="47"/>
                </a:lnTo>
                <a:lnTo>
                  <a:pt x="117" y="47"/>
                </a:lnTo>
                <a:lnTo>
                  <a:pt x="117" y="48"/>
                </a:lnTo>
                <a:lnTo>
                  <a:pt x="116" y="48"/>
                </a:lnTo>
                <a:lnTo>
                  <a:pt x="115" y="48"/>
                </a:lnTo>
                <a:lnTo>
                  <a:pt x="108" y="45"/>
                </a:lnTo>
                <a:lnTo>
                  <a:pt x="109" y="45"/>
                </a:lnTo>
                <a:lnTo>
                  <a:pt x="104" y="44"/>
                </a:lnTo>
                <a:lnTo>
                  <a:pt x="105" y="42"/>
                </a:lnTo>
                <a:lnTo>
                  <a:pt x="105" y="43"/>
                </a:lnTo>
                <a:lnTo>
                  <a:pt x="107" y="43"/>
                </a:lnTo>
                <a:lnTo>
                  <a:pt x="105" y="42"/>
                </a:lnTo>
                <a:lnTo>
                  <a:pt x="101" y="43"/>
                </a:lnTo>
                <a:lnTo>
                  <a:pt x="98" y="42"/>
                </a:lnTo>
                <a:lnTo>
                  <a:pt x="97" y="42"/>
                </a:lnTo>
                <a:lnTo>
                  <a:pt x="93" y="42"/>
                </a:lnTo>
                <a:lnTo>
                  <a:pt x="89" y="42"/>
                </a:lnTo>
                <a:lnTo>
                  <a:pt x="85" y="41"/>
                </a:lnTo>
                <a:lnTo>
                  <a:pt x="86" y="39"/>
                </a:lnTo>
                <a:lnTo>
                  <a:pt x="84" y="40"/>
                </a:lnTo>
                <a:lnTo>
                  <a:pt x="81" y="40"/>
                </a:lnTo>
                <a:lnTo>
                  <a:pt x="82" y="39"/>
                </a:lnTo>
                <a:lnTo>
                  <a:pt x="80" y="40"/>
                </a:lnTo>
                <a:lnTo>
                  <a:pt x="81" y="39"/>
                </a:lnTo>
                <a:lnTo>
                  <a:pt x="79" y="39"/>
                </a:lnTo>
                <a:lnTo>
                  <a:pt x="81" y="39"/>
                </a:lnTo>
                <a:lnTo>
                  <a:pt x="78" y="38"/>
                </a:lnTo>
                <a:lnTo>
                  <a:pt x="80" y="38"/>
                </a:lnTo>
                <a:lnTo>
                  <a:pt x="76" y="39"/>
                </a:lnTo>
                <a:lnTo>
                  <a:pt x="75" y="38"/>
                </a:lnTo>
                <a:lnTo>
                  <a:pt x="75" y="39"/>
                </a:lnTo>
                <a:lnTo>
                  <a:pt x="74" y="39"/>
                </a:lnTo>
                <a:lnTo>
                  <a:pt x="73" y="39"/>
                </a:lnTo>
                <a:lnTo>
                  <a:pt x="75" y="37"/>
                </a:lnTo>
                <a:lnTo>
                  <a:pt x="73" y="38"/>
                </a:lnTo>
                <a:lnTo>
                  <a:pt x="73" y="39"/>
                </a:lnTo>
                <a:lnTo>
                  <a:pt x="71" y="39"/>
                </a:lnTo>
                <a:lnTo>
                  <a:pt x="72" y="39"/>
                </a:lnTo>
                <a:lnTo>
                  <a:pt x="71" y="39"/>
                </a:lnTo>
                <a:lnTo>
                  <a:pt x="73" y="39"/>
                </a:lnTo>
                <a:lnTo>
                  <a:pt x="73" y="40"/>
                </a:lnTo>
                <a:lnTo>
                  <a:pt x="71" y="40"/>
                </a:lnTo>
                <a:lnTo>
                  <a:pt x="73" y="40"/>
                </a:lnTo>
                <a:lnTo>
                  <a:pt x="74" y="40"/>
                </a:lnTo>
                <a:lnTo>
                  <a:pt x="72" y="41"/>
                </a:lnTo>
                <a:lnTo>
                  <a:pt x="73" y="41"/>
                </a:lnTo>
                <a:lnTo>
                  <a:pt x="72" y="42"/>
                </a:lnTo>
                <a:lnTo>
                  <a:pt x="70" y="42"/>
                </a:lnTo>
                <a:lnTo>
                  <a:pt x="69" y="42"/>
                </a:lnTo>
                <a:lnTo>
                  <a:pt x="68" y="43"/>
                </a:lnTo>
                <a:lnTo>
                  <a:pt x="68" y="42"/>
                </a:lnTo>
                <a:lnTo>
                  <a:pt x="67" y="43"/>
                </a:lnTo>
                <a:lnTo>
                  <a:pt x="66" y="43"/>
                </a:lnTo>
                <a:lnTo>
                  <a:pt x="67" y="43"/>
                </a:lnTo>
                <a:lnTo>
                  <a:pt x="66" y="43"/>
                </a:lnTo>
                <a:lnTo>
                  <a:pt x="65" y="44"/>
                </a:lnTo>
                <a:lnTo>
                  <a:pt x="66" y="43"/>
                </a:lnTo>
                <a:lnTo>
                  <a:pt x="65" y="44"/>
                </a:lnTo>
                <a:lnTo>
                  <a:pt x="65" y="43"/>
                </a:lnTo>
                <a:lnTo>
                  <a:pt x="63" y="45"/>
                </a:lnTo>
                <a:lnTo>
                  <a:pt x="60" y="45"/>
                </a:lnTo>
                <a:lnTo>
                  <a:pt x="59" y="44"/>
                </a:lnTo>
                <a:lnTo>
                  <a:pt x="61" y="44"/>
                </a:lnTo>
                <a:lnTo>
                  <a:pt x="63" y="43"/>
                </a:lnTo>
                <a:lnTo>
                  <a:pt x="61" y="43"/>
                </a:lnTo>
                <a:lnTo>
                  <a:pt x="59" y="43"/>
                </a:lnTo>
                <a:lnTo>
                  <a:pt x="62" y="40"/>
                </a:lnTo>
                <a:lnTo>
                  <a:pt x="61" y="39"/>
                </a:lnTo>
                <a:lnTo>
                  <a:pt x="65" y="38"/>
                </a:lnTo>
                <a:lnTo>
                  <a:pt x="70" y="39"/>
                </a:lnTo>
                <a:lnTo>
                  <a:pt x="66" y="38"/>
                </a:lnTo>
                <a:lnTo>
                  <a:pt x="69" y="36"/>
                </a:lnTo>
                <a:lnTo>
                  <a:pt x="68" y="36"/>
                </a:lnTo>
                <a:lnTo>
                  <a:pt x="66" y="38"/>
                </a:lnTo>
                <a:lnTo>
                  <a:pt x="64" y="37"/>
                </a:lnTo>
                <a:lnTo>
                  <a:pt x="60" y="39"/>
                </a:lnTo>
                <a:lnTo>
                  <a:pt x="58" y="40"/>
                </a:lnTo>
                <a:lnTo>
                  <a:pt x="58" y="41"/>
                </a:lnTo>
                <a:lnTo>
                  <a:pt x="55" y="41"/>
                </a:lnTo>
                <a:lnTo>
                  <a:pt x="57" y="42"/>
                </a:lnTo>
                <a:lnTo>
                  <a:pt x="55" y="42"/>
                </a:lnTo>
                <a:lnTo>
                  <a:pt x="55" y="43"/>
                </a:lnTo>
                <a:lnTo>
                  <a:pt x="54" y="43"/>
                </a:lnTo>
                <a:lnTo>
                  <a:pt x="51" y="44"/>
                </a:lnTo>
                <a:lnTo>
                  <a:pt x="51" y="45"/>
                </a:lnTo>
                <a:lnTo>
                  <a:pt x="51" y="46"/>
                </a:lnTo>
                <a:lnTo>
                  <a:pt x="54" y="46"/>
                </a:lnTo>
                <a:lnTo>
                  <a:pt x="54" y="47"/>
                </a:lnTo>
                <a:lnTo>
                  <a:pt x="51" y="47"/>
                </a:lnTo>
                <a:lnTo>
                  <a:pt x="52" y="48"/>
                </a:lnTo>
                <a:lnTo>
                  <a:pt x="50" y="48"/>
                </a:lnTo>
                <a:lnTo>
                  <a:pt x="51" y="48"/>
                </a:lnTo>
                <a:lnTo>
                  <a:pt x="51" y="49"/>
                </a:lnTo>
                <a:lnTo>
                  <a:pt x="48" y="49"/>
                </a:lnTo>
                <a:lnTo>
                  <a:pt x="47" y="50"/>
                </a:lnTo>
                <a:lnTo>
                  <a:pt x="46" y="50"/>
                </a:lnTo>
                <a:lnTo>
                  <a:pt x="46" y="51"/>
                </a:lnTo>
                <a:lnTo>
                  <a:pt x="43" y="52"/>
                </a:lnTo>
                <a:lnTo>
                  <a:pt x="42" y="53"/>
                </a:lnTo>
                <a:lnTo>
                  <a:pt x="41" y="53"/>
                </a:lnTo>
                <a:lnTo>
                  <a:pt x="40" y="54"/>
                </a:lnTo>
                <a:lnTo>
                  <a:pt x="39" y="53"/>
                </a:lnTo>
                <a:lnTo>
                  <a:pt x="39" y="54"/>
                </a:lnTo>
                <a:lnTo>
                  <a:pt x="38" y="54"/>
                </a:lnTo>
                <a:lnTo>
                  <a:pt x="37" y="54"/>
                </a:lnTo>
                <a:lnTo>
                  <a:pt x="38" y="55"/>
                </a:lnTo>
                <a:lnTo>
                  <a:pt x="36" y="55"/>
                </a:lnTo>
                <a:lnTo>
                  <a:pt x="35" y="55"/>
                </a:lnTo>
                <a:lnTo>
                  <a:pt x="37" y="56"/>
                </a:lnTo>
                <a:lnTo>
                  <a:pt x="35" y="57"/>
                </a:lnTo>
                <a:lnTo>
                  <a:pt x="35" y="56"/>
                </a:lnTo>
                <a:lnTo>
                  <a:pt x="35" y="57"/>
                </a:lnTo>
                <a:lnTo>
                  <a:pt x="32" y="57"/>
                </a:lnTo>
                <a:lnTo>
                  <a:pt x="31" y="58"/>
                </a:lnTo>
                <a:lnTo>
                  <a:pt x="31" y="57"/>
                </a:lnTo>
                <a:lnTo>
                  <a:pt x="28" y="58"/>
                </a:lnTo>
                <a:lnTo>
                  <a:pt x="26" y="59"/>
                </a:lnTo>
                <a:lnTo>
                  <a:pt x="24" y="59"/>
                </a:lnTo>
                <a:lnTo>
                  <a:pt x="24" y="58"/>
                </a:lnTo>
                <a:lnTo>
                  <a:pt x="26" y="58"/>
                </a:lnTo>
                <a:lnTo>
                  <a:pt x="24" y="58"/>
                </a:lnTo>
                <a:lnTo>
                  <a:pt x="23" y="59"/>
                </a:lnTo>
                <a:lnTo>
                  <a:pt x="23" y="60"/>
                </a:lnTo>
                <a:lnTo>
                  <a:pt x="21" y="60"/>
                </a:lnTo>
                <a:lnTo>
                  <a:pt x="20" y="59"/>
                </a:lnTo>
                <a:lnTo>
                  <a:pt x="20" y="60"/>
                </a:lnTo>
                <a:lnTo>
                  <a:pt x="20" y="61"/>
                </a:lnTo>
                <a:lnTo>
                  <a:pt x="19" y="61"/>
                </a:lnTo>
                <a:lnTo>
                  <a:pt x="18" y="60"/>
                </a:lnTo>
                <a:lnTo>
                  <a:pt x="19" y="61"/>
                </a:lnTo>
                <a:lnTo>
                  <a:pt x="18" y="61"/>
                </a:lnTo>
                <a:lnTo>
                  <a:pt x="18" y="60"/>
                </a:lnTo>
                <a:lnTo>
                  <a:pt x="21" y="59"/>
                </a:lnTo>
                <a:lnTo>
                  <a:pt x="22" y="58"/>
                </a:lnTo>
                <a:lnTo>
                  <a:pt x="23" y="57"/>
                </a:lnTo>
                <a:lnTo>
                  <a:pt x="26" y="57"/>
                </a:lnTo>
                <a:lnTo>
                  <a:pt x="27" y="58"/>
                </a:lnTo>
                <a:lnTo>
                  <a:pt x="27" y="57"/>
                </a:lnTo>
                <a:lnTo>
                  <a:pt x="29" y="57"/>
                </a:lnTo>
                <a:lnTo>
                  <a:pt x="28" y="57"/>
                </a:lnTo>
                <a:lnTo>
                  <a:pt x="29" y="55"/>
                </a:lnTo>
                <a:lnTo>
                  <a:pt x="34" y="54"/>
                </a:lnTo>
                <a:lnTo>
                  <a:pt x="35" y="54"/>
                </a:lnTo>
                <a:lnTo>
                  <a:pt x="35" y="52"/>
                </a:lnTo>
                <a:lnTo>
                  <a:pt x="37" y="51"/>
                </a:lnTo>
                <a:lnTo>
                  <a:pt x="38" y="51"/>
                </a:lnTo>
                <a:lnTo>
                  <a:pt x="39" y="51"/>
                </a:lnTo>
                <a:lnTo>
                  <a:pt x="38" y="51"/>
                </a:lnTo>
                <a:lnTo>
                  <a:pt x="39" y="49"/>
                </a:lnTo>
                <a:lnTo>
                  <a:pt x="41" y="48"/>
                </a:lnTo>
                <a:lnTo>
                  <a:pt x="39" y="48"/>
                </a:lnTo>
                <a:lnTo>
                  <a:pt x="42" y="45"/>
                </a:lnTo>
                <a:lnTo>
                  <a:pt x="41" y="46"/>
                </a:lnTo>
                <a:lnTo>
                  <a:pt x="36" y="47"/>
                </a:lnTo>
                <a:lnTo>
                  <a:pt x="35" y="46"/>
                </a:lnTo>
                <a:lnTo>
                  <a:pt x="37" y="46"/>
                </a:lnTo>
                <a:lnTo>
                  <a:pt x="35" y="45"/>
                </a:lnTo>
                <a:lnTo>
                  <a:pt x="35" y="46"/>
                </a:lnTo>
                <a:lnTo>
                  <a:pt x="34" y="46"/>
                </a:lnTo>
                <a:lnTo>
                  <a:pt x="35" y="47"/>
                </a:lnTo>
                <a:lnTo>
                  <a:pt x="34" y="48"/>
                </a:lnTo>
                <a:lnTo>
                  <a:pt x="33" y="48"/>
                </a:lnTo>
                <a:lnTo>
                  <a:pt x="31" y="46"/>
                </a:lnTo>
                <a:lnTo>
                  <a:pt x="30" y="46"/>
                </a:lnTo>
                <a:lnTo>
                  <a:pt x="29" y="45"/>
                </a:lnTo>
                <a:lnTo>
                  <a:pt x="24" y="47"/>
                </a:lnTo>
                <a:lnTo>
                  <a:pt x="22" y="47"/>
                </a:lnTo>
                <a:lnTo>
                  <a:pt x="24" y="46"/>
                </a:lnTo>
                <a:lnTo>
                  <a:pt x="23" y="46"/>
                </a:lnTo>
                <a:lnTo>
                  <a:pt x="24" y="45"/>
                </a:lnTo>
                <a:lnTo>
                  <a:pt x="23" y="45"/>
                </a:lnTo>
                <a:lnTo>
                  <a:pt x="23" y="44"/>
                </a:lnTo>
                <a:lnTo>
                  <a:pt x="24" y="44"/>
                </a:lnTo>
                <a:lnTo>
                  <a:pt x="22" y="42"/>
                </a:lnTo>
                <a:lnTo>
                  <a:pt x="22" y="41"/>
                </a:lnTo>
                <a:lnTo>
                  <a:pt x="21" y="41"/>
                </a:lnTo>
                <a:lnTo>
                  <a:pt x="22" y="40"/>
                </a:lnTo>
                <a:lnTo>
                  <a:pt x="23" y="39"/>
                </a:lnTo>
                <a:lnTo>
                  <a:pt x="22" y="40"/>
                </a:lnTo>
                <a:lnTo>
                  <a:pt x="20" y="41"/>
                </a:lnTo>
                <a:lnTo>
                  <a:pt x="21" y="42"/>
                </a:lnTo>
                <a:lnTo>
                  <a:pt x="16" y="43"/>
                </a:lnTo>
                <a:lnTo>
                  <a:pt x="15" y="43"/>
                </a:lnTo>
                <a:lnTo>
                  <a:pt x="15" y="42"/>
                </a:lnTo>
                <a:lnTo>
                  <a:pt x="11" y="40"/>
                </a:lnTo>
                <a:lnTo>
                  <a:pt x="12" y="40"/>
                </a:lnTo>
                <a:lnTo>
                  <a:pt x="10" y="40"/>
                </a:lnTo>
                <a:lnTo>
                  <a:pt x="13" y="39"/>
                </a:lnTo>
                <a:close/>
              </a:path>
            </a:pathLst>
          </a:custGeom>
          <a:noFill/>
          <a:ln w="9525">
            <a:solidFill>
              <a:schemeClr val="accent1"/>
            </a:solidFill>
            <a:round/>
            <a:headEnd/>
            <a:tailEnd/>
          </a:ln>
        </xdr:spPr>
      </xdr:sp>
    </xdr:grpSp>
    <xdr:clientData/>
  </xdr:twoCellAnchor>
  <xdr:twoCellAnchor editAs="oneCell">
    <xdr:from>
      <xdr:col>8</xdr:col>
      <xdr:colOff>266701</xdr:colOff>
      <xdr:row>5</xdr:row>
      <xdr:rowOff>38100</xdr:rowOff>
    </xdr:from>
    <xdr:to>
      <xdr:col>9</xdr:col>
      <xdr:colOff>206960</xdr:colOff>
      <xdr:row>23</xdr:row>
      <xdr:rowOff>147828</xdr:rowOff>
    </xdr:to>
    <xdr:pic>
      <xdr:nvPicPr>
        <xdr:cNvPr id="50" name="Picture 49"/>
        <xdr:cNvPicPr>
          <a:picLocks noChangeAspect="1"/>
        </xdr:cNvPicPr>
      </xdr:nvPicPr>
      <xdr:blipFill>
        <a:blip xmlns:r="http://schemas.openxmlformats.org/officeDocument/2006/relationships" r:embed="rId22" cstate="print"/>
        <a:stretch>
          <a:fillRect/>
        </a:stretch>
      </xdr:blipFill>
      <xdr:spPr>
        <a:xfrm>
          <a:off x="5724526" y="1524000"/>
          <a:ext cx="530809" cy="35387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661988</xdr:colOff>
      <xdr:row>3</xdr:row>
      <xdr:rowOff>116681</xdr:rowOff>
    </xdr:from>
    <xdr:to>
      <xdr:col>8</xdr:col>
      <xdr:colOff>71439</xdr:colOff>
      <xdr:row>21</xdr:row>
      <xdr:rowOff>164306</xdr:rowOff>
    </xdr:to>
    <xdr:graphicFrame macro="">
      <xdr:nvGraphicFramePr>
        <xdr:cNvPr id="9"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666751</xdr:colOff>
      <xdr:row>26</xdr:row>
      <xdr:rowOff>66675</xdr:rowOff>
    </xdr:from>
    <xdr:to>
      <xdr:col>14</xdr:col>
      <xdr:colOff>314325</xdr:colOff>
      <xdr:row>45</xdr:row>
      <xdr:rowOff>85724</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554831</xdr:colOff>
      <xdr:row>3</xdr:row>
      <xdr:rowOff>116681</xdr:rowOff>
    </xdr:from>
    <xdr:to>
      <xdr:col>8</xdr:col>
      <xdr:colOff>290512</xdr:colOff>
      <xdr:row>24</xdr:row>
      <xdr:rowOff>35719</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27</xdr:row>
      <xdr:rowOff>57150</xdr:rowOff>
    </xdr:from>
    <xdr:to>
      <xdr:col>14</xdr:col>
      <xdr:colOff>180975</xdr:colOff>
      <xdr:row>44</xdr:row>
      <xdr:rowOff>66675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9525</xdr:colOff>
      <xdr:row>5</xdr:row>
      <xdr:rowOff>19050</xdr:rowOff>
    </xdr:from>
    <xdr:to>
      <xdr:col>13</xdr:col>
      <xdr:colOff>381000</xdr:colOff>
      <xdr:row>23</xdr:row>
      <xdr:rowOff>85725</xdr:rowOff>
    </xdr:to>
    <xdr:graphicFrame macro="">
      <xdr:nvGraphicFramePr>
        <xdr:cNvPr id="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26</xdr:row>
      <xdr:rowOff>152400</xdr:rowOff>
    </xdr:from>
    <xdr:to>
      <xdr:col>13</xdr:col>
      <xdr:colOff>381000</xdr:colOff>
      <xdr:row>45</xdr:row>
      <xdr:rowOff>57150</xdr:rowOff>
    </xdr:to>
    <xdr:graphicFrame macro="">
      <xdr:nvGraphicFramePr>
        <xdr:cNvPr id="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371474</xdr:colOff>
      <xdr:row>12</xdr:row>
      <xdr:rowOff>28574</xdr:rowOff>
    </xdr:from>
    <xdr:to>
      <xdr:col>10</xdr:col>
      <xdr:colOff>742950</xdr:colOff>
      <xdr:row>29</xdr:row>
      <xdr:rowOff>161924</xdr:rowOff>
    </xdr:to>
    <xdr:graphicFrame macro="">
      <xdr:nvGraphicFramePr>
        <xdr:cNvPr id="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12</xdr:row>
      <xdr:rowOff>19050</xdr:rowOff>
    </xdr:from>
    <xdr:to>
      <xdr:col>5</xdr:col>
      <xdr:colOff>276225</xdr:colOff>
      <xdr:row>30</xdr:row>
      <xdr:rowOff>19050</xdr:rowOff>
    </xdr:to>
    <xdr:graphicFrame macro="">
      <xdr:nvGraphicFramePr>
        <xdr:cNvPr id="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0</xdr:colOff>
      <xdr:row>7</xdr:row>
      <xdr:rowOff>47625</xdr:rowOff>
    </xdr:from>
    <xdr:to>
      <xdr:col>16</xdr:col>
      <xdr:colOff>333375</xdr:colOff>
      <xdr:row>30</xdr:row>
      <xdr:rowOff>66675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22411</xdr:colOff>
      <xdr:row>5</xdr:row>
      <xdr:rowOff>134470</xdr:rowOff>
    </xdr:from>
    <xdr:to>
      <xdr:col>11</xdr:col>
      <xdr:colOff>291352</xdr:colOff>
      <xdr:row>24</xdr:row>
      <xdr:rowOff>44824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1043827</xdr:colOff>
      <xdr:row>25</xdr:row>
      <xdr:rowOff>156880</xdr:rowOff>
    </xdr:from>
    <xdr:to>
      <xdr:col>11</xdr:col>
      <xdr:colOff>324971</xdr:colOff>
      <xdr:row>44</xdr:row>
      <xdr:rowOff>134470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1122</xdr:colOff>
      <xdr:row>2</xdr:row>
      <xdr:rowOff>194982</xdr:rowOff>
    </xdr:from>
    <xdr:to>
      <xdr:col>11</xdr:col>
      <xdr:colOff>324970</xdr:colOff>
      <xdr:row>22</xdr:row>
      <xdr:rowOff>22412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22412</xdr:colOff>
      <xdr:row>24</xdr:row>
      <xdr:rowOff>145676</xdr:rowOff>
    </xdr:from>
    <xdr:to>
      <xdr:col>11</xdr:col>
      <xdr:colOff>358588</xdr:colOff>
      <xdr:row>44</xdr:row>
      <xdr:rowOff>134471</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37539</xdr:colOff>
      <xdr:row>54</xdr:row>
      <xdr:rowOff>33617</xdr:rowOff>
    </xdr:from>
    <xdr:to>
      <xdr:col>13</xdr:col>
      <xdr:colOff>403412</xdr:colOff>
      <xdr:row>74</xdr:row>
      <xdr:rowOff>3921</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459442</xdr:colOff>
      <xdr:row>152</xdr:row>
      <xdr:rowOff>72839</xdr:rowOff>
    </xdr:from>
    <xdr:to>
      <xdr:col>13</xdr:col>
      <xdr:colOff>470647</xdr:colOff>
      <xdr:row>168</xdr:row>
      <xdr:rowOff>15689</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639857</xdr:colOff>
      <xdr:row>0</xdr:row>
      <xdr:rowOff>122704</xdr:rowOff>
    </xdr:from>
    <xdr:to>
      <xdr:col>13</xdr:col>
      <xdr:colOff>349625</xdr:colOff>
      <xdr:row>17</xdr:row>
      <xdr:rowOff>29695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683559</xdr:colOff>
      <xdr:row>110</xdr:row>
      <xdr:rowOff>61635</xdr:rowOff>
    </xdr:from>
    <xdr:to>
      <xdr:col>13</xdr:col>
      <xdr:colOff>717176</xdr:colOff>
      <xdr:row>123</xdr:row>
      <xdr:rowOff>166409</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685799</xdr:colOff>
      <xdr:row>33</xdr:row>
      <xdr:rowOff>19050</xdr:rowOff>
    </xdr:from>
    <xdr:to>
      <xdr:col>5</xdr:col>
      <xdr:colOff>975179</xdr:colOff>
      <xdr:row>50</xdr:row>
      <xdr:rowOff>147411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687614</xdr:colOff>
      <xdr:row>53</xdr:row>
      <xdr:rowOff>41729</xdr:rowOff>
    </xdr:from>
    <xdr:to>
      <xdr:col>6</xdr:col>
      <xdr:colOff>0</xdr:colOff>
      <xdr:row>70</xdr:row>
      <xdr:rowOff>136071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827768</xdr:colOff>
      <xdr:row>33</xdr:row>
      <xdr:rowOff>11338</xdr:rowOff>
    </xdr:from>
    <xdr:to>
      <xdr:col>12</xdr:col>
      <xdr:colOff>11340</xdr:colOff>
      <xdr:row>51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3484</xdr:colOff>
      <xdr:row>70</xdr:row>
      <xdr:rowOff>152400</xdr:rowOff>
    </xdr:from>
    <xdr:to>
      <xdr:col>4</xdr:col>
      <xdr:colOff>836342</xdr:colOff>
      <xdr:row>89</xdr:row>
      <xdr:rowOff>34848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90</xdr:row>
      <xdr:rowOff>152400</xdr:rowOff>
    </xdr:from>
    <xdr:to>
      <xdr:col>4</xdr:col>
      <xdr:colOff>847958</xdr:colOff>
      <xdr:row>108</xdr:row>
      <xdr:rowOff>58080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1246846</xdr:colOff>
      <xdr:row>71</xdr:row>
      <xdr:rowOff>10918</xdr:rowOff>
    </xdr:from>
    <xdr:to>
      <xdr:col>10</xdr:col>
      <xdr:colOff>139392</xdr:colOff>
      <xdr:row>89</xdr:row>
      <xdr:rowOff>23232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247650</xdr:colOff>
      <xdr:row>5</xdr:row>
      <xdr:rowOff>19050</xdr:rowOff>
    </xdr:from>
    <xdr:to>
      <xdr:col>10</xdr:col>
      <xdr:colOff>419100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266700</xdr:colOff>
      <xdr:row>1</xdr:row>
      <xdr:rowOff>0</xdr:rowOff>
    </xdr:from>
    <xdr:to>
      <xdr:col>12</xdr:col>
      <xdr:colOff>257735</xdr:colOff>
      <xdr:row>5</xdr:row>
      <xdr:rowOff>89647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38</xdr:row>
      <xdr:rowOff>56031</xdr:rowOff>
    </xdr:from>
    <xdr:to>
      <xdr:col>12</xdr:col>
      <xdr:colOff>425823</xdr:colOff>
      <xdr:row>45</xdr:row>
      <xdr:rowOff>200026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12</xdr:row>
      <xdr:rowOff>104775</xdr:rowOff>
    </xdr:from>
    <xdr:to>
      <xdr:col>2</xdr:col>
      <xdr:colOff>1314450</xdr:colOff>
      <xdr:row>29</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1552575</xdr:colOff>
      <xdr:row>12</xdr:row>
      <xdr:rowOff>104775</xdr:rowOff>
    </xdr:from>
    <xdr:to>
      <xdr:col>8</xdr:col>
      <xdr:colOff>219075</xdr:colOff>
      <xdr:row>29</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7"/>
  <sheetViews>
    <sheetView workbookViewId="0">
      <selection activeCell="A5" sqref="A5"/>
    </sheetView>
  </sheetViews>
  <sheetFormatPr defaultColWidth="11.42578125" defaultRowHeight="12.75"/>
  <cols>
    <col min="1" max="1" width="122.7109375" customWidth="1"/>
    <col min="2" max="2" width="8.140625" customWidth="1"/>
    <col min="3" max="3" width="0.140625" hidden="1" customWidth="1"/>
  </cols>
  <sheetData>
    <row r="1" spans="1:1" ht="264.95" customHeight="1">
      <c r="A1" s="451" t="s">
        <v>465</v>
      </c>
    </row>
    <row r="2" spans="1:1" ht="33.950000000000003" customHeight="1">
      <c r="A2" s="94"/>
    </row>
    <row r="3" spans="1:1" s="348" customFormat="1" ht="131.25" customHeight="1">
      <c r="A3" s="127" t="s">
        <v>335</v>
      </c>
    </row>
    <row r="7" spans="1:1">
      <c r="A7" s="126"/>
    </row>
  </sheetData>
  <phoneticPr fontId="2" type="noConversion"/>
  <pageMargins left="0.75" right="0.75" top="1" bottom="1" header="0.5" footer="0.5"/>
  <pageSetup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dimension ref="A1:M31"/>
  <sheetViews>
    <sheetView topLeftCell="A26" zoomScale="84" zoomScaleNormal="84" workbookViewId="0">
      <selection activeCell="H24" sqref="H24"/>
    </sheetView>
  </sheetViews>
  <sheetFormatPr defaultRowHeight="12.75"/>
  <cols>
    <col min="1" max="2" width="14.7109375" customWidth="1"/>
    <col min="3" max="3" width="14.7109375" style="6" customWidth="1"/>
    <col min="4" max="4" width="14.7109375" style="5" customWidth="1"/>
    <col min="5" max="13" width="14.7109375" customWidth="1"/>
    <col min="14" max="14" width="20.28515625" customWidth="1"/>
  </cols>
  <sheetData>
    <row r="1" spans="1:13" s="22" customFormat="1" ht="33.75" customHeight="1">
      <c r="A1" s="528" t="s">
        <v>515</v>
      </c>
      <c r="B1" s="535"/>
      <c r="C1" s="535"/>
      <c r="D1" s="535"/>
      <c r="E1" s="535"/>
      <c r="F1" s="535"/>
      <c r="G1" s="535"/>
      <c r="H1" s="535"/>
      <c r="I1" s="535"/>
      <c r="J1" s="535"/>
      <c r="K1" s="535"/>
      <c r="L1" s="535"/>
      <c r="M1" s="535"/>
    </row>
    <row r="2" spans="1:13" s="22" customFormat="1" ht="11.25" customHeight="1">
      <c r="A2" s="439"/>
      <c r="B2" s="441"/>
      <c r="C2" s="441"/>
      <c r="D2" s="441"/>
      <c r="E2" s="441"/>
      <c r="F2" s="441"/>
      <c r="G2" s="441"/>
      <c r="H2" s="441"/>
      <c r="I2" s="441"/>
      <c r="J2" s="441"/>
      <c r="K2" s="441"/>
      <c r="L2" s="441"/>
      <c r="M2" s="441"/>
    </row>
    <row r="3" spans="1:13">
      <c r="A3" s="13" t="s">
        <v>479</v>
      </c>
      <c r="B3" s="13"/>
      <c r="C3" s="12"/>
      <c r="D3" s="50"/>
      <c r="E3" s="13"/>
    </row>
    <row r="4" spans="1:13">
      <c r="A4" s="13"/>
      <c r="B4" s="13"/>
      <c r="C4" s="12"/>
      <c r="D4" s="50"/>
      <c r="E4" s="13"/>
    </row>
    <row r="5" spans="1:13">
      <c r="A5" s="533" t="s">
        <v>27</v>
      </c>
      <c r="B5" s="534" t="s">
        <v>427</v>
      </c>
      <c r="C5" s="534"/>
      <c r="D5" s="534"/>
      <c r="E5" s="534"/>
      <c r="F5" s="534"/>
      <c r="G5" s="534"/>
      <c r="H5" s="534" t="s">
        <v>425</v>
      </c>
      <c r="I5" s="534"/>
      <c r="J5" s="534"/>
      <c r="K5" s="534"/>
      <c r="L5" s="534"/>
      <c r="M5" s="534"/>
    </row>
    <row r="6" spans="1:13">
      <c r="A6" s="533"/>
      <c r="B6" s="403" t="s">
        <v>407</v>
      </c>
      <c r="C6" s="403" t="s">
        <v>414</v>
      </c>
      <c r="D6" s="403" t="s">
        <v>408</v>
      </c>
      <c r="E6" s="403" t="s">
        <v>412</v>
      </c>
      <c r="F6" s="403" t="s">
        <v>413</v>
      </c>
      <c r="G6" s="403" t="s">
        <v>409</v>
      </c>
      <c r="H6" s="403" t="s">
        <v>407</v>
      </c>
      <c r="I6" s="403" t="s">
        <v>414</v>
      </c>
      <c r="J6" s="403" t="s">
        <v>408</v>
      </c>
      <c r="K6" s="403" t="s">
        <v>412</v>
      </c>
      <c r="L6" s="403" t="s">
        <v>413</v>
      </c>
      <c r="M6" s="403" t="s">
        <v>409</v>
      </c>
    </row>
    <row r="7" spans="1:13">
      <c r="A7" s="167" t="s">
        <v>475</v>
      </c>
      <c r="B7" s="9">
        <v>131573</v>
      </c>
      <c r="C7" s="9">
        <v>3069</v>
      </c>
      <c r="D7" s="9">
        <v>59344</v>
      </c>
      <c r="E7" s="9">
        <v>2255984</v>
      </c>
      <c r="F7" s="9">
        <v>2432653</v>
      </c>
      <c r="G7" s="9"/>
      <c r="H7" s="3">
        <v>1224.0999999999999</v>
      </c>
      <c r="I7" s="3">
        <v>106.26</v>
      </c>
      <c r="J7" s="3">
        <v>6.13</v>
      </c>
      <c r="K7" s="3">
        <v>15822.04</v>
      </c>
      <c r="L7" s="3">
        <v>18535.18</v>
      </c>
      <c r="M7" s="3"/>
    </row>
    <row r="8" spans="1:13">
      <c r="A8" s="167" t="s">
        <v>476</v>
      </c>
      <c r="B8" s="9">
        <v>113373</v>
      </c>
      <c r="C8" s="9">
        <v>20716</v>
      </c>
      <c r="D8" s="9">
        <v>85156</v>
      </c>
      <c r="E8" s="9">
        <v>2121649</v>
      </c>
      <c r="F8" s="9">
        <v>2256358</v>
      </c>
      <c r="G8" s="9">
        <v>4</v>
      </c>
      <c r="H8" s="3">
        <v>1130.22</v>
      </c>
      <c r="I8" s="3">
        <v>877</v>
      </c>
      <c r="J8" s="3">
        <v>8.5500000000000007</v>
      </c>
      <c r="K8" s="3">
        <v>14740.37</v>
      </c>
      <c r="L8" s="3">
        <v>17534.41</v>
      </c>
      <c r="M8" s="3">
        <v>0.16</v>
      </c>
    </row>
    <row r="9" spans="1:13">
      <c r="A9" s="167" t="s">
        <v>477</v>
      </c>
      <c r="B9" s="9">
        <v>132076</v>
      </c>
      <c r="C9" s="9">
        <v>4628</v>
      </c>
      <c r="D9" s="9">
        <v>77438</v>
      </c>
      <c r="E9" s="9">
        <v>926783</v>
      </c>
      <c r="F9" s="9">
        <v>1072919</v>
      </c>
      <c r="G9" s="9"/>
      <c r="H9" s="3">
        <v>1245.4000000000001</v>
      </c>
      <c r="I9" s="3">
        <v>168.8</v>
      </c>
      <c r="J9" s="3">
        <v>7.85</v>
      </c>
      <c r="K9" s="3">
        <v>11797.96</v>
      </c>
      <c r="L9" s="3">
        <v>13346.98</v>
      </c>
      <c r="M9" s="3"/>
    </row>
    <row r="10" spans="1:13">
      <c r="A10" s="167" t="s">
        <v>466</v>
      </c>
      <c r="B10" s="9">
        <v>135977</v>
      </c>
      <c r="C10" s="9">
        <v>3340</v>
      </c>
      <c r="D10" s="9">
        <v>69015</v>
      </c>
      <c r="E10" s="9">
        <v>456409</v>
      </c>
      <c r="F10" s="9">
        <v>680722</v>
      </c>
      <c r="G10" s="9">
        <v>1877</v>
      </c>
      <c r="H10" s="3">
        <v>1291.48</v>
      </c>
      <c r="I10" s="3">
        <v>82.25</v>
      </c>
      <c r="J10" s="3">
        <v>7.04</v>
      </c>
      <c r="K10" s="3">
        <v>14389.92</v>
      </c>
      <c r="L10" s="3">
        <v>19512.98</v>
      </c>
      <c r="M10" s="3">
        <v>84.43</v>
      </c>
    </row>
    <row r="11" spans="1:13">
      <c r="A11" s="167" t="s">
        <v>467</v>
      </c>
      <c r="B11" s="9">
        <v>145754</v>
      </c>
      <c r="C11" s="9">
        <v>49654</v>
      </c>
      <c r="D11" s="9">
        <v>67444</v>
      </c>
      <c r="E11" s="9">
        <v>528433</v>
      </c>
      <c r="F11" s="9">
        <v>709880</v>
      </c>
      <c r="G11" s="9">
        <v>1628</v>
      </c>
      <c r="H11" s="3">
        <v>1318.47</v>
      </c>
      <c r="I11" s="3">
        <v>631.32000000000005</v>
      </c>
      <c r="J11" s="3">
        <v>6.88</v>
      </c>
      <c r="K11" s="3">
        <v>20056.7</v>
      </c>
      <c r="L11" s="3">
        <v>23474.71</v>
      </c>
      <c r="M11" s="3">
        <v>75.12</v>
      </c>
    </row>
    <row r="12" spans="1:13">
      <c r="A12" s="167" t="s">
        <v>468</v>
      </c>
      <c r="B12" s="9">
        <v>342396</v>
      </c>
      <c r="C12" s="9">
        <v>82000</v>
      </c>
      <c r="D12" s="9">
        <v>63872</v>
      </c>
      <c r="E12" s="9">
        <v>362955</v>
      </c>
      <c r="F12" s="9">
        <v>456861</v>
      </c>
      <c r="G12" s="9">
        <v>1765</v>
      </c>
      <c r="H12" s="3">
        <v>3593.16</v>
      </c>
      <c r="I12" s="3">
        <v>1014.31</v>
      </c>
      <c r="J12" s="3">
        <v>6.48</v>
      </c>
      <c r="K12" s="3">
        <v>20319.62</v>
      </c>
      <c r="L12" s="3">
        <v>21383.8</v>
      </c>
      <c r="M12" s="3">
        <v>66.59</v>
      </c>
    </row>
    <row r="13" spans="1:13">
      <c r="A13" s="167" t="s">
        <v>469</v>
      </c>
      <c r="B13" s="9">
        <v>140325</v>
      </c>
      <c r="C13" s="9">
        <v>65618</v>
      </c>
      <c r="D13" s="9">
        <v>22751</v>
      </c>
      <c r="E13" s="9">
        <v>260839</v>
      </c>
      <c r="F13" s="9">
        <v>388073</v>
      </c>
      <c r="G13" s="9">
        <v>1555</v>
      </c>
      <c r="H13" s="3">
        <v>1217.92</v>
      </c>
      <c r="I13" s="3">
        <v>855.48</v>
      </c>
      <c r="J13" s="3">
        <v>2.1800000000000002</v>
      </c>
      <c r="K13" s="3">
        <v>18953.169999999998</v>
      </c>
      <c r="L13" s="3">
        <v>18524.41</v>
      </c>
      <c r="M13" s="3">
        <v>70.47</v>
      </c>
    </row>
    <row r="14" spans="1:13">
      <c r="A14" s="167" t="s">
        <v>470</v>
      </c>
      <c r="B14" s="9">
        <v>151658</v>
      </c>
      <c r="C14" s="9">
        <v>69644</v>
      </c>
      <c r="D14" s="9">
        <v>73916</v>
      </c>
      <c r="E14" s="9">
        <v>249018</v>
      </c>
      <c r="F14" s="9">
        <v>410591</v>
      </c>
      <c r="G14" s="9">
        <v>1649</v>
      </c>
      <c r="H14" s="3">
        <v>1314.49</v>
      </c>
      <c r="I14" s="3">
        <v>937.51</v>
      </c>
      <c r="J14" s="3">
        <v>7.83</v>
      </c>
      <c r="K14" s="3">
        <v>18870.29</v>
      </c>
      <c r="L14" s="3">
        <v>22296.75</v>
      </c>
      <c r="M14" s="3">
        <v>58.08</v>
      </c>
    </row>
    <row r="15" spans="1:13">
      <c r="A15" s="167" t="s">
        <v>471</v>
      </c>
      <c r="B15" s="9">
        <v>140568</v>
      </c>
      <c r="C15" s="9">
        <v>78091</v>
      </c>
      <c r="D15" s="9">
        <v>32920</v>
      </c>
      <c r="E15" s="9">
        <v>258997</v>
      </c>
      <c r="F15" s="9">
        <v>474283</v>
      </c>
      <c r="G15" s="9">
        <v>654</v>
      </c>
      <c r="H15" s="3">
        <v>1184.26</v>
      </c>
      <c r="I15" s="3">
        <v>1040.55</v>
      </c>
      <c r="J15" s="3">
        <v>3.51</v>
      </c>
      <c r="K15" s="3">
        <v>17806.990000000002</v>
      </c>
      <c r="L15" s="3">
        <v>24153.93</v>
      </c>
      <c r="M15" s="3">
        <v>21.13</v>
      </c>
    </row>
    <row r="16" spans="1:13">
      <c r="A16" s="167" t="s">
        <v>472</v>
      </c>
      <c r="B16" s="9">
        <v>141053</v>
      </c>
      <c r="C16" s="9">
        <v>85949</v>
      </c>
      <c r="D16" s="9">
        <v>45833</v>
      </c>
      <c r="E16" s="9">
        <v>325544</v>
      </c>
      <c r="F16" s="9">
        <v>598816</v>
      </c>
      <c r="G16" s="9">
        <v>4193</v>
      </c>
      <c r="H16" s="3">
        <v>974.24</v>
      </c>
      <c r="I16" s="3">
        <v>1102.57</v>
      </c>
      <c r="J16" s="3">
        <v>5.14</v>
      </c>
      <c r="K16" s="3">
        <v>19103.21</v>
      </c>
      <c r="L16" s="3">
        <v>22814.79</v>
      </c>
      <c r="M16" s="3">
        <v>127.88</v>
      </c>
    </row>
    <row r="17" spans="1:13">
      <c r="A17" s="167" t="s">
        <v>473</v>
      </c>
      <c r="B17" s="9">
        <v>152252</v>
      </c>
      <c r="C17" s="9">
        <v>89460</v>
      </c>
      <c r="D17" s="9">
        <v>52044</v>
      </c>
      <c r="E17" s="9">
        <v>270842</v>
      </c>
      <c r="F17" s="9">
        <v>460275</v>
      </c>
      <c r="G17" s="9">
        <v>5583</v>
      </c>
      <c r="H17" s="3">
        <v>1093.27</v>
      </c>
      <c r="I17" s="3">
        <v>1156.04</v>
      </c>
      <c r="J17" s="3">
        <v>5.61</v>
      </c>
      <c r="K17" s="3">
        <v>18213.63</v>
      </c>
      <c r="L17" s="3">
        <v>22966.93</v>
      </c>
      <c r="M17" s="3">
        <v>173.12</v>
      </c>
    </row>
    <row r="18" spans="1:13">
      <c r="A18" s="167" t="s">
        <v>474</v>
      </c>
      <c r="B18" s="9">
        <v>170613</v>
      </c>
      <c r="C18" s="9">
        <v>70364</v>
      </c>
      <c r="D18" s="9">
        <v>57216</v>
      </c>
      <c r="E18" s="9">
        <v>322482</v>
      </c>
      <c r="F18" s="9">
        <v>572127</v>
      </c>
      <c r="G18" s="9">
        <v>5611</v>
      </c>
      <c r="H18" s="3">
        <v>1745.29</v>
      </c>
      <c r="I18" s="3">
        <v>1022.84</v>
      </c>
      <c r="J18" s="3">
        <v>6.11</v>
      </c>
      <c r="K18" s="3">
        <v>19455.39</v>
      </c>
      <c r="L18" s="3">
        <v>25946.35</v>
      </c>
      <c r="M18" s="3">
        <v>171.34</v>
      </c>
    </row>
    <row r="19" spans="1:13">
      <c r="A19" s="310" t="s">
        <v>480</v>
      </c>
      <c r="B19" s="9">
        <f>SUM(B7:B18)</f>
        <v>1897618</v>
      </c>
      <c r="C19" s="9">
        <f t="shared" ref="C19:G19" si="0">SUM(C7:C18)</f>
        <v>622533</v>
      </c>
      <c r="D19" s="9">
        <f t="shared" si="0"/>
        <v>706949</v>
      </c>
      <c r="E19" s="9">
        <f t="shared" si="0"/>
        <v>8339935</v>
      </c>
      <c r="F19" s="9">
        <f t="shared" si="0"/>
        <v>10513558</v>
      </c>
      <c r="G19" s="9">
        <f t="shared" si="0"/>
        <v>24519</v>
      </c>
      <c r="H19" s="3">
        <f>SUM(H7:H18)</f>
        <v>17332.3</v>
      </c>
      <c r="I19" s="3">
        <f t="shared" ref="I19:M19" si="1">SUM(I7:I18)</f>
        <v>8994.93</v>
      </c>
      <c r="J19" s="3">
        <f t="shared" si="1"/>
        <v>73.31</v>
      </c>
      <c r="K19" s="3">
        <f t="shared" si="1"/>
        <v>209529.28999999998</v>
      </c>
      <c r="L19" s="3">
        <f t="shared" si="1"/>
        <v>250491.21999999997</v>
      </c>
      <c r="M19" s="3">
        <f t="shared" si="1"/>
        <v>848.32</v>
      </c>
    </row>
    <row r="20" spans="1:13">
      <c r="A20" s="405"/>
      <c r="B20" s="13"/>
      <c r="C20" s="12"/>
      <c r="D20" s="50"/>
      <c r="E20" s="13"/>
      <c r="F20" s="13"/>
      <c r="G20" s="13"/>
      <c r="H20" s="13"/>
      <c r="I20" s="13"/>
      <c r="J20" s="13"/>
      <c r="K20" s="13"/>
      <c r="L20" s="13"/>
      <c r="M20" s="13"/>
    </row>
    <row r="21" spans="1:13">
      <c r="A21" s="13"/>
      <c r="B21" s="13"/>
      <c r="C21" s="12"/>
      <c r="D21" s="50"/>
      <c r="E21" s="13"/>
    </row>
    <row r="22" spans="1:13" s="158" customFormat="1">
      <c r="A22" s="292" t="s">
        <v>410</v>
      </c>
      <c r="B22" s="292" t="s">
        <v>420</v>
      </c>
      <c r="C22" s="192" t="s">
        <v>426</v>
      </c>
      <c r="D22" s="404" t="s">
        <v>406</v>
      </c>
      <c r="E22" s="292" t="s">
        <v>345</v>
      </c>
    </row>
    <row r="23" spans="1:13">
      <c r="A23" s="2" t="s">
        <v>407</v>
      </c>
      <c r="B23" s="2">
        <v>10</v>
      </c>
      <c r="C23" s="9">
        <f>B19</f>
        <v>1897618</v>
      </c>
      <c r="D23" s="3">
        <f>H19</f>
        <v>17332.3</v>
      </c>
      <c r="E23" s="2">
        <v>180</v>
      </c>
    </row>
    <row r="24" spans="1:13">
      <c r="A24" s="2" t="s">
        <v>414</v>
      </c>
      <c r="B24" s="2">
        <v>10</v>
      </c>
      <c r="C24" s="9">
        <f>C19</f>
        <v>622533</v>
      </c>
      <c r="D24" s="3">
        <f>I19</f>
        <v>8994.93</v>
      </c>
      <c r="E24" s="2">
        <v>150</v>
      </c>
    </row>
    <row r="25" spans="1:13">
      <c r="A25" s="2" t="s">
        <v>408</v>
      </c>
      <c r="B25" s="2">
        <v>2</v>
      </c>
      <c r="C25" s="9">
        <f>D19</f>
        <v>706949</v>
      </c>
      <c r="D25" s="3">
        <f>J19</f>
        <v>73.31</v>
      </c>
      <c r="E25" s="2">
        <v>46</v>
      </c>
    </row>
    <row r="26" spans="1:13">
      <c r="A26" s="2" t="s">
        <v>412</v>
      </c>
      <c r="B26" s="2">
        <v>32</v>
      </c>
      <c r="C26" s="9">
        <f>E19</f>
        <v>8339935</v>
      </c>
      <c r="D26" s="3">
        <f>K19</f>
        <v>209529.28999999998</v>
      </c>
      <c r="E26" s="2">
        <v>282</v>
      </c>
    </row>
    <row r="27" spans="1:13">
      <c r="A27" s="2" t="s">
        <v>413</v>
      </c>
      <c r="B27" s="2">
        <v>33</v>
      </c>
      <c r="C27" s="9">
        <f>F19</f>
        <v>10513558</v>
      </c>
      <c r="D27" s="3">
        <f>L19</f>
        <v>250491.21999999997</v>
      </c>
      <c r="E27" s="2">
        <v>459</v>
      </c>
    </row>
    <row r="28" spans="1:13">
      <c r="A28" s="2" t="s">
        <v>409</v>
      </c>
      <c r="B28" s="2">
        <v>6</v>
      </c>
      <c r="C28" s="9">
        <f>G19</f>
        <v>24519</v>
      </c>
      <c r="D28" s="3">
        <f>M19</f>
        <v>848.32</v>
      </c>
      <c r="E28" s="2">
        <v>19</v>
      </c>
    </row>
    <row r="29" spans="1:13">
      <c r="A29" s="432" t="s">
        <v>411</v>
      </c>
      <c r="B29" s="2">
        <f>SUM(B23:B28)</f>
        <v>93</v>
      </c>
      <c r="C29" s="9">
        <f>SUM(C23:C28)</f>
        <v>22105112</v>
      </c>
      <c r="D29" s="3">
        <f>SUM(D23:D28)</f>
        <v>487269.36999999994</v>
      </c>
      <c r="E29" s="9">
        <f>SUM(E23:E28)</f>
        <v>1136</v>
      </c>
    </row>
    <row r="30" spans="1:13">
      <c r="A30" s="412" t="s">
        <v>415</v>
      </c>
    </row>
    <row r="31" spans="1:13">
      <c r="A31" s="412" t="s">
        <v>418</v>
      </c>
    </row>
  </sheetData>
  <mergeCells count="4">
    <mergeCell ref="A5:A6"/>
    <mergeCell ref="B5:G5"/>
    <mergeCell ref="H5:M5"/>
    <mergeCell ref="A1:M1"/>
  </mergeCells>
  <printOptions horizontalCentered="1"/>
  <pageMargins left="0.2" right="0.2" top="0.75" bottom="0.75" header="0.3" footer="0.3"/>
  <pageSetup scale="70" orientation="landscape" r:id="rId1"/>
  <headerFooter>
    <oddHeader>&amp;R&amp;F
&amp;A</oddHeader>
    <oddFooter>&amp;RMarch 2012</oddFooter>
  </headerFooter>
  <rowBreaks count="1" manualBreakCount="1">
    <brk id="31" max="16383" man="1"/>
  </rowBreaks>
  <drawing r:id="rId2"/>
</worksheet>
</file>

<file path=xl/worksheets/sheet11.xml><?xml version="1.0" encoding="utf-8"?>
<worksheet xmlns="http://schemas.openxmlformats.org/spreadsheetml/2006/main" xmlns:r="http://schemas.openxmlformats.org/officeDocument/2006/relationships">
  <dimension ref="A1:G70"/>
  <sheetViews>
    <sheetView topLeftCell="A81" zoomScale="82" zoomScaleNormal="82" workbookViewId="0">
      <selection activeCell="D65" sqref="D65:F68"/>
    </sheetView>
  </sheetViews>
  <sheetFormatPr defaultRowHeight="12.75"/>
  <cols>
    <col min="1" max="1" width="16.42578125" customWidth="1"/>
    <col min="2" max="4" width="24.140625" customWidth="1"/>
    <col min="5" max="5" width="24.140625" style="6" customWidth="1"/>
    <col min="6" max="7" width="24.140625" style="5" customWidth="1"/>
  </cols>
  <sheetData>
    <row r="1" spans="1:7" s="22" customFormat="1" ht="40.5" customHeight="1">
      <c r="A1" s="536" t="s">
        <v>457</v>
      </c>
      <c r="B1" s="537"/>
      <c r="C1" s="537"/>
      <c r="D1" s="537"/>
      <c r="E1" s="537"/>
      <c r="F1" s="537"/>
      <c r="G1" s="537"/>
    </row>
    <row r="2" spans="1:7" s="22" customFormat="1" ht="13.5" customHeight="1">
      <c r="A2" s="438"/>
      <c r="B2" s="440"/>
      <c r="C2" s="440"/>
      <c r="D2" s="440"/>
      <c r="E2" s="440"/>
      <c r="F2" s="440"/>
      <c r="G2" s="440"/>
    </row>
    <row r="3" spans="1:7">
      <c r="A3" s="7" t="s">
        <v>481</v>
      </c>
    </row>
    <row r="5" spans="1:7">
      <c r="A5" s="533" t="s">
        <v>27</v>
      </c>
      <c r="B5" s="534" t="s">
        <v>463</v>
      </c>
      <c r="C5" s="534"/>
      <c r="D5" s="534"/>
      <c r="E5" s="534" t="s">
        <v>464</v>
      </c>
      <c r="F5" s="534"/>
      <c r="G5" s="534"/>
    </row>
    <row r="6" spans="1:7">
      <c r="A6" s="533"/>
      <c r="B6" s="435" t="s">
        <v>422</v>
      </c>
      <c r="C6" s="435" t="s">
        <v>423</v>
      </c>
      <c r="D6" s="435" t="s">
        <v>424</v>
      </c>
      <c r="E6" s="435" t="s">
        <v>422</v>
      </c>
      <c r="F6" s="435" t="s">
        <v>423</v>
      </c>
      <c r="G6" s="410" t="s">
        <v>424</v>
      </c>
    </row>
    <row r="7" spans="1:7">
      <c r="A7" s="452" t="s">
        <v>475</v>
      </c>
      <c r="B7" s="9">
        <v>29698</v>
      </c>
      <c r="C7" s="9">
        <v>7774</v>
      </c>
      <c r="D7" s="9">
        <v>172864</v>
      </c>
      <c r="E7" s="3">
        <v>1617.3019999999999</v>
      </c>
      <c r="F7" s="3">
        <v>184.50399999999999</v>
      </c>
      <c r="G7" s="3">
        <v>4389.9880000000003</v>
      </c>
    </row>
    <row r="8" spans="1:7">
      <c r="A8" s="452" t="s">
        <v>476</v>
      </c>
      <c r="B8" s="9">
        <v>27382</v>
      </c>
      <c r="C8" s="9">
        <v>7226</v>
      </c>
      <c r="D8" s="9">
        <v>4488</v>
      </c>
      <c r="E8" s="3">
        <v>1439.9469999999999</v>
      </c>
      <c r="F8" s="3">
        <v>172.09100000000001</v>
      </c>
      <c r="G8" s="3">
        <v>93.635000000000005</v>
      </c>
    </row>
    <row r="9" spans="1:7">
      <c r="A9" s="167" t="s">
        <v>477</v>
      </c>
      <c r="B9" s="9">
        <v>25411</v>
      </c>
      <c r="C9" s="9">
        <v>6740</v>
      </c>
      <c r="D9" s="9">
        <v>7512</v>
      </c>
      <c r="E9" s="3">
        <v>1337.096</v>
      </c>
      <c r="F9" s="3">
        <v>159.37700000000001</v>
      </c>
      <c r="G9" s="3">
        <v>102.791</v>
      </c>
    </row>
    <row r="10" spans="1:7">
      <c r="A10" s="167" t="s">
        <v>466</v>
      </c>
      <c r="B10" s="9">
        <v>29191</v>
      </c>
      <c r="C10" s="9">
        <v>7338</v>
      </c>
      <c r="D10" s="9">
        <v>4544</v>
      </c>
      <c r="E10" s="3">
        <v>1569.58</v>
      </c>
      <c r="F10" s="3">
        <v>175.114</v>
      </c>
      <c r="G10" s="3">
        <v>94.659000000000006</v>
      </c>
    </row>
    <row r="11" spans="1:7">
      <c r="A11" s="167" t="s">
        <v>467</v>
      </c>
      <c r="B11" s="9">
        <v>25579</v>
      </c>
      <c r="C11" s="9">
        <v>48550</v>
      </c>
      <c r="D11" s="9">
        <v>4080</v>
      </c>
      <c r="E11" s="3">
        <v>1417.627</v>
      </c>
      <c r="F11" s="3">
        <v>1355.8340000000001</v>
      </c>
      <c r="G11" s="3">
        <v>85.76</v>
      </c>
    </row>
    <row r="12" spans="1:7">
      <c r="A12" s="167" t="s">
        <v>468</v>
      </c>
      <c r="B12" s="9">
        <v>22223</v>
      </c>
      <c r="C12" s="9">
        <v>4962</v>
      </c>
      <c r="D12" s="9">
        <v>3646</v>
      </c>
      <c r="E12" s="3">
        <v>1251.9780000000001</v>
      </c>
      <c r="F12" s="3">
        <v>112.85299999999999</v>
      </c>
      <c r="G12" s="3">
        <v>77.224000000000004</v>
      </c>
    </row>
    <row r="13" spans="1:7">
      <c r="A13" s="167" t="s">
        <v>469</v>
      </c>
      <c r="B13" s="9">
        <v>27391</v>
      </c>
      <c r="C13" s="9">
        <v>80396</v>
      </c>
      <c r="D13" s="9">
        <v>4402</v>
      </c>
      <c r="E13" s="3">
        <v>1546.3430000000001</v>
      </c>
      <c r="F13" s="3">
        <v>2240.3270000000002</v>
      </c>
      <c r="G13" s="3">
        <v>92.082999999999998</v>
      </c>
    </row>
    <row r="14" spans="1:7">
      <c r="A14" s="167" t="s">
        <v>470</v>
      </c>
      <c r="B14" s="9">
        <v>28179</v>
      </c>
      <c r="C14" s="9">
        <v>118498</v>
      </c>
      <c r="D14" s="9">
        <v>4978</v>
      </c>
      <c r="E14" s="3">
        <v>1564.422</v>
      </c>
      <c r="F14" s="3">
        <v>3251.3159999999998</v>
      </c>
      <c r="G14" s="3">
        <v>111.14400000000001</v>
      </c>
    </row>
    <row r="15" spans="1:7">
      <c r="A15" s="167" t="s">
        <v>471</v>
      </c>
      <c r="B15" s="9">
        <v>21355</v>
      </c>
      <c r="C15" s="9">
        <v>5116</v>
      </c>
      <c r="D15" s="9">
        <v>3112</v>
      </c>
      <c r="E15" s="3">
        <v>1105.56</v>
      </c>
      <c r="F15" s="3">
        <v>116.033</v>
      </c>
      <c r="G15" s="3">
        <v>64.040000000000006</v>
      </c>
    </row>
    <row r="16" spans="1:7">
      <c r="A16" s="167" t="s">
        <v>472</v>
      </c>
      <c r="B16" s="9">
        <v>28562</v>
      </c>
      <c r="C16" s="9">
        <v>7338</v>
      </c>
      <c r="D16" s="9">
        <v>4458</v>
      </c>
      <c r="E16" s="3">
        <v>1595.7149999999999</v>
      </c>
      <c r="F16" s="3">
        <v>170.292</v>
      </c>
      <c r="G16" s="3">
        <v>93.733999999999995</v>
      </c>
    </row>
    <row r="17" spans="1:7">
      <c r="A17" s="167" t="s">
        <v>473</v>
      </c>
      <c r="B17" s="9">
        <v>22998</v>
      </c>
      <c r="C17" s="9">
        <v>6048</v>
      </c>
      <c r="D17" s="9">
        <v>3710</v>
      </c>
      <c r="E17" s="3">
        <v>1287.1880000000001</v>
      </c>
      <c r="F17" s="3">
        <v>142.215</v>
      </c>
      <c r="G17" s="3">
        <v>78.27</v>
      </c>
    </row>
    <row r="18" spans="1:7">
      <c r="A18" s="167" t="s">
        <v>474</v>
      </c>
      <c r="B18" s="9">
        <v>22970</v>
      </c>
      <c r="C18" s="9">
        <v>5476</v>
      </c>
      <c r="D18" s="9">
        <v>3422</v>
      </c>
      <c r="E18" s="3">
        <v>1248.9290000000001</v>
      </c>
      <c r="F18" s="3">
        <v>127.905</v>
      </c>
      <c r="G18" s="3">
        <v>71.311999999999998</v>
      </c>
    </row>
    <row r="19" spans="1:7">
      <c r="A19" s="342" t="s">
        <v>480</v>
      </c>
      <c r="B19" s="9">
        <f t="shared" ref="B19:G19" si="0">SUM(B7:B18)</f>
        <v>310939</v>
      </c>
      <c r="C19" s="9">
        <f t="shared" si="0"/>
        <v>305462</v>
      </c>
      <c r="D19" s="9">
        <f t="shared" si="0"/>
        <v>221216</v>
      </c>
      <c r="E19" s="3">
        <f t="shared" si="0"/>
        <v>16981.686999999998</v>
      </c>
      <c r="F19" s="3">
        <f t="shared" si="0"/>
        <v>8207.8610000000008</v>
      </c>
      <c r="G19" s="3">
        <f t="shared" si="0"/>
        <v>5354.6400000000012</v>
      </c>
    </row>
    <row r="20" spans="1:7">
      <c r="A20" s="429"/>
    </row>
    <row r="24" spans="1:7">
      <c r="A24" s="7" t="s">
        <v>482</v>
      </c>
    </row>
    <row r="26" spans="1:7">
      <c r="A26" s="533" t="s">
        <v>27</v>
      </c>
      <c r="B26" s="534" t="s">
        <v>455</v>
      </c>
      <c r="C26" s="534"/>
      <c r="D26" s="534"/>
      <c r="E26" s="534" t="s">
        <v>445</v>
      </c>
      <c r="F26" s="534"/>
      <c r="G26" s="534"/>
    </row>
    <row r="27" spans="1:7">
      <c r="A27" s="533"/>
      <c r="B27" s="413" t="s">
        <v>422</v>
      </c>
      <c r="C27" s="413" t="s">
        <v>423</v>
      </c>
      <c r="D27" s="413" t="s">
        <v>424</v>
      </c>
      <c r="E27" s="413" t="s">
        <v>422</v>
      </c>
      <c r="F27" s="413" t="s">
        <v>423</v>
      </c>
      <c r="G27" s="410" t="s">
        <v>424</v>
      </c>
    </row>
    <row r="28" spans="1:7">
      <c r="A28" s="452" t="s">
        <v>475</v>
      </c>
      <c r="B28" s="9">
        <v>29698</v>
      </c>
      <c r="C28" s="9">
        <v>7774</v>
      </c>
      <c r="D28" s="9">
        <v>172563</v>
      </c>
      <c r="E28" s="3">
        <v>1617.3019999999999</v>
      </c>
      <c r="F28" s="3">
        <v>184.50399999999999</v>
      </c>
      <c r="G28" s="3">
        <v>4384.4030000000002</v>
      </c>
    </row>
    <row r="29" spans="1:7">
      <c r="A29" s="452" t="s">
        <v>476</v>
      </c>
      <c r="B29" s="9">
        <v>27423</v>
      </c>
      <c r="C29" s="9">
        <v>7284</v>
      </c>
      <c r="D29" s="9">
        <v>4498</v>
      </c>
      <c r="E29" s="3">
        <v>1441.6869999999999</v>
      </c>
      <c r="F29" s="3">
        <v>173.22499999999999</v>
      </c>
      <c r="G29" s="3">
        <v>93.727999999999994</v>
      </c>
    </row>
    <row r="30" spans="1:7">
      <c r="A30" s="167" t="s">
        <v>477</v>
      </c>
      <c r="B30" s="9">
        <v>25411</v>
      </c>
      <c r="C30" s="9">
        <v>6740</v>
      </c>
      <c r="D30" s="9">
        <v>7512</v>
      </c>
      <c r="E30" s="3">
        <v>1337.096</v>
      </c>
      <c r="F30" s="3">
        <v>159.37700000000001</v>
      </c>
      <c r="G30" s="3">
        <v>102.791</v>
      </c>
    </row>
    <row r="31" spans="1:7">
      <c r="A31" s="167" t="s">
        <v>466</v>
      </c>
      <c r="B31" s="9">
        <v>29191</v>
      </c>
      <c r="C31" s="9">
        <v>7338</v>
      </c>
      <c r="D31" s="9">
        <v>4544</v>
      </c>
      <c r="E31" s="3">
        <v>1569.58</v>
      </c>
      <c r="F31" s="3">
        <v>175.114</v>
      </c>
      <c r="G31" s="3">
        <v>94.659000000000006</v>
      </c>
    </row>
    <row r="32" spans="1:7">
      <c r="A32" s="167" t="s">
        <v>467</v>
      </c>
      <c r="B32" s="9">
        <v>25579</v>
      </c>
      <c r="C32" s="9">
        <v>48550</v>
      </c>
      <c r="D32" s="9">
        <v>4080</v>
      </c>
      <c r="E32" s="3">
        <v>1417.627</v>
      </c>
      <c r="F32" s="3">
        <v>1355.8340000000001</v>
      </c>
      <c r="G32" s="3">
        <v>85.76</v>
      </c>
    </row>
    <row r="33" spans="1:7">
      <c r="A33" s="167" t="s">
        <v>468</v>
      </c>
      <c r="B33" s="9">
        <v>21940</v>
      </c>
      <c r="C33" s="9">
        <v>4878</v>
      </c>
      <c r="D33" s="9">
        <v>3542</v>
      </c>
      <c r="E33" s="3">
        <v>1233.502</v>
      </c>
      <c r="F33" s="3">
        <v>111.322</v>
      </c>
      <c r="G33" s="3">
        <v>75.227000000000004</v>
      </c>
    </row>
    <row r="34" spans="1:7">
      <c r="A34" s="167" t="s">
        <v>469</v>
      </c>
      <c r="B34" s="9">
        <v>27391</v>
      </c>
      <c r="C34" s="9">
        <v>80396</v>
      </c>
      <c r="D34" s="9">
        <v>4402</v>
      </c>
      <c r="E34" s="3">
        <v>1546.3430000000001</v>
      </c>
      <c r="F34" s="3">
        <v>2240.3270000000002</v>
      </c>
      <c r="G34" s="3">
        <v>92.082999999999998</v>
      </c>
    </row>
    <row r="35" spans="1:7">
      <c r="A35" s="167" t="s">
        <v>470</v>
      </c>
      <c r="B35" s="9">
        <v>28889</v>
      </c>
      <c r="C35" s="9">
        <v>119914</v>
      </c>
      <c r="D35" s="9">
        <v>5301</v>
      </c>
      <c r="E35" s="3">
        <v>1601.981</v>
      </c>
      <c r="F35" s="3">
        <v>3292.68</v>
      </c>
      <c r="G35" s="3">
        <v>116.84099999999999</v>
      </c>
    </row>
    <row r="36" spans="1:7">
      <c r="A36" s="167" t="s">
        <v>471</v>
      </c>
      <c r="B36" s="9">
        <v>21355</v>
      </c>
      <c r="C36" s="9">
        <v>5116</v>
      </c>
      <c r="D36" s="9">
        <v>3112</v>
      </c>
      <c r="E36" s="3">
        <v>1105.56</v>
      </c>
      <c r="F36" s="3">
        <v>116.033</v>
      </c>
      <c r="G36" s="3">
        <v>64.040000000000006</v>
      </c>
    </row>
    <row r="37" spans="1:7">
      <c r="A37" s="167" t="s">
        <v>472</v>
      </c>
      <c r="B37" s="9">
        <v>28562</v>
      </c>
      <c r="C37" s="9">
        <v>7338</v>
      </c>
      <c r="D37" s="9">
        <v>4458</v>
      </c>
      <c r="E37" s="3">
        <v>1595.7149999999999</v>
      </c>
      <c r="F37" s="3">
        <v>170.292</v>
      </c>
      <c r="G37" s="3">
        <v>93.733999999999995</v>
      </c>
    </row>
    <row r="38" spans="1:7">
      <c r="A38" s="167" t="s">
        <v>473</v>
      </c>
      <c r="B38" s="9">
        <v>22998</v>
      </c>
      <c r="C38" s="9">
        <v>6048</v>
      </c>
      <c r="D38" s="9">
        <v>3710</v>
      </c>
      <c r="E38" s="3">
        <v>1287.1880000000001</v>
      </c>
      <c r="F38" s="3">
        <v>142.215</v>
      </c>
      <c r="G38" s="3">
        <v>78.27</v>
      </c>
    </row>
    <row r="39" spans="1:7">
      <c r="A39" s="167" t="s">
        <v>474</v>
      </c>
      <c r="B39" s="9">
        <v>22970</v>
      </c>
      <c r="C39" s="9">
        <v>5476</v>
      </c>
      <c r="D39" s="9">
        <v>3422</v>
      </c>
      <c r="E39" s="3">
        <v>1248.9290000000001</v>
      </c>
      <c r="F39" s="3">
        <v>127.905</v>
      </c>
      <c r="G39" s="3">
        <v>71.311999999999998</v>
      </c>
    </row>
    <row r="40" spans="1:7">
      <c r="A40" s="342" t="s">
        <v>480</v>
      </c>
      <c r="B40" s="9">
        <f t="shared" ref="B40:G40" si="1">SUM(B28:B39)</f>
        <v>311407</v>
      </c>
      <c r="C40" s="9">
        <f t="shared" si="1"/>
        <v>306852</v>
      </c>
      <c r="D40" s="9">
        <f t="shared" si="1"/>
        <v>221144</v>
      </c>
      <c r="E40" s="3">
        <f t="shared" si="1"/>
        <v>17002.510000000002</v>
      </c>
      <c r="F40" s="3">
        <f t="shared" si="1"/>
        <v>8248.8280000000013</v>
      </c>
      <c r="G40" s="3">
        <f t="shared" si="1"/>
        <v>5352.8480000000009</v>
      </c>
    </row>
    <row r="41" spans="1:7">
      <c r="A41" s="429"/>
    </row>
    <row r="42" spans="1:7">
      <c r="A42" s="430"/>
    </row>
    <row r="43" spans="1:7">
      <c r="A43" s="430"/>
    </row>
    <row r="45" spans="1:7">
      <c r="A45" s="7" t="s">
        <v>483</v>
      </c>
    </row>
    <row r="47" spans="1:7">
      <c r="A47" s="533" t="s">
        <v>27</v>
      </c>
      <c r="B47" s="534" t="s">
        <v>429</v>
      </c>
      <c r="C47" s="534"/>
      <c r="D47" s="534"/>
      <c r="E47" s="534" t="s">
        <v>425</v>
      </c>
      <c r="F47" s="534"/>
      <c r="G47" s="534"/>
    </row>
    <row r="48" spans="1:7">
      <c r="A48" s="533"/>
      <c r="B48" s="403" t="s">
        <v>422</v>
      </c>
      <c r="C48" s="403" t="s">
        <v>423</v>
      </c>
      <c r="D48" s="403" t="s">
        <v>424</v>
      </c>
      <c r="E48" s="403" t="s">
        <v>422</v>
      </c>
      <c r="F48" s="403" t="s">
        <v>423</v>
      </c>
      <c r="G48" s="410" t="s">
        <v>424</v>
      </c>
    </row>
    <row r="49" spans="1:7">
      <c r="A49" s="452" t="s">
        <v>475</v>
      </c>
      <c r="B49" s="456">
        <v>490493</v>
      </c>
      <c r="C49" s="456">
        <v>1167</v>
      </c>
      <c r="D49" s="456">
        <v>2443</v>
      </c>
      <c r="E49" s="457">
        <v>51308.4</v>
      </c>
      <c r="F49" s="457">
        <v>31.31</v>
      </c>
      <c r="G49" s="457">
        <v>247.71</v>
      </c>
    </row>
    <row r="50" spans="1:7">
      <c r="A50" s="452" t="s">
        <v>476</v>
      </c>
      <c r="B50" s="456">
        <v>739392</v>
      </c>
      <c r="C50" s="456">
        <v>250</v>
      </c>
      <c r="D50" s="456">
        <v>54</v>
      </c>
      <c r="E50" s="457">
        <v>37390.18</v>
      </c>
      <c r="F50" s="457">
        <v>25.2</v>
      </c>
      <c r="G50" s="457">
        <v>2.4300000000000002</v>
      </c>
    </row>
    <row r="51" spans="1:7">
      <c r="A51" s="167" t="s">
        <v>477</v>
      </c>
      <c r="B51" s="9">
        <v>266560</v>
      </c>
      <c r="C51" s="9">
        <v>187</v>
      </c>
      <c r="D51" s="9">
        <v>413</v>
      </c>
      <c r="E51" s="3">
        <v>33051.879999999997</v>
      </c>
      <c r="F51" s="3">
        <v>9.8699999999999992</v>
      </c>
      <c r="G51" s="3">
        <v>27.52</v>
      </c>
    </row>
    <row r="52" spans="1:7">
      <c r="A52" s="167" t="s">
        <v>466</v>
      </c>
      <c r="B52" s="9">
        <v>566305</v>
      </c>
      <c r="C52" s="9">
        <v>47</v>
      </c>
      <c r="D52" s="9">
        <v>1554</v>
      </c>
      <c r="E52" s="3">
        <v>26730.68</v>
      </c>
      <c r="F52" s="3">
        <v>1.18</v>
      </c>
      <c r="G52" s="3">
        <v>158.31</v>
      </c>
    </row>
    <row r="53" spans="1:7">
      <c r="A53" s="167" t="s">
        <v>467</v>
      </c>
      <c r="B53" s="9">
        <v>434806</v>
      </c>
      <c r="C53" s="9">
        <v>14606</v>
      </c>
      <c r="D53" s="9">
        <v>5670</v>
      </c>
      <c r="E53" s="3">
        <v>28323.42</v>
      </c>
      <c r="F53" s="3">
        <v>77.14</v>
      </c>
      <c r="G53" s="3">
        <v>222.59</v>
      </c>
    </row>
    <row r="54" spans="1:7">
      <c r="A54" s="167" t="s">
        <v>468</v>
      </c>
      <c r="B54" s="9">
        <v>504210</v>
      </c>
      <c r="C54" s="9">
        <v>12</v>
      </c>
      <c r="D54" s="9">
        <v>3432</v>
      </c>
      <c r="E54" s="3">
        <v>23425.63</v>
      </c>
      <c r="F54" s="3">
        <v>0.72</v>
      </c>
      <c r="G54" s="3">
        <v>132.09</v>
      </c>
    </row>
    <row r="55" spans="1:7">
      <c r="A55" s="167" t="s">
        <v>469</v>
      </c>
      <c r="B55" s="9">
        <v>622859</v>
      </c>
      <c r="C55" s="9">
        <v>124</v>
      </c>
      <c r="D55" s="9">
        <v>3921</v>
      </c>
      <c r="E55" s="3">
        <v>58745.66</v>
      </c>
      <c r="F55" s="3">
        <v>9.7100000000000009</v>
      </c>
      <c r="G55" s="3">
        <v>151.36000000000001</v>
      </c>
    </row>
    <row r="56" spans="1:7">
      <c r="A56" s="167" t="s">
        <v>470</v>
      </c>
      <c r="B56" s="9">
        <v>431526</v>
      </c>
      <c r="C56" s="9">
        <v>20532</v>
      </c>
      <c r="D56" s="9">
        <v>2159</v>
      </c>
      <c r="E56" s="3">
        <v>47287.62</v>
      </c>
      <c r="F56" s="3">
        <v>206.12</v>
      </c>
      <c r="G56" s="3">
        <v>198.58</v>
      </c>
    </row>
    <row r="57" spans="1:7">
      <c r="A57" s="167" t="s">
        <v>471</v>
      </c>
      <c r="B57" s="9">
        <v>432556</v>
      </c>
      <c r="C57" s="9">
        <v>37174</v>
      </c>
      <c r="D57" s="9">
        <v>427</v>
      </c>
      <c r="E57" s="3">
        <v>55976.23</v>
      </c>
      <c r="F57" s="3">
        <v>777.97</v>
      </c>
      <c r="G57" s="3">
        <v>17.09</v>
      </c>
    </row>
    <row r="58" spans="1:7">
      <c r="A58" s="167" t="s">
        <v>472</v>
      </c>
      <c r="B58" s="9">
        <v>364470</v>
      </c>
      <c r="C58" s="9">
        <v>10926</v>
      </c>
      <c r="D58" s="9">
        <v>234</v>
      </c>
      <c r="E58" s="3">
        <v>29365.48</v>
      </c>
      <c r="F58" s="3">
        <v>78.08</v>
      </c>
      <c r="G58" s="3">
        <v>9.1</v>
      </c>
    </row>
    <row r="59" spans="1:7">
      <c r="A59" s="167" t="s">
        <v>473</v>
      </c>
      <c r="B59" s="9">
        <v>201231</v>
      </c>
      <c r="C59" s="9">
        <v>2629</v>
      </c>
      <c r="D59" s="9">
        <v>414</v>
      </c>
      <c r="E59" s="3">
        <v>21824.080000000002</v>
      </c>
      <c r="F59" s="3">
        <v>126.1</v>
      </c>
      <c r="G59" s="3">
        <v>28.45</v>
      </c>
    </row>
    <row r="60" spans="1:7">
      <c r="A60" s="167" t="s">
        <v>474</v>
      </c>
      <c r="B60" s="9">
        <v>203059</v>
      </c>
      <c r="C60" s="9">
        <v>9810</v>
      </c>
      <c r="D60" s="9">
        <v>21</v>
      </c>
      <c r="E60" s="3">
        <v>15275.18</v>
      </c>
      <c r="F60" s="3">
        <v>67.010000000000005</v>
      </c>
      <c r="G60" s="3">
        <v>2.4300000000000002</v>
      </c>
    </row>
    <row r="61" spans="1:7">
      <c r="A61" s="342" t="s">
        <v>480</v>
      </c>
      <c r="B61" s="9">
        <f t="shared" ref="B61:G61" si="2">SUM(B49:B60)</f>
        <v>5257467</v>
      </c>
      <c r="C61" s="9">
        <f t="shared" si="2"/>
        <v>97464</v>
      </c>
      <c r="D61" s="9">
        <f t="shared" si="2"/>
        <v>20742</v>
      </c>
      <c r="E61" s="3">
        <f t="shared" si="2"/>
        <v>428704.44</v>
      </c>
      <c r="F61" s="3">
        <f t="shared" si="2"/>
        <v>1410.4099999999999</v>
      </c>
      <c r="G61" s="3">
        <f t="shared" si="2"/>
        <v>1197.6600000000001</v>
      </c>
    </row>
    <row r="62" spans="1:7">
      <c r="A62" s="429"/>
      <c r="B62" s="12"/>
      <c r="C62" s="12"/>
      <c r="D62" s="12"/>
      <c r="E62" s="50"/>
      <c r="F62" s="50"/>
      <c r="G62" s="50"/>
    </row>
    <row r="63" spans="1:7">
      <c r="A63" s="411"/>
      <c r="B63" s="12"/>
      <c r="C63" s="12"/>
      <c r="D63" s="12"/>
      <c r="E63" s="50"/>
      <c r="F63" s="50"/>
      <c r="G63" s="50"/>
    </row>
    <row r="64" spans="1:7">
      <c r="A64" s="403" t="s">
        <v>419</v>
      </c>
      <c r="B64" s="403" t="s">
        <v>410</v>
      </c>
      <c r="C64" s="403" t="s">
        <v>428</v>
      </c>
      <c r="D64" s="141" t="s">
        <v>426</v>
      </c>
      <c r="E64" s="410" t="s">
        <v>406</v>
      </c>
      <c r="F64" s="141" t="s">
        <v>345</v>
      </c>
    </row>
    <row r="65" spans="1:6">
      <c r="A65" s="2" t="s">
        <v>421</v>
      </c>
      <c r="B65" s="2" t="s">
        <v>422</v>
      </c>
      <c r="C65" s="2">
        <v>31</v>
      </c>
      <c r="D65" s="9">
        <f>B61</f>
        <v>5257467</v>
      </c>
      <c r="E65" s="3">
        <f>E61</f>
        <v>428704.44</v>
      </c>
      <c r="F65" s="9">
        <v>712</v>
      </c>
    </row>
    <row r="66" spans="1:6">
      <c r="A66" s="2" t="s">
        <v>421</v>
      </c>
      <c r="B66" s="2" t="s">
        <v>423</v>
      </c>
      <c r="C66" s="2">
        <v>5</v>
      </c>
      <c r="D66" s="9">
        <f>C61</f>
        <v>97464</v>
      </c>
      <c r="E66" s="3">
        <f>F61</f>
        <v>1410.4099999999999</v>
      </c>
      <c r="F66" s="9">
        <v>49</v>
      </c>
    </row>
    <row r="67" spans="1:6">
      <c r="A67" s="2" t="s">
        <v>421</v>
      </c>
      <c r="B67" s="2" t="s">
        <v>424</v>
      </c>
      <c r="C67" s="2">
        <v>6</v>
      </c>
      <c r="D67" s="9">
        <f>D61</f>
        <v>20742</v>
      </c>
      <c r="E67" s="3">
        <f>G61</f>
        <v>1197.6600000000001</v>
      </c>
      <c r="F67" s="9">
        <v>34</v>
      </c>
    </row>
    <row r="68" spans="1:6">
      <c r="A68" s="538" t="s">
        <v>446</v>
      </c>
      <c r="B68" s="534"/>
      <c r="C68" s="2">
        <f t="shared" ref="C68:F68" si="3">SUM(C65:C67)</f>
        <v>42</v>
      </c>
      <c r="D68" s="9">
        <f t="shared" si="3"/>
        <v>5375673</v>
      </c>
      <c r="E68" s="3">
        <f t="shared" si="3"/>
        <v>431312.50999999995</v>
      </c>
      <c r="F68" s="9">
        <f t="shared" si="3"/>
        <v>795</v>
      </c>
    </row>
    <row r="69" spans="1:6">
      <c r="A69" s="406" t="s">
        <v>415</v>
      </c>
      <c r="B69" s="13"/>
      <c r="C69" s="13"/>
      <c r="D69" s="12"/>
      <c r="E69" s="50"/>
      <c r="F69" s="12"/>
    </row>
    <row r="70" spans="1:6">
      <c r="A70" s="412"/>
      <c r="B70" s="13"/>
      <c r="C70" s="13"/>
      <c r="D70" s="12"/>
      <c r="E70" s="50"/>
      <c r="F70" s="12"/>
    </row>
  </sheetData>
  <mergeCells count="11">
    <mergeCell ref="A1:G1"/>
    <mergeCell ref="A5:A6"/>
    <mergeCell ref="B5:D5"/>
    <mergeCell ref="E5:G5"/>
    <mergeCell ref="A68:B68"/>
    <mergeCell ref="A47:A48"/>
    <mergeCell ref="B47:D47"/>
    <mergeCell ref="E47:G47"/>
    <mergeCell ref="A26:A27"/>
    <mergeCell ref="B26:D26"/>
    <mergeCell ref="E26:G26"/>
  </mergeCells>
  <printOptions horizontalCentered="1"/>
  <pageMargins left="0.2" right="0.2" top="0.75" bottom="0.75" header="0.3" footer="0.3"/>
  <pageSetup scale="70" orientation="landscape" r:id="rId1"/>
  <headerFooter>
    <oddHeader>&amp;R&amp;F
&amp;A</oddHeader>
    <oddFooter>&amp;RMarch 2012</oddFooter>
  </headerFooter>
  <rowBreaks count="1" manualBreakCount="1">
    <brk id="69" max="16383" man="1"/>
  </rowBreaks>
  <drawing r:id="rId2"/>
</worksheet>
</file>

<file path=xl/worksheets/sheet12.xml><?xml version="1.0" encoding="utf-8"?>
<worksheet xmlns="http://schemas.openxmlformats.org/spreadsheetml/2006/main" xmlns:r="http://schemas.openxmlformats.org/officeDocument/2006/relationships">
  <sheetPr codeName="Sheet10"/>
  <dimension ref="A1:AJ30"/>
  <sheetViews>
    <sheetView tabSelected="1" workbookViewId="0">
      <selection activeCell="E4" sqref="E4:G25"/>
    </sheetView>
  </sheetViews>
  <sheetFormatPr defaultColWidth="11.42578125" defaultRowHeight="27.95" customHeight="1"/>
  <cols>
    <col min="2" max="2" width="27.42578125" customWidth="1"/>
    <col min="3" max="3" width="11.7109375" customWidth="1"/>
    <col min="6" max="6" width="27.42578125" customWidth="1"/>
    <col min="7" max="7" width="11.7109375" customWidth="1"/>
  </cols>
  <sheetData>
    <row r="1" spans="1:36" s="55" customFormat="1" ht="27.95" customHeight="1">
      <c r="A1" s="539" t="s">
        <v>262</v>
      </c>
      <c r="B1" s="539"/>
      <c r="C1" s="539"/>
      <c r="D1" s="539"/>
      <c r="E1" s="13"/>
      <c r="F1" s="13"/>
      <c r="G1" s="13"/>
      <c r="H1" s="13"/>
      <c r="I1" s="13"/>
      <c r="J1" s="13"/>
      <c r="K1" s="13"/>
      <c r="L1" s="13"/>
      <c r="M1" s="13"/>
      <c r="N1" s="13"/>
      <c r="O1" s="13"/>
      <c r="P1" s="13"/>
      <c r="Q1" s="13"/>
      <c r="R1" s="12"/>
      <c r="S1" s="13"/>
      <c r="T1" s="13"/>
      <c r="U1" s="13"/>
      <c r="V1" s="12"/>
      <c r="W1" s="13"/>
      <c r="X1" s="13"/>
      <c r="Y1" s="13"/>
      <c r="Z1" s="12"/>
      <c r="AA1"/>
      <c r="AB1"/>
      <c r="AC1"/>
      <c r="AD1"/>
      <c r="AE1"/>
      <c r="AF1"/>
      <c r="AG1"/>
      <c r="AH1"/>
      <c r="AI1"/>
      <c r="AJ1"/>
    </row>
    <row r="2" spans="1:36" s="55" customFormat="1" ht="15">
      <c r="A2" s="134" t="s">
        <v>403</v>
      </c>
      <c r="B2" s="142"/>
      <c r="C2" s="142"/>
      <c r="D2" s="142"/>
      <c r="E2" s="13"/>
      <c r="F2" s="13"/>
      <c r="G2" s="13"/>
      <c r="H2" s="13"/>
      <c r="I2" s="13"/>
      <c r="J2" s="13"/>
      <c r="K2" s="13"/>
      <c r="L2" s="13"/>
      <c r="M2" s="13"/>
      <c r="N2" s="13"/>
      <c r="O2" s="13"/>
      <c r="P2" s="13"/>
      <c r="Q2" s="13"/>
      <c r="R2" s="12"/>
      <c r="S2" s="13"/>
      <c r="T2" s="13"/>
      <c r="U2" s="13"/>
      <c r="V2" s="12"/>
      <c r="W2" s="13"/>
      <c r="X2" s="13"/>
      <c r="Y2" s="13"/>
      <c r="Z2" s="12"/>
      <c r="AA2"/>
      <c r="AB2"/>
      <c r="AC2"/>
      <c r="AD2"/>
      <c r="AE2"/>
      <c r="AF2"/>
      <c r="AG2"/>
      <c r="AH2"/>
      <c r="AI2"/>
      <c r="AJ2"/>
    </row>
    <row r="3" spans="1:36" s="55" customFormat="1" ht="27.95" customHeight="1">
      <c r="A3" s="21"/>
      <c r="B3"/>
      <c r="C3" s="13"/>
      <c r="D3" s="13"/>
      <c r="E3" s="13"/>
      <c r="F3" s="13"/>
      <c r="G3" s="13"/>
      <c r="H3" s="13"/>
      <c r="I3" s="13"/>
      <c r="J3" s="13"/>
      <c r="K3" s="13"/>
      <c r="L3" s="13"/>
      <c r="M3" s="13"/>
      <c r="N3" s="13"/>
      <c r="O3" s="13"/>
      <c r="P3" s="13"/>
      <c r="Q3" s="13"/>
      <c r="R3" s="12"/>
      <c r="S3" s="13"/>
      <c r="T3" s="13"/>
      <c r="U3" s="13"/>
      <c r="V3" s="12"/>
      <c r="W3" s="13"/>
      <c r="X3" s="13"/>
      <c r="Y3" s="13"/>
      <c r="Z3" s="12"/>
      <c r="AA3"/>
      <c r="AB3"/>
      <c r="AC3"/>
      <c r="AD3"/>
      <c r="AE3"/>
      <c r="AF3"/>
      <c r="AG3"/>
      <c r="AH3"/>
      <c r="AI3"/>
      <c r="AJ3"/>
    </row>
    <row r="4" spans="1:36" s="55" customFormat="1" ht="14.1" customHeight="1">
      <c r="A4" s="540" t="s">
        <v>270</v>
      </c>
      <c r="B4" s="540"/>
      <c r="C4" s="540"/>
      <c r="D4" s="48"/>
      <c r="E4" s="541" t="s">
        <v>271</v>
      </c>
      <c r="F4" s="542"/>
      <c r="G4" s="543"/>
      <c r="H4" s="13"/>
      <c r="I4" s="13"/>
      <c r="J4" s="13"/>
      <c r="K4" s="13"/>
      <c r="L4" s="13"/>
      <c r="M4" s="13"/>
      <c r="N4" s="13"/>
      <c r="O4" s="13"/>
      <c r="P4" s="13"/>
      <c r="Q4" s="13"/>
      <c r="R4" s="12"/>
      <c r="S4" s="13"/>
      <c r="T4" s="13"/>
      <c r="U4" s="13"/>
      <c r="V4" s="12"/>
      <c r="W4" s="13"/>
      <c r="X4" s="13"/>
      <c r="Y4" s="13"/>
      <c r="Z4" s="12"/>
      <c r="AA4"/>
      <c r="AB4"/>
      <c r="AC4"/>
      <c r="AD4"/>
      <c r="AE4"/>
      <c r="AF4"/>
      <c r="AG4"/>
      <c r="AH4"/>
      <c r="AI4"/>
      <c r="AJ4"/>
    </row>
    <row r="5" spans="1:36" s="237" customFormat="1" ht="14.1" customHeight="1">
      <c r="A5" s="32" t="s">
        <v>461</v>
      </c>
      <c r="B5" s="32" t="s">
        <v>47</v>
      </c>
      <c r="C5" s="32" t="s">
        <v>233</v>
      </c>
      <c r="D5" s="234"/>
      <c r="E5" s="32" t="s">
        <v>461</v>
      </c>
      <c r="F5" s="101" t="s">
        <v>48</v>
      </c>
      <c r="G5" s="101" t="s">
        <v>118</v>
      </c>
      <c r="H5" s="60"/>
      <c r="I5" s="60"/>
      <c r="J5" s="60"/>
      <c r="K5" s="60"/>
      <c r="L5" s="60"/>
      <c r="M5" s="60"/>
      <c r="N5" s="60"/>
      <c r="O5" s="60"/>
      <c r="P5" s="60"/>
      <c r="Q5" s="60"/>
      <c r="R5" s="236"/>
      <c r="S5" s="60"/>
      <c r="T5" s="60"/>
      <c r="U5" s="60"/>
      <c r="V5" s="236"/>
      <c r="W5" s="60"/>
      <c r="X5" s="60"/>
      <c r="Y5" s="60"/>
      <c r="Z5" s="236"/>
      <c r="AA5" s="94"/>
      <c r="AB5" s="94"/>
      <c r="AC5" s="94"/>
      <c r="AD5" s="94"/>
      <c r="AE5" s="94"/>
      <c r="AF5" s="94"/>
      <c r="AG5" s="94"/>
      <c r="AH5" s="94"/>
      <c r="AI5" s="94"/>
      <c r="AJ5" s="94"/>
    </row>
    <row r="6" spans="1:36" s="55" customFormat="1" ht="14.1" customHeight="1">
      <c r="A6" s="27">
        <v>1</v>
      </c>
      <c r="B6" s="52" t="s">
        <v>359</v>
      </c>
      <c r="C6" s="28">
        <v>2785372.1209999998</v>
      </c>
      <c r="D6" s="22"/>
      <c r="E6" s="119">
        <v>1</v>
      </c>
      <c r="F6" s="80" t="s">
        <v>359</v>
      </c>
      <c r="G6" s="80">
        <v>262304205</v>
      </c>
      <c r="H6" s="345"/>
      <c r="I6" s="13"/>
      <c r="J6" s="13"/>
      <c r="K6" s="13"/>
      <c r="L6" s="13"/>
      <c r="M6" s="13"/>
      <c r="N6" s="13"/>
      <c r="O6" s="13"/>
      <c r="P6" s="13"/>
      <c r="Q6" s="13"/>
      <c r="R6" s="12"/>
      <c r="S6" s="13"/>
      <c r="T6" s="13"/>
      <c r="U6" s="13"/>
      <c r="V6" s="12"/>
      <c r="W6" s="13"/>
      <c r="X6" s="13"/>
      <c r="Y6" s="13"/>
      <c r="Z6" s="12"/>
      <c r="AA6" s="13"/>
      <c r="AB6" s="13"/>
      <c r="AC6" s="13"/>
      <c r="AD6" s="13"/>
      <c r="AE6" s="13"/>
      <c r="AF6" s="13"/>
      <c r="AG6" s="13"/>
      <c r="AH6" s="13"/>
      <c r="AI6" s="13"/>
      <c r="AJ6" s="13"/>
    </row>
    <row r="7" spans="1:36" s="55" customFormat="1" ht="14.1" customHeight="1">
      <c r="A7" s="27">
        <v>2</v>
      </c>
      <c r="B7" s="52" t="s">
        <v>349</v>
      </c>
      <c r="C7" s="28">
        <v>250755.55300000001</v>
      </c>
      <c r="D7" s="22"/>
      <c r="E7" s="119">
        <v>2</v>
      </c>
      <c r="F7" s="80" t="s">
        <v>348</v>
      </c>
      <c r="G7" s="80">
        <v>36596717</v>
      </c>
      <c r="H7" s="345"/>
      <c r="I7" s="13"/>
      <c r="J7" s="13"/>
      <c r="K7" s="13"/>
      <c r="L7" s="13"/>
      <c r="M7" s="13"/>
      <c r="N7" s="13"/>
      <c r="O7" s="13"/>
      <c r="P7" s="13"/>
      <c r="Q7" s="13"/>
      <c r="R7" s="12"/>
      <c r="S7" s="13"/>
      <c r="T7" s="13"/>
      <c r="U7" s="13"/>
      <c r="V7" s="12"/>
      <c r="W7" s="13"/>
      <c r="X7" s="13"/>
      <c r="Y7" s="13"/>
      <c r="Z7" s="12"/>
      <c r="AA7" s="13"/>
      <c r="AB7" s="13"/>
      <c r="AC7" s="13"/>
      <c r="AD7" s="13"/>
      <c r="AE7" s="13"/>
      <c r="AF7" s="13"/>
      <c r="AG7" s="13"/>
      <c r="AH7" s="13"/>
      <c r="AI7" s="13"/>
      <c r="AJ7" s="13"/>
    </row>
    <row r="8" spans="1:36" s="55" customFormat="1" ht="14.1" customHeight="1">
      <c r="A8" s="27">
        <v>3</v>
      </c>
      <c r="B8" s="52" t="s">
        <v>348</v>
      </c>
      <c r="C8" s="28">
        <v>230745.144</v>
      </c>
      <c r="D8" s="22"/>
      <c r="E8" s="119">
        <v>3</v>
      </c>
      <c r="F8" s="80" t="s">
        <v>349</v>
      </c>
      <c r="G8" s="80">
        <v>20729525</v>
      </c>
      <c r="H8" s="345"/>
      <c r="I8" s="13"/>
      <c r="J8" s="13"/>
      <c r="K8" s="13"/>
      <c r="L8" s="13"/>
      <c r="M8" s="13"/>
      <c r="N8" s="13"/>
      <c r="O8" s="13"/>
      <c r="P8" s="13"/>
      <c r="Q8" s="13"/>
      <c r="R8" s="12"/>
      <c r="S8" s="13"/>
      <c r="T8" s="13"/>
      <c r="U8" s="13"/>
      <c r="V8" s="12"/>
      <c r="W8" s="13"/>
      <c r="X8" s="13"/>
      <c r="Y8" s="13"/>
      <c r="Z8" s="12"/>
      <c r="AA8" s="13"/>
      <c r="AB8" s="13"/>
      <c r="AC8" s="13"/>
      <c r="AD8" s="13"/>
      <c r="AE8" s="13"/>
      <c r="AF8" s="13"/>
      <c r="AG8" s="13"/>
      <c r="AH8" s="13"/>
      <c r="AI8" s="13"/>
      <c r="AJ8" s="13"/>
    </row>
    <row r="9" spans="1:36" s="55" customFormat="1" ht="14.1" customHeight="1">
      <c r="A9" s="96">
        <v>4</v>
      </c>
      <c r="B9" s="52" t="s">
        <v>360</v>
      </c>
      <c r="C9" s="28">
        <v>179275.073</v>
      </c>
      <c r="D9" s="22"/>
      <c r="E9" s="143">
        <v>4</v>
      </c>
      <c r="F9" s="80" t="s">
        <v>362</v>
      </c>
      <c r="G9" s="80">
        <v>17921477</v>
      </c>
      <c r="H9" s="345"/>
      <c r="I9" s="35"/>
      <c r="J9" s="35"/>
      <c r="K9" s="22"/>
      <c r="L9" s="35"/>
      <c r="M9"/>
      <c r="N9"/>
      <c r="O9"/>
      <c r="P9" s="13"/>
      <c r="Q9" s="13"/>
      <c r="R9" s="13"/>
      <c r="S9" s="13"/>
      <c r="T9" s="13"/>
      <c r="U9" s="13"/>
      <c r="V9" s="13"/>
      <c r="W9" s="13"/>
      <c r="X9" s="13"/>
      <c r="Y9" s="13"/>
      <c r="Z9" s="13"/>
      <c r="AA9" s="13"/>
      <c r="AB9" s="13"/>
      <c r="AC9" s="13"/>
      <c r="AD9" s="13"/>
      <c r="AE9" s="13"/>
      <c r="AF9" s="13"/>
      <c r="AG9" s="13"/>
      <c r="AH9" s="13"/>
      <c r="AI9" s="13"/>
      <c r="AJ9" s="13"/>
    </row>
    <row r="10" spans="1:36" s="55" customFormat="1" ht="14.1" customHeight="1">
      <c r="A10" s="96">
        <v>5</v>
      </c>
      <c r="B10" s="52" t="s">
        <v>363</v>
      </c>
      <c r="C10" s="28">
        <v>113162.79</v>
      </c>
      <c r="D10" s="22"/>
      <c r="E10" s="143">
        <v>5</v>
      </c>
      <c r="F10" s="80" t="s">
        <v>360</v>
      </c>
      <c r="G10" s="80">
        <v>17699172</v>
      </c>
      <c r="H10" s="345"/>
      <c r="I10" s="35"/>
      <c r="J10" s="35"/>
      <c r="K10" s="22"/>
      <c r="L10" s="35"/>
      <c r="M10"/>
      <c r="N10"/>
      <c r="O10"/>
      <c r="P10" s="13"/>
      <c r="Q10" s="13"/>
      <c r="R10" s="13"/>
      <c r="S10" s="13"/>
      <c r="T10" s="13"/>
      <c r="U10" s="13"/>
      <c r="V10" s="13"/>
      <c r="W10" s="13"/>
      <c r="X10" s="13"/>
      <c r="Y10" s="13"/>
      <c r="Z10" s="13"/>
      <c r="AA10" s="13"/>
      <c r="AB10" s="13"/>
      <c r="AC10" s="13"/>
      <c r="AD10" s="13"/>
      <c r="AE10" s="13"/>
      <c r="AF10" s="13"/>
      <c r="AG10" s="13"/>
      <c r="AH10" s="13"/>
      <c r="AI10" s="13"/>
      <c r="AJ10" s="13"/>
    </row>
    <row r="11" spans="1:36" s="55" customFormat="1" ht="14.1" customHeight="1">
      <c r="A11" s="96">
        <v>6</v>
      </c>
      <c r="B11" s="52" t="s">
        <v>364</v>
      </c>
      <c r="C11" s="28">
        <v>100567.63</v>
      </c>
      <c r="D11" s="22"/>
      <c r="E11" s="143">
        <v>6</v>
      </c>
      <c r="F11" s="80" t="s">
        <v>363</v>
      </c>
      <c r="G11" s="80">
        <v>13830813</v>
      </c>
      <c r="H11" s="345"/>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row>
    <row r="12" spans="1:36" s="55" customFormat="1" ht="14.1" customHeight="1">
      <c r="A12" s="96">
        <v>7</v>
      </c>
      <c r="B12" s="52" t="s">
        <v>362</v>
      </c>
      <c r="C12" s="28">
        <v>66391.888000000006</v>
      </c>
      <c r="D12" s="22"/>
      <c r="E12" s="143">
        <v>7</v>
      </c>
      <c r="F12" s="80" t="s">
        <v>372</v>
      </c>
      <c r="G12" s="80">
        <v>9376378</v>
      </c>
      <c r="H12" s="345"/>
      <c r="I12"/>
      <c r="J12"/>
      <c r="K12"/>
      <c r="L12"/>
      <c r="M12"/>
      <c r="N12"/>
      <c r="O12"/>
      <c r="P12"/>
      <c r="Q12"/>
      <c r="R12"/>
      <c r="S12"/>
      <c r="T12"/>
      <c r="U12"/>
      <c r="V12"/>
      <c r="W12"/>
      <c r="X12"/>
      <c r="Y12"/>
      <c r="Z12"/>
      <c r="AA12"/>
      <c r="AB12"/>
      <c r="AC12"/>
      <c r="AD12"/>
      <c r="AE12"/>
      <c r="AF12"/>
      <c r="AG12"/>
      <c r="AH12"/>
      <c r="AI12"/>
      <c r="AJ12"/>
    </row>
    <row r="13" spans="1:36" s="55" customFormat="1" ht="14.1" customHeight="1">
      <c r="A13" s="96">
        <v>8</v>
      </c>
      <c r="B13" s="52" t="s">
        <v>347</v>
      </c>
      <c r="C13" s="28">
        <v>61891.732000000004</v>
      </c>
      <c r="D13" s="22"/>
      <c r="E13" s="143">
        <v>8</v>
      </c>
      <c r="F13" s="80" t="s">
        <v>364</v>
      </c>
      <c r="G13" s="80">
        <v>7286217</v>
      </c>
      <c r="H13" s="345"/>
      <c r="I13" s="6"/>
      <c r="J13" s="6"/>
      <c r="K13" s="6"/>
      <c r="L13" s="6"/>
      <c r="M13" s="6"/>
      <c r="N13"/>
      <c r="O13"/>
      <c r="P13"/>
      <c r="Q13"/>
      <c r="R13"/>
      <c r="S13"/>
      <c r="T13"/>
      <c r="U13"/>
      <c r="V13"/>
      <c r="W13"/>
      <c r="X13"/>
      <c r="Y13"/>
      <c r="Z13"/>
      <c r="AA13"/>
      <c r="AB13"/>
      <c r="AC13"/>
      <c r="AD13"/>
      <c r="AE13"/>
      <c r="AF13"/>
      <c r="AG13"/>
      <c r="AH13"/>
      <c r="AI13"/>
      <c r="AJ13"/>
    </row>
    <row r="14" spans="1:36" s="55" customFormat="1" ht="14.1" customHeight="1">
      <c r="A14" s="96">
        <v>9</v>
      </c>
      <c r="B14" s="52" t="s">
        <v>361</v>
      </c>
      <c r="C14" s="28">
        <v>43545.472000000002</v>
      </c>
      <c r="D14" s="22"/>
      <c r="E14" s="143">
        <v>9</v>
      </c>
      <c r="F14" s="80" t="s">
        <v>361</v>
      </c>
      <c r="G14" s="80">
        <v>6724334</v>
      </c>
      <c r="H14" s="345"/>
      <c r="I14"/>
      <c r="J14"/>
      <c r="K14"/>
      <c r="L14"/>
      <c r="M14"/>
      <c r="N14"/>
      <c r="O14"/>
      <c r="P14"/>
      <c r="Q14"/>
      <c r="R14"/>
      <c r="S14"/>
      <c r="T14"/>
      <c r="U14"/>
      <c r="V14"/>
      <c r="W14"/>
      <c r="X14"/>
      <c r="Y14"/>
      <c r="Z14"/>
      <c r="AA14"/>
      <c r="AB14"/>
      <c r="AC14"/>
      <c r="AD14"/>
      <c r="AE14"/>
      <c r="AF14"/>
      <c r="AG14"/>
      <c r="AH14"/>
      <c r="AI14"/>
      <c r="AJ14"/>
    </row>
    <row r="15" spans="1:36" s="55" customFormat="1" ht="14.1" customHeight="1">
      <c r="A15" s="96">
        <v>10</v>
      </c>
      <c r="B15" s="52" t="s">
        <v>365</v>
      </c>
      <c r="C15" s="28">
        <v>32962.428</v>
      </c>
      <c r="D15" s="22"/>
      <c r="E15" s="143">
        <v>10</v>
      </c>
      <c r="F15" s="80" t="s">
        <v>347</v>
      </c>
      <c r="G15" s="80">
        <v>5468391</v>
      </c>
      <c r="H15" s="345"/>
      <c r="I15"/>
      <c r="J15"/>
      <c r="K15"/>
      <c r="L15"/>
      <c r="M15"/>
      <c r="N15"/>
      <c r="O15"/>
      <c r="P15"/>
      <c r="Q15"/>
      <c r="R15"/>
      <c r="S15"/>
      <c r="T15"/>
      <c r="U15"/>
      <c r="V15"/>
      <c r="W15"/>
      <c r="X15"/>
      <c r="Y15"/>
      <c r="Z15"/>
      <c r="AA15"/>
      <c r="AB15"/>
      <c r="AC15"/>
      <c r="AD15"/>
      <c r="AE15"/>
      <c r="AF15"/>
      <c r="AG15"/>
      <c r="AH15"/>
      <c r="AI15"/>
      <c r="AJ15"/>
    </row>
    <row r="16" spans="1:36" s="55" customFormat="1" ht="14.1" customHeight="1">
      <c r="A16" s="96">
        <v>11</v>
      </c>
      <c r="B16" s="52" t="s">
        <v>368</v>
      </c>
      <c r="C16" s="28">
        <v>29854.468000000001</v>
      </c>
      <c r="D16" s="22"/>
      <c r="E16" s="143">
        <v>11</v>
      </c>
      <c r="F16" s="80" t="s">
        <v>368</v>
      </c>
      <c r="G16" s="80">
        <v>5165030</v>
      </c>
      <c r="H16" s="345"/>
      <c r="I16"/>
      <c r="J16"/>
      <c r="K16"/>
      <c r="L16"/>
      <c r="M16"/>
      <c r="N16"/>
      <c r="O16"/>
      <c r="P16"/>
      <c r="Q16"/>
      <c r="R16"/>
      <c r="S16"/>
      <c r="T16"/>
      <c r="U16"/>
      <c r="V16"/>
      <c r="W16"/>
      <c r="X16"/>
      <c r="Y16"/>
      <c r="Z16"/>
      <c r="AA16"/>
      <c r="AB16"/>
      <c r="AC16"/>
      <c r="AD16"/>
      <c r="AE16"/>
      <c r="AF16"/>
      <c r="AG16"/>
      <c r="AH16"/>
      <c r="AI16"/>
      <c r="AJ16"/>
    </row>
    <row r="17" spans="1:36" s="55" customFormat="1" ht="14.1" customHeight="1">
      <c r="A17" s="96">
        <v>12</v>
      </c>
      <c r="B17" s="52" t="s">
        <v>371</v>
      </c>
      <c r="C17" s="28">
        <v>19095.366999999998</v>
      </c>
      <c r="D17" s="22"/>
      <c r="E17" s="143">
        <v>12</v>
      </c>
      <c r="F17" s="80" t="s">
        <v>371</v>
      </c>
      <c r="G17" s="80">
        <v>4187838</v>
      </c>
      <c r="H17" s="345"/>
      <c r="I17"/>
      <c r="J17"/>
      <c r="K17"/>
      <c r="L17"/>
      <c r="M17"/>
      <c r="N17"/>
      <c r="O17"/>
      <c r="P17"/>
      <c r="Q17"/>
      <c r="R17"/>
      <c r="S17"/>
      <c r="T17"/>
      <c r="U17"/>
      <c r="V17"/>
      <c r="W17"/>
      <c r="X17"/>
      <c r="Y17"/>
      <c r="Z17"/>
      <c r="AA17"/>
      <c r="AB17"/>
      <c r="AC17"/>
      <c r="AD17"/>
      <c r="AE17"/>
      <c r="AF17"/>
      <c r="AG17"/>
      <c r="AH17"/>
      <c r="AI17"/>
      <c r="AJ17"/>
    </row>
    <row r="18" spans="1:36" s="55" customFormat="1" ht="14.1" customHeight="1">
      <c r="A18" s="96">
        <v>13</v>
      </c>
      <c r="B18" s="52" t="s">
        <v>366</v>
      </c>
      <c r="C18" s="28">
        <v>17684.455999999998</v>
      </c>
      <c r="D18" s="22"/>
      <c r="E18" s="143">
        <v>13</v>
      </c>
      <c r="F18" s="80" t="s">
        <v>370</v>
      </c>
      <c r="G18" s="80">
        <v>4018868</v>
      </c>
      <c r="H18" s="345"/>
      <c r="I18"/>
      <c r="J18"/>
      <c r="K18"/>
      <c r="L18"/>
      <c r="M18"/>
      <c r="N18"/>
      <c r="O18"/>
      <c r="P18"/>
      <c r="Q18"/>
      <c r="R18"/>
      <c r="S18"/>
      <c r="T18"/>
      <c r="U18"/>
      <c r="V18"/>
      <c r="W18"/>
      <c r="X18"/>
      <c r="Y18"/>
      <c r="Z18"/>
      <c r="AA18"/>
      <c r="AB18"/>
      <c r="AC18"/>
      <c r="AD18"/>
      <c r="AE18"/>
      <c r="AF18"/>
      <c r="AG18"/>
      <c r="AH18"/>
      <c r="AI18"/>
      <c r="AJ18"/>
    </row>
    <row r="19" spans="1:36" s="55" customFormat="1" ht="14.1" customHeight="1">
      <c r="A19" s="96">
        <v>14</v>
      </c>
      <c r="B19" s="52" t="s">
        <v>372</v>
      </c>
      <c r="C19" s="28">
        <v>17614.213</v>
      </c>
      <c r="D19" s="22"/>
      <c r="E19" s="143">
        <v>14</v>
      </c>
      <c r="F19" s="80" t="s">
        <v>369</v>
      </c>
      <c r="G19" s="80">
        <v>3641005</v>
      </c>
      <c r="H19" s="345"/>
      <c r="I19"/>
      <c r="J19"/>
      <c r="K19"/>
      <c r="L19"/>
      <c r="M19"/>
      <c r="N19"/>
      <c r="O19"/>
      <c r="P19"/>
      <c r="Q19"/>
      <c r="R19"/>
      <c r="S19"/>
      <c r="T19"/>
      <c r="U19"/>
      <c r="V19"/>
      <c r="W19"/>
      <c r="X19"/>
      <c r="Y19"/>
      <c r="Z19"/>
      <c r="AA19"/>
      <c r="AB19"/>
      <c r="AC19"/>
      <c r="AD19"/>
      <c r="AE19"/>
      <c r="AF19"/>
      <c r="AG19"/>
      <c r="AH19"/>
      <c r="AI19"/>
      <c r="AJ19"/>
    </row>
    <row r="20" spans="1:36" s="55" customFormat="1" ht="14.1" customHeight="1">
      <c r="A20" s="96">
        <v>15</v>
      </c>
      <c r="B20" s="52" t="s">
        <v>485</v>
      </c>
      <c r="C20" s="28">
        <v>15412.788</v>
      </c>
      <c r="D20" s="22"/>
      <c r="E20" s="143">
        <v>15</v>
      </c>
      <c r="F20" s="80" t="s">
        <v>486</v>
      </c>
      <c r="G20" s="80">
        <v>3411238</v>
      </c>
      <c r="H20" s="345"/>
      <c r="I20"/>
      <c r="J20"/>
      <c r="K20"/>
      <c r="L20"/>
      <c r="M20"/>
      <c r="N20"/>
      <c r="O20"/>
      <c r="P20"/>
      <c r="Q20"/>
      <c r="R20"/>
      <c r="S20"/>
      <c r="T20"/>
      <c r="U20"/>
      <c r="V20"/>
      <c r="W20"/>
      <c r="X20"/>
      <c r="Y20"/>
      <c r="Z20"/>
      <c r="AA20"/>
      <c r="AB20"/>
      <c r="AC20"/>
      <c r="AD20"/>
      <c r="AE20"/>
      <c r="AF20"/>
      <c r="AG20"/>
      <c r="AH20"/>
      <c r="AI20"/>
      <c r="AJ20"/>
    </row>
    <row r="21" spans="1:36" s="55" customFormat="1" ht="14.1" customHeight="1">
      <c r="A21" s="96">
        <v>16</v>
      </c>
      <c r="B21" s="52" t="s">
        <v>369</v>
      </c>
      <c r="C21" s="28">
        <v>13821.471</v>
      </c>
      <c r="D21" s="22"/>
      <c r="E21" s="143">
        <v>16</v>
      </c>
      <c r="F21" s="80" t="s">
        <v>365</v>
      </c>
      <c r="G21" s="80">
        <v>3134903</v>
      </c>
      <c r="H21" s="345"/>
      <c r="I21"/>
      <c r="J21"/>
      <c r="K21"/>
      <c r="L21"/>
      <c r="M21"/>
      <c r="N21"/>
      <c r="O21"/>
      <c r="P21"/>
      <c r="Q21"/>
      <c r="R21"/>
      <c r="S21"/>
      <c r="T21"/>
      <c r="U21"/>
      <c r="V21"/>
      <c r="W21"/>
      <c r="X21"/>
      <c r="Y21"/>
      <c r="Z21"/>
      <c r="AA21"/>
      <c r="AB21"/>
      <c r="AC21"/>
      <c r="AD21"/>
      <c r="AE21"/>
      <c r="AF21"/>
      <c r="AG21"/>
      <c r="AH21"/>
      <c r="AI21"/>
      <c r="AJ21"/>
    </row>
    <row r="22" spans="1:36" s="55" customFormat="1" ht="14.1" customHeight="1">
      <c r="A22" s="96">
        <v>17</v>
      </c>
      <c r="B22" s="52" t="s">
        <v>443</v>
      </c>
      <c r="C22" s="28">
        <v>13577.787</v>
      </c>
      <c r="D22" s="22"/>
      <c r="E22" s="143">
        <v>17</v>
      </c>
      <c r="F22" s="80" t="s">
        <v>374</v>
      </c>
      <c r="G22" s="80">
        <v>2898931</v>
      </c>
      <c r="H22" s="345"/>
      <c r="I22"/>
      <c r="J22"/>
      <c r="K22"/>
      <c r="L22"/>
      <c r="M22"/>
      <c r="N22"/>
      <c r="O22"/>
      <c r="P22"/>
      <c r="Q22"/>
      <c r="R22"/>
      <c r="S22"/>
      <c r="T22"/>
      <c r="U22"/>
      <c r="V22"/>
      <c r="W22"/>
      <c r="X22"/>
      <c r="Y22"/>
      <c r="Z22"/>
      <c r="AA22"/>
      <c r="AB22"/>
      <c r="AC22"/>
      <c r="AD22"/>
      <c r="AE22"/>
      <c r="AF22"/>
      <c r="AG22"/>
      <c r="AH22"/>
      <c r="AI22"/>
      <c r="AJ22"/>
    </row>
    <row r="23" spans="1:36" s="55" customFormat="1" ht="14.1" customHeight="1">
      <c r="A23" s="96">
        <v>18</v>
      </c>
      <c r="B23" s="52" t="s">
        <v>374</v>
      </c>
      <c r="C23" s="28">
        <v>12726.007</v>
      </c>
      <c r="D23" s="22"/>
      <c r="E23" s="143">
        <v>18</v>
      </c>
      <c r="F23" s="80" t="s">
        <v>366</v>
      </c>
      <c r="G23" s="80">
        <v>2803106</v>
      </c>
      <c r="H23" s="345"/>
      <c r="I23"/>
      <c r="J23"/>
      <c r="K23"/>
      <c r="L23"/>
      <c r="M23"/>
      <c r="N23"/>
      <c r="O23"/>
      <c r="P23"/>
      <c r="Q23"/>
      <c r="R23"/>
      <c r="S23"/>
      <c r="T23"/>
      <c r="U23"/>
      <c r="V23"/>
      <c r="W23"/>
      <c r="X23"/>
      <c r="Y23"/>
      <c r="Z23"/>
      <c r="AA23"/>
      <c r="AB23"/>
      <c r="AC23"/>
      <c r="AD23"/>
      <c r="AE23"/>
      <c r="AF23"/>
      <c r="AG23"/>
      <c r="AH23"/>
      <c r="AI23"/>
      <c r="AJ23"/>
    </row>
    <row r="24" spans="1:36" s="55" customFormat="1" ht="14.1" customHeight="1">
      <c r="A24" s="96">
        <v>19</v>
      </c>
      <c r="B24" s="52" t="s">
        <v>367</v>
      </c>
      <c r="C24" s="28">
        <v>12503.897999999999</v>
      </c>
      <c r="D24" s="22"/>
      <c r="E24" s="143">
        <v>19</v>
      </c>
      <c r="F24" s="80" t="s">
        <v>373</v>
      </c>
      <c r="G24" s="80">
        <v>2717576</v>
      </c>
      <c r="H24" s="345"/>
      <c r="I24"/>
      <c r="J24"/>
      <c r="K24"/>
      <c r="L24"/>
      <c r="M24"/>
      <c r="N24"/>
      <c r="O24"/>
      <c r="P24"/>
      <c r="Q24"/>
      <c r="R24"/>
      <c r="S24"/>
      <c r="T24"/>
      <c r="U24"/>
      <c r="V24"/>
      <c r="W24"/>
      <c r="X24"/>
      <c r="Y24"/>
      <c r="Z24"/>
      <c r="AA24"/>
      <c r="AB24"/>
      <c r="AC24"/>
      <c r="AD24"/>
      <c r="AE24"/>
      <c r="AF24"/>
      <c r="AG24"/>
      <c r="AH24"/>
      <c r="AI24"/>
      <c r="AJ24"/>
    </row>
    <row r="25" spans="1:36" s="55" customFormat="1" ht="14.1" customHeight="1">
      <c r="A25" s="96">
        <v>20</v>
      </c>
      <c r="B25" s="2" t="s">
        <v>370</v>
      </c>
      <c r="C25" s="3">
        <v>9706.4369999999999</v>
      </c>
      <c r="D25" s="22"/>
      <c r="E25" s="143">
        <v>20</v>
      </c>
      <c r="F25" s="130" t="s">
        <v>487</v>
      </c>
      <c r="G25" s="9">
        <v>1824900</v>
      </c>
      <c r="H25" s="345"/>
      <c r="I25"/>
      <c r="J25"/>
      <c r="K25"/>
      <c r="L25"/>
      <c r="M25"/>
      <c r="N25"/>
      <c r="O25"/>
      <c r="P25"/>
      <c r="Q25"/>
      <c r="R25"/>
      <c r="S25"/>
      <c r="T25"/>
      <c r="U25"/>
      <c r="V25"/>
      <c r="W25"/>
      <c r="X25"/>
      <c r="Y25"/>
      <c r="Z25"/>
      <c r="AA25"/>
      <c r="AB25"/>
      <c r="AC25"/>
      <c r="AD25"/>
      <c r="AE25"/>
      <c r="AF25"/>
      <c r="AG25"/>
      <c r="AH25"/>
      <c r="AI25"/>
      <c r="AJ25"/>
    </row>
    <row r="26" spans="1:36" s="55" customFormat="1" ht="14.1" customHeight="1">
      <c r="A26"/>
      <c r="D26"/>
      <c r="E26"/>
      <c r="F26"/>
      <c r="G26"/>
      <c r="H26"/>
      <c r="I26"/>
      <c r="J26"/>
      <c r="K26"/>
      <c r="L26"/>
      <c r="M26"/>
      <c r="N26"/>
      <c r="O26"/>
      <c r="P26"/>
      <c r="Q26"/>
      <c r="R26"/>
      <c r="S26"/>
      <c r="T26"/>
      <c r="U26"/>
      <c r="V26"/>
      <c r="W26"/>
      <c r="X26"/>
      <c r="Y26"/>
      <c r="Z26"/>
      <c r="AA26"/>
      <c r="AB26"/>
      <c r="AC26"/>
      <c r="AD26"/>
      <c r="AE26"/>
      <c r="AF26"/>
      <c r="AG26"/>
      <c r="AH26"/>
      <c r="AI26"/>
      <c r="AJ26"/>
    </row>
    <row r="27" spans="1:36" s="55" customFormat="1" ht="14.1" customHeight="1">
      <c r="A27" s="97"/>
      <c r="B27" s="341" t="s">
        <v>328</v>
      </c>
      <c r="C27" s="28">
        <v>442412.25799999997</v>
      </c>
      <c r="D27"/>
      <c r="E27"/>
      <c r="F27" s="341" t="s">
        <v>328</v>
      </c>
      <c r="G27" s="80">
        <v>29041301</v>
      </c>
      <c r="H27"/>
      <c r="I27" s="378"/>
      <c r="J27"/>
      <c r="K27"/>
      <c r="L27"/>
      <c r="M27"/>
      <c r="N27"/>
      <c r="O27"/>
      <c r="P27"/>
      <c r="Q27"/>
      <c r="R27"/>
      <c r="S27"/>
      <c r="T27"/>
      <c r="U27"/>
      <c r="V27"/>
      <c r="W27"/>
      <c r="X27"/>
      <c r="Y27"/>
      <c r="Z27"/>
      <c r="AA27"/>
      <c r="AB27"/>
      <c r="AC27"/>
      <c r="AD27"/>
      <c r="AE27"/>
      <c r="AF27"/>
      <c r="AG27"/>
      <c r="AH27"/>
      <c r="AI27"/>
      <c r="AJ27"/>
    </row>
    <row r="28" spans="1:36" s="55" customFormat="1" ht="14.25">
      <c r="B28" s="537" t="s">
        <v>404</v>
      </c>
      <c r="C28" s="544"/>
      <c r="D28" s="544"/>
      <c r="E28"/>
      <c r="F28"/>
      <c r="G28"/>
      <c r="H28"/>
      <c r="I28"/>
      <c r="J28"/>
      <c r="K28"/>
      <c r="L28"/>
      <c r="M28"/>
      <c r="N28"/>
      <c r="O28"/>
      <c r="P28"/>
      <c r="Q28"/>
      <c r="R28"/>
      <c r="S28"/>
      <c r="T28"/>
      <c r="U28"/>
      <c r="V28"/>
      <c r="W28"/>
      <c r="X28"/>
      <c r="Y28"/>
      <c r="Z28"/>
      <c r="AA28"/>
      <c r="AB28"/>
      <c r="AC28"/>
      <c r="AD28"/>
      <c r="AE28"/>
      <c r="AF28"/>
      <c r="AG28"/>
    </row>
    <row r="29" spans="1:36" ht="27.95" customHeight="1">
      <c r="B29" s="148" t="s">
        <v>268</v>
      </c>
    </row>
    <row r="30" spans="1:36" ht="27.95" customHeight="1">
      <c r="B30" s="147" t="s">
        <v>375</v>
      </c>
    </row>
  </sheetData>
  <mergeCells count="4">
    <mergeCell ref="A1:D1"/>
    <mergeCell ref="A4:C4"/>
    <mergeCell ref="E4:G4"/>
    <mergeCell ref="B28:D28"/>
  </mergeCells>
  <phoneticPr fontId="2" type="noConversion"/>
  <printOptions horizontalCentered="1"/>
  <pageMargins left="0.25" right="0.25" top="1" bottom="1" header="0.5" footer="0.5"/>
  <pageSetup scale="85" orientation="landscape" r:id="rId1"/>
  <headerFooter alignWithMargins="0">
    <oddHeader>&amp;R&amp;F
&amp;A</oddHeader>
    <oddFooter xml:space="preserve">&amp;RMarch 2012
</oddFooter>
  </headerFooter>
</worksheet>
</file>

<file path=xl/worksheets/sheet13.xml><?xml version="1.0" encoding="utf-8"?>
<worksheet xmlns="http://schemas.openxmlformats.org/spreadsheetml/2006/main" xmlns:r="http://schemas.openxmlformats.org/officeDocument/2006/relationships">
  <dimension ref="A1:Q31"/>
  <sheetViews>
    <sheetView zoomScale="84" zoomScaleNormal="84" workbookViewId="0">
      <selection activeCell="A25" sqref="A25:XFD26"/>
    </sheetView>
  </sheetViews>
  <sheetFormatPr defaultRowHeight="12.75"/>
  <cols>
    <col min="1" max="1" width="13.42578125" customWidth="1"/>
    <col min="2" max="2" width="13.42578125" style="6" customWidth="1"/>
    <col min="3" max="7" width="13.42578125" customWidth="1"/>
    <col min="8" max="8" width="14.85546875" customWidth="1"/>
    <col min="9" max="16" width="13.42578125" customWidth="1"/>
  </cols>
  <sheetData>
    <row r="1" spans="1:1">
      <c r="A1" t="s">
        <v>484</v>
      </c>
    </row>
    <row r="2" spans="1:1">
      <c r="A2" t="s">
        <v>417</v>
      </c>
    </row>
    <row r="4" spans="1:1">
      <c r="A4" t="s">
        <v>416</v>
      </c>
    </row>
    <row r="24" spans="1:17">
      <c r="A24" t="s">
        <v>90</v>
      </c>
    </row>
    <row r="25" spans="1:17" s="1" customFormat="1">
      <c r="A25" s="403" t="s">
        <v>83</v>
      </c>
      <c r="B25" s="141" t="s">
        <v>251</v>
      </c>
      <c r="C25" s="403" t="s">
        <v>175</v>
      </c>
      <c r="D25" s="403" t="s">
        <v>146</v>
      </c>
      <c r="E25" s="403" t="s">
        <v>160</v>
      </c>
      <c r="F25" s="403" t="s">
        <v>176</v>
      </c>
      <c r="G25" s="403" t="s">
        <v>113</v>
      </c>
      <c r="H25" s="403" t="s">
        <v>114</v>
      </c>
      <c r="I25" s="403" t="s">
        <v>119</v>
      </c>
      <c r="J25" s="403" t="s">
        <v>323</v>
      </c>
      <c r="K25" s="403" t="s">
        <v>120</v>
      </c>
      <c r="L25" s="403" t="s">
        <v>193</v>
      </c>
    </row>
    <row r="26" spans="1:17" s="1" customFormat="1">
      <c r="A26" s="141">
        <f>A31</f>
        <v>35</v>
      </c>
      <c r="B26" s="141">
        <f>B31</f>
        <v>188</v>
      </c>
      <c r="C26" s="141">
        <f>C31</f>
        <v>1625</v>
      </c>
      <c r="D26" s="141">
        <f>D31</f>
        <v>179</v>
      </c>
      <c r="E26" s="141">
        <f>E31+F31+G31</f>
        <v>598</v>
      </c>
      <c r="F26" s="141">
        <f>H31+I31</f>
        <v>244</v>
      </c>
      <c r="G26" s="141">
        <f>J31</f>
        <v>510</v>
      </c>
      <c r="H26" s="141">
        <f>K31+L31+M31</f>
        <v>329</v>
      </c>
      <c r="I26" s="141">
        <f>N31</f>
        <v>956</v>
      </c>
      <c r="J26" s="141">
        <f>O31</f>
        <v>198</v>
      </c>
      <c r="K26" s="141">
        <f>P31</f>
        <v>184</v>
      </c>
      <c r="L26" s="141">
        <f>SUM(A26:K26)</f>
        <v>5046</v>
      </c>
    </row>
    <row r="29" spans="1:17">
      <c r="A29" t="s">
        <v>73</v>
      </c>
    </row>
    <row r="30" spans="1:17" s="293" customFormat="1" ht="25.5">
      <c r="A30" s="431" t="s">
        <v>83</v>
      </c>
      <c r="B30" s="431" t="s">
        <v>251</v>
      </c>
      <c r="C30" s="431" t="s">
        <v>145</v>
      </c>
      <c r="D30" s="431" t="s">
        <v>146</v>
      </c>
      <c r="E30" s="452" t="s">
        <v>478</v>
      </c>
      <c r="F30" s="431" t="s">
        <v>111</v>
      </c>
      <c r="G30" s="431" t="s">
        <v>353</v>
      </c>
      <c r="H30" s="431" t="s">
        <v>112</v>
      </c>
      <c r="I30" s="184" t="s">
        <v>355</v>
      </c>
      <c r="J30" s="431" t="s">
        <v>113</v>
      </c>
      <c r="K30" s="431" t="s">
        <v>114</v>
      </c>
      <c r="L30" s="431" t="s">
        <v>354</v>
      </c>
      <c r="M30" s="431" t="s">
        <v>184</v>
      </c>
      <c r="N30" s="431" t="s">
        <v>119</v>
      </c>
      <c r="O30" s="431" t="s">
        <v>185</v>
      </c>
      <c r="P30" s="431" t="s">
        <v>120</v>
      </c>
      <c r="Q30" s="434" t="s">
        <v>193</v>
      </c>
    </row>
    <row r="31" spans="1:17">
      <c r="A31" s="420">
        <v>35</v>
      </c>
      <c r="B31" s="420">
        <v>188</v>
      </c>
      <c r="C31" s="420">
        <v>1625</v>
      </c>
      <c r="D31" s="420">
        <v>179</v>
      </c>
      <c r="E31" s="453">
        <v>46</v>
      </c>
      <c r="F31" s="420">
        <v>263</v>
      </c>
      <c r="G31" s="420">
        <v>289</v>
      </c>
      <c r="H31" s="420">
        <v>136</v>
      </c>
      <c r="I31" s="420">
        <v>108</v>
      </c>
      <c r="J31" s="420">
        <v>510</v>
      </c>
      <c r="K31" s="420">
        <v>85</v>
      </c>
      <c r="L31" s="420">
        <v>13</v>
      </c>
      <c r="M31" s="420">
        <v>231</v>
      </c>
      <c r="N31" s="420">
        <v>956</v>
      </c>
      <c r="O31" s="420">
        <v>198</v>
      </c>
      <c r="P31" s="420">
        <v>184</v>
      </c>
      <c r="Q31" s="9">
        <f>SUM(A31:P31)</f>
        <v>5046</v>
      </c>
    </row>
  </sheetData>
  <printOptions horizontalCentered="1"/>
  <pageMargins left="0.2" right="0.2" top="0.75" bottom="0.75" header="0.3" footer="0.3"/>
  <pageSetup scale="60" orientation="landscape" r:id="rId1"/>
  <headerFooter>
    <oddHeader>&amp;R&amp;F
&amp;A</oddHeader>
    <oddFooter>&amp;RMarch 2012</oddFooter>
  </headerFooter>
  <drawing r:id="rId2"/>
</worksheet>
</file>

<file path=xl/worksheets/sheet14.xml><?xml version="1.0" encoding="utf-8"?>
<worksheet xmlns="http://schemas.openxmlformats.org/spreadsheetml/2006/main" xmlns:r="http://schemas.openxmlformats.org/officeDocument/2006/relationships">
  <sheetPr codeName="Sheet11"/>
  <dimension ref="A3:AA31"/>
  <sheetViews>
    <sheetView workbookViewId="0">
      <selection activeCell="B5" sqref="B5:E14"/>
    </sheetView>
  </sheetViews>
  <sheetFormatPr defaultColWidth="11.42578125" defaultRowHeight="12.75"/>
  <cols>
    <col min="2" max="2" width="19.85546875" customWidth="1"/>
    <col min="3" max="3" width="64.5703125" customWidth="1"/>
    <col min="5" max="5" width="10.85546875" style="6" customWidth="1"/>
    <col min="6" max="6" width="11.42578125" style="6"/>
  </cols>
  <sheetData>
    <row r="3" spans="1:6" s="55" customFormat="1" ht="15.95" customHeight="1">
      <c r="A3" s="545" t="s">
        <v>269</v>
      </c>
      <c r="B3" s="545"/>
      <c r="C3" s="545"/>
      <c r="D3" s="545"/>
      <c r="E3" s="545"/>
      <c r="F3" s="379"/>
    </row>
    <row r="4" spans="1:6" s="55" customFormat="1" ht="15.95" customHeight="1">
      <c r="A4" s="131"/>
      <c r="B4" s="40" t="s">
        <v>5</v>
      </c>
      <c r="C4" s="40" t="s">
        <v>263</v>
      </c>
      <c r="D4" s="98" t="s">
        <v>279</v>
      </c>
      <c r="E4" s="467" t="s">
        <v>541</v>
      </c>
      <c r="F4" s="379"/>
    </row>
    <row r="5" spans="1:6" s="55" customFormat="1" ht="14.1" customHeight="1">
      <c r="A5" s="27">
        <v>1</v>
      </c>
      <c r="B5" s="131" t="s">
        <v>7</v>
      </c>
      <c r="C5" s="103" t="s">
        <v>488</v>
      </c>
      <c r="D5" s="146">
        <v>343592.1</v>
      </c>
      <c r="E5" s="145">
        <v>3739321</v>
      </c>
      <c r="F5" s="379"/>
    </row>
    <row r="6" spans="1:6" s="55" customFormat="1" ht="14.1" customHeight="1">
      <c r="A6" s="27">
        <v>2</v>
      </c>
      <c r="B6" s="131" t="s">
        <v>287</v>
      </c>
      <c r="C6" s="52" t="s">
        <v>288</v>
      </c>
      <c r="D6" s="146">
        <v>331656.08</v>
      </c>
      <c r="E6" s="145">
        <v>5482610</v>
      </c>
      <c r="F6" s="379"/>
    </row>
    <row r="7" spans="1:6" s="55" customFormat="1" ht="14.1" customHeight="1">
      <c r="A7" s="27">
        <v>3</v>
      </c>
      <c r="B7" s="131" t="s">
        <v>8</v>
      </c>
      <c r="C7" s="103" t="s">
        <v>376</v>
      </c>
      <c r="D7" s="146">
        <v>272501.05</v>
      </c>
      <c r="E7" s="145">
        <v>10548705</v>
      </c>
      <c r="F7" s="379"/>
    </row>
    <row r="8" spans="1:6" s="55" customFormat="1" ht="14.1" customHeight="1">
      <c r="A8" s="96">
        <v>4</v>
      </c>
      <c r="B8" s="131" t="s">
        <v>11</v>
      </c>
      <c r="C8" s="86" t="s">
        <v>488</v>
      </c>
      <c r="D8" s="146">
        <v>261833.43</v>
      </c>
      <c r="E8" s="145">
        <v>2993917</v>
      </c>
      <c r="F8" s="379"/>
    </row>
    <row r="9" spans="1:6" s="55" customFormat="1" ht="14.1" customHeight="1">
      <c r="A9" s="96">
        <v>5</v>
      </c>
      <c r="B9" s="131" t="s">
        <v>290</v>
      </c>
      <c r="C9" s="103" t="s">
        <v>273</v>
      </c>
      <c r="D9" s="146">
        <v>177308.16</v>
      </c>
      <c r="E9" s="145">
        <v>2216940</v>
      </c>
      <c r="F9" s="379"/>
    </row>
    <row r="10" spans="1:6" s="55" customFormat="1" ht="14.1" customHeight="1">
      <c r="A10" s="96">
        <v>6</v>
      </c>
      <c r="B10" s="131" t="s">
        <v>13</v>
      </c>
      <c r="C10" s="103" t="s">
        <v>489</v>
      </c>
      <c r="D10" s="146">
        <v>154674.88</v>
      </c>
      <c r="E10" s="145">
        <v>6401390</v>
      </c>
      <c r="F10" s="379"/>
    </row>
    <row r="11" spans="1:6" s="55" customFormat="1" ht="14.1" customHeight="1">
      <c r="A11" s="96">
        <v>7</v>
      </c>
      <c r="B11" s="131" t="s">
        <v>16</v>
      </c>
      <c r="C11" s="103" t="s">
        <v>489</v>
      </c>
      <c r="D11" s="146">
        <v>152307.74</v>
      </c>
      <c r="E11" s="145">
        <v>5983657</v>
      </c>
      <c r="F11" s="379"/>
    </row>
    <row r="12" spans="1:6" s="55" customFormat="1" ht="14.1" customHeight="1">
      <c r="A12" s="96">
        <v>8</v>
      </c>
      <c r="B12" s="131" t="s">
        <v>51</v>
      </c>
      <c r="C12" s="103" t="s">
        <v>379</v>
      </c>
      <c r="D12" s="146">
        <v>137804.76</v>
      </c>
      <c r="E12" s="145">
        <v>1063894</v>
      </c>
      <c r="F12" s="379"/>
    </row>
    <row r="13" spans="1:6" s="55" customFormat="1" ht="14.1" customHeight="1">
      <c r="A13" s="96">
        <v>9</v>
      </c>
      <c r="B13" s="131" t="s">
        <v>50</v>
      </c>
      <c r="C13" s="103" t="s">
        <v>274</v>
      </c>
      <c r="D13" s="146">
        <v>93398.45</v>
      </c>
      <c r="E13" s="145">
        <v>1946396</v>
      </c>
      <c r="F13" s="379"/>
    </row>
    <row r="14" spans="1:6" s="55" customFormat="1" ht="14.1" customHeight="1">
      <c r="A14" s="96">
        <v>10</v>
      </c>
      <c r="B14" s="131" t="s">
        <v>9</v>
      </c>
      <c r="C14" s="52" t="s">
        <v>490</v>
      </c>
      <c r="D14" s="146">
        <v>89697.63</v>
      </c>
      <c r="E14" s="145">
        <v>685511</v>
      </c>
      <c r="F14" s="379"/>
    </row>
    <row r="17" spans="1:27" ht="15">
      <c r="A17" s="545" t="s">
        <v>516</v>
      </c>
      <c r="B17" s="545"/>
      <c r="C17" s="545"/>
      <c r="D17" s="545"/>
      <c r="E17" s="545"/>
    </row>
    <row r="18" spans="1:27" s="55" customFormat="1" ht="14.1" customHeight="1">
      <c r="A18" s="131"/>
      <c r="B18" s="40" t="s">
        <v>138</v>
      </c>
      <c r="C18" s="98" t="s">
        <v>263</v>
      </c>
      <c r="D18" s="40" t="s">
        <v>297</v>
      </c>
      <c r="E18" s="141" t="s">
        <v>6</v>
      </c>
      <c r="F18" s="6"/>
      <c r="G18"/>
      <c r="H18"/>
      <c r="I18"/>
      <c r="J18"/>
      <c r="K18"/>
      <c r="L18"/>
      <c r="M18"/>
      <c r="N18"/>
      <c r="O18"/>
      <c r="P18"/>
      <c r="Q18"/>
      <c r="R18"/>
      <c r="S18"/>
      <c r="T18"/>
      <c r="U18"/>
      <c r="V18"/>
      <c r="W18"/>
      <c r="X18"/>
      <c r="Y18"/>
      <c r="Z18"/>
      <c r="AA18"/>
    </row>
    <row r="19" spans="1:27" s="55" customFormat="1" ht="14.1" customHeight="1">
      <c r="A19" s="27">
        <v>1</v>
      </c>
      <c r="B19" s="2" t="s">
        <v>341</v>
      </c>
      <c r="C19" s="82" t="s">
        <v>342</v>
      </c>
      <c r="D19" s="9">
        <v>24961658</v>
      </c>
      <c r="E19" s="3">
        <v>106.91</v>
      </c>
      <c r="F19" s="6"/>
      <c r="G19"/>
      <c r="H19"/>
      <c r="I19"/>
      <c r="J19"/>
      <c r="K19"/>
      <c r="L19"/>
      <c r="M19"/>
      <c r="N19"/>
      <c r="O19"/>
      <c r="P19"/>
      <c r="Q19"/>
      <c r="R19"/>
      <c r="S19"/>
      <c r="T19"/>
      <c r="U19"/>
      <c r="V19"/>
      <c r="W19"/>
      <c r="X19"/>
      <c r="Y19"/>
      <c r="Z19"/>
      <c r="AA19"/>
    </row>
    <row r="20" spans="1:27" s="55" customFormat="1" ht="14.1" customHeight="1">
      <c r="A20" s="27">
        <v>2</v>
      </c>
      <c r="B20" s="2" t="s">
        <v>291</v>
      </c>
      <c r="C20" s="82" t="s">
        <v>292</v>
      </c>
      <c r="D20" s="9">
        <v>22823601</v>
      </c>
      <c r="E20" s="3">
        <v>9062.93</v>
      </c>
      <c r="F20" s="6"/>
      <c r="G20"/>
      <c r="H20"/>
      <c r="I20"/>
      <c r="J20"/>
      <c r="K20"/>
      <c r="L20"/>
      <c r="M20"/>
      <c r="N20"/>
      <c r="O20"/>
      <c r="P20"/>
      <c r="Q20"/>
      <c r="R20"/>
      <c r="S20"/>
      <c r="T20"/>
      <c r="U20"/>
      <c r="V20"/>
      <c r="W20"/>
      <c r="X20"/>
      <c r="Y20"/>
      <c r="Z20"/>
      <c r="AA20"/>
    </row>
    <row r="21" spans="1:27" s="55" customFormat="1" ht="14.1" customHeight="1">
      <c r="A21" s="27">
        <v>3</v>
      </c>
      <c r="B21" s="2" t="s">
        <v>32</v>
      </c>
      <c r="C21" s="82" t="s">
        <v>491</v>
      </c>
      <c r="D21" s="9">
        <v>19239372</v>
      </c>
      <c r="E21" s="3">
        <v>22705.279999999999</v>
      </c>
      <c r="F21" s="6"/>
      <c r="G21"/>
      <c r="H21"/>
      <c r="I21"/>
      <c r="J21"/>
      <c r="K21"/>
      <c r="L21"/>
      <c r="M21"/>
      <c r="N21"/>
      <c r="O21"/>
      <c r="P21"/>
      <c r="Q21"/>
      <c r="R21"/>
      <c r="S21"/>
      <c r="T21"/>
      <c r="U21"/>
      <c r="V21"/>
      <c r="W21"/>
      <c r="X21"/>
      <c r="Y21"/>
      <c r="Z21"/>
      <c r="AA21"/>
    </row>
    <row r="22" spans="1:27" s="55" customFormat="1" ht="14.1" customHeight="1">
      <c r="A22" s="96">
        <v>4</v>
      </c>
      <c r="B22" s="2" t="s">
        <v>492</v>
      </c>
      <c r="C22" s="82" t="s">
        <v>493</v>
      </c>
      <c r="D22" s="9">
        <v>13794053</v>
      </c>
      <c r="E22" s="3">
        <v>46353.120000000003</v>
      </c>
      <c r="F22" s="6"/>
      <c r="G22"/>
      <c r="H22"/>
      <c r="I22"/>
      <c r="J22"/>
      <c r="K22"/>
      <c r="L22"/>
      <c r="M22"/>
      <c r="N22"/>
      <c r="O22"/>
      <c r="P22"/>
      <c r="Q22"/>
      <c r="R22"/>
      <c r="S22"/>
      <c r="T22"/>
      <c r="U22"/>
      <c r="V22"/>
      <c r="W22"/>
      <c r="X22"/>
      <c r="Y22"/>
      <c r="Z22"/>
      <c r="AA22"/>
    </row>
    <row r="23" spans="1:27" s="55" customFormat="1" ht="14.1" customHeight="1">
      <c r="A23" s="96">
        <v>5</v>
      </c>
      <c r="B23" s="2" t="s">
        <v>19</v>
      </c>
      <c r="C23" s="82" t="s">
        <v>249</v>
      </c>
      <c r="D23" s="9">
        <v>13136109</v>
      </c>
      <c r="E23" s="3">
        <v>21429.57</v>
      </c>
      <c r="F23" s="6"/>
      <c r="G23"/>
      <c r="H23"/>
      <c r="I23"/>
      <c r="J23"/>
      <c r="K23"/>
      <c r="L23"/>
      <c r="M23"/>
      <c r="N23"/>
      <c r="O23"/>
      <c r="P23"/>
      <c r="Q23"/>
      <c r="R23"/>
      <c r="S23"/>
      <c r="T23"/>
      <c r="U23"/>
      <c r="V23"/>
      <c r="W23"/>
      <c r="X23"/>
      <c r="Y23"/>
      <c r="Z23"/>
      <c r="AA23"/>
    </row>
    <row r="24" spans="1:27" s="55" customFormat="1" ht="14.1" customHeight="1">
      <c r="A24" s="96">
        <v>6</v>
      </c>
      <c r="B24" s="2" t="s">
        <v>20</v>
      </c>
      <c r="C24" s="82" t="s">
        <v>491</v>
      </c>
      <c r="D24" s="9">
        <v>11539969</v>
      </c>
      <c r="E24" s="3">
        <v>22705.279999999999</v>
      </c>
      <c r="F24" s="6"/>
      <c r="G24"/>
      <c r="H24"/>
      <c r="I24"/>
      <c r="J24"/>
      <c r="K24"/>
      <c r="L24"/>
      <c r="M24"/>
      <c r="N24"/>
      <c r="O24"/>
      <c r="P24"/>
      <c r="Q24"/>
      <c r="R24"/>
      <c r="S24"/>
      <c r="T24"/>
      <c r="U24"/>
      <c r="V24"/>
      <c r="W24"/>
      <c r="X24"/>
      <c r="Y24"/>
      <c r="Z24"/>
      <c r="AA24"/>
    </row>
    <row r="25" spans="1:27" s="55" customFormat="1" ht="14.1" customHeight="1">
      <c r="A25" s="96">
        <v>7</v>
      </c>
      <c r="B25" s="2" t="s">
        <v>8</v>
      </c>
      <c r="C25" s="82" t="s">
        <v>376</v>
      </c>
      <c r="D25" s="9">
        <v>10548705</v>
      </c>
      <c r="E25" s="3">
        <v>272501.05</v>
      </c>
      <c r="F25" s="6"/>
      <c r="G25"/>
      <c r="H25"/>
      <c r="I25"/>
      <c r="J25"/>
      <c r="K25"/>
      <c r="L25"/>
      <c r="M25"/>
      <c r="N25"/>
      <c r="O25"/>
      <c r="P25"/>
      <c r="Q25"/>
      <c r="R25"/>
      <c r="S25"/>
      <c r="T25"/>
      <c r="U25"/>
      <c r="V25"/>
      <c r="W25"/>
      <c r="X25"/>
      <c r="Y25"/>
      <c r="Z25"/>
      <c r="AA25"/>
    </row>
    <row r="26" spans="1:27" s="55" customFormat="1" ht="14.1" customHeight="1">
      <c r="A26" s="96">
        <v>8</v>
      </c>
      <c r="B26" s="2" t="s">
        <v>33</v>
      </c>
      <c r="C26" s="82" t="s">
        <v>243</v>
      </c>
      <c r="D26" s="9">
        <v>8812313</v>
      </c>
      <c r="E26" s="3">
        <v>11640</v>
      </c>
      <c r="F26" s="6"/>
      <c r="G26"/>
      <c r="H26"/>
      <c r="I26"/>
      <c r="J26"/>
      <c r="K26"/>
      <c r="L26"/>
      <c r="M26"/>
      <c r="N26"/>
      <c r="O26"/>
      <c r="P26"/>
      <c r="Q26"/>
      <c r="R26"/>
      <c r="S26"/>
      <c r="T26"/>
      <c r="U26"/>
      <c r="V26"/>
      <c r="W26"/>
      <c r="X26"/>
      <c r="Y26"/>
      <c r="Z26"/>
      <c r="AA26"/>
    </row>
    <row r="27" spans="1:27" s="55" customFormat="1" ht="14.1" customHeight="1">
      <c r="A27" s="96">
        <v>9</v>
      </c>
      <c r="B27" s="2" t="s">
        <v>494</v>
      </c>
      <c r="C27" s="82" t="s">
        <v>495</v>
      </c>
      <c r="D27" s="9">
        <v>8470895</v>
      </c>
      <c r="E27" s="3">
        <v>1340.71</v>
      </c>
      <c r="F27" s="6"/>
      <c r="G27"/>
      <c r="H27"/>
      <c r="I27"/>
      <c r="J27"/>
      <c r="K27"/>
      <c r="L27"/>
      <c r="M27"/>
      <c r="N27"/>
      <c r="O27"/>
      <c r="P27"/>
      <c r="Q27"/>
      <c r="R27"/>
      <c r="S27"/>
      <c r="T27"/>
      <c r="U27"/>
      <c r="V27"/>
      <c r="W27"/>
      <c r="X27"/>
      <c r="Y27"/>
      <c r="Z27"/>
      <c r="AA27"/>
    </row>
    <row r="28" spans="1:27" s="55" customFormat="1" ht="14.1" customHeight="1">
      <c r="A28" s="96">
        <v>10</v>
      </c>
      <c r="B28" s="81">
        <v>248</v>
      </c>
      <c r="C28" s="103" t="s">
        <v>381</v>
      </c>
      <c r="D28" s="9">
        <v>8022077</v>
      </c>
      <c r="E28" s="3">
        <v>18781.63</v>
      </c>
      <c r="F28" s="6"/>
      <c r="G28"/>
      <c r="H28"/>
      <c r="I28"/>
      <c r="J28"/>
      <c r="K28"/>
      <c r="L28"/>
      <c r="M28"/>
      <c r="N28"/>
      <c r="O28"/>
      <c r="P28"/>
      <c r="Q28"/>
      <c r="R28"/>
      <c r="S28"/>
      <c r="T28"/>
      <c r="U28"/>
      <c r="V28"/>
      <c r="W28"/>
      <c r="X28"/>
      <c r="Y28"/>
      <c r="Z28"/>
      <c r="AA28"/>
    </row>
    <row r="30" spans="1:27">
      <c r="C30" s="148" t="s">
        <v>542</v>
      </c>
    </row>
    <row r="31" spans="1:27">
      <c r="C31" s="546" t="s">
        <v>296</v>
      </c>
      <c r="D31" s="547"/>
      <c r="E31" s="547"/>
    </row>
  </sheetData>
  <mergeCells count="3">
    <mergeCell ref="A3:E3"/>
    <mergeCell ref="A17:E17"/>
    <mergeCell ref="C31:E31"/>
  </mergeCells>
  <phoneticPr fontId="2" type="noConversion"/>
  <pageMargins left="0.75" right="0.75" top="1" bottom="1" header="0.5" footer="0.5"/>
  <pageSetup orientation="landscape" horizontalDpi="4294967292" verticalDpi="4294967292" r:id="rId1"/>
  <headerFooter alignWithMargins="0">
    <oddHeader>&amp;R&amp;F
&amp;A</oddHeader>
    <oddFooter>&amp;RMarch 2012</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sheetPr codeName="Sheet12"/>
  <dimension ref="A1:S138"/>
  <sheetViews>
    <sheetView zoomScale="85" zoomScaleNormal="85" workbookViewId="0">
      <selection activeCell="N8" sqref="N8"/>
    </sheetView>
  </sheetViews>
  <sheetFormatPr defaultColWidth="8.85546875" defaultRowHeight="12.75"/>
  <cols>
    <col min="1" max="1" width="12.85546875" style="239" customWidth="1"/>
    <col min="2" max="17" width="13.42578125" style="239" customWidth="1"/>
    <col min="18" max="18" width="11.42578125" style="239" customWidth="1"/>
    <col min="19" max="16384" width="8.85546875" style="64"/>
  </cols>
  <sheetData>
    <row r="1" spans="1:18" s="65" customFormat="1" ht="33.75" customHeight="1">
      <c r="A1" s="549" t="s">
        <v>67</v>
      </c>
      <c r="B1" s="549"/>
      <c r="C1" s="549"/>
      <c r="D1" s="549"/>
      <c r="E1" s="549"/>
      <c r="F1" s="549"/>
      <c r="G1" s="549"/>
      <c r="H1" s="549"/>
      <c r="I1" s="549"/>
      <c r="J1" s="549"/>
      <c r="K1" s="549"/>
      <c r="L1" s="549"/>
      <c r="M1" s="549"/>
      <c r="N1" s="549"/>
      <c r="O1" s="549"/>
      <c r="P1" s="549"/>
      <c r="Q1" s="239"/>
      <c r="R1" s="239"/>
    </row>
    <row r="2" spans="1:18" s="65" customFormat="1" ht="84.95" customHeight="1">
      <c r="A2" s="240"/>
      <c r="B2" s="240"/>
      <c r="C2" s="240"/>
      <c r="D2" s="240"/>
      <c r="E2" s="240"/>
      <c r="F2" s="240"/>
      <c r="G2" s="240"/>
      <c r="H2" s="240"/>
      <c r="I2" s="240"/>
      <c r="J2" s="240"/>
      <c r="K2" s="240"/>
      <c r="L2" s="240"/>
      <c r="M2" s="240"/>
      <c r="N2" s="240"/>
      <c r="O2" s="240"/>
      <c r="P2" s="240"/>
      <c r="Q2" s="239"/>
      <c r="R2" s="239"/>
    </row>
    <row r="3" spans="1:18" ht="54" customHeight="1">
      <c r="A3" s="547" t="s">
        <v>389</v>
      </c>
      <c r="B3" s="548"/>
      <c r="C3" s="548"/>
      <c r="D3" s="241"/>
      <c r="E3" s="241"/>
      <c r="F3" s="241"/>
      <c r="G3" s="241"/>
      <c r="H3" s="241"/>
      <c r="I3" s="241"/>
      <c r="J3" s="241"/>
      <c r="K3" s="241"/>
      <c r="L3" s="241"/>
      <c r="M3" s="242"/>
      <c r="N3" s="242"/>
      <c r="O3" s="242"/>
      <c r="P3" s="242"/>
    </row>
    <row r="4" spans="1:18" ht="57.95" customHeight="1">
      <c r="A4" s="235"/>
      <c r="B4" s="235"/>
      <c r="C4" s="235"/>
      <c r="D4" s="241"/>
      <c r="E4" s="241"/>
      <c r="F4" s="241"/>
      <c r="G4" s="241"/>
      <c r="H4" s="241"/>
      <c r="I4" s="241"/>
      <c r="J4" s="241"/>
      <c r="K4" s="241"/>
      <c r="L4" s="241"/>
      <c r="M4" s="242"/>
      <c r="N4" s="242"/>
      <c r="O4" s="242"/>
      <c r="P4" s="242"/>
    </row>
    <row r="5" spans="1:18" s="66" customFormat="1" ht="30">
      <c r="A5" s="243" t="s">
        <v>230</v>
      </c>
      <c r="B5" s="241"/>
      <c r="C5" s="241"/>
      <c r="D5" s="241"/>
      <c r="E5" s="241"/>
      <c r="F5" s="241"/>
      <c r="G5" s="241"/>
      <c r="H5" s="241"/>
      <c r="I5" s="241"/>
      <c r="J5" s="241"/>
      <c r="K5" s="241"/>
      <c r="L5" s="241"/>
      <c r="M5" s="242"/>
      <c r="N5" s="242"/>
      <c r="O5" s="242"/>
      <c r="P5" s="242"/>
      <c r="Q5" s="239"/>
      <c r="R5" s="239"/>
    </row>
    <row r="6" spans="1:18" s="66" customFormat="1" ht="15">
      <c r="A6" s="243"/>
      <c r="B6" s="241"/>
      <c r="C6" s="241"/>
      <c r="D6" s="241"/>
      <c r="E6" s="241"/>
      <c r="F6" s="241"/>
      <c r="G6" s="241"/>
      <c r="H6" s="241"/>
      <c r="I6" s="241"/>
      <c r="J6" s="241"/>
      <c r="K6" s="241"/>
      <c r="L6" s="241"/>
      <c r="M6" s="242"/>
      <c r="N6" s="242"/>
      <c r="O6" s="242"/>
      <c r="P6" s="242"/>
      <c r="Q6" s="239"/>
      <c r="R6" s="239"/>
    </row>
    <row r="7" spans="1:18">
      <c r="A7" s="244" t="s">
        <v>91</v>
      </c>
      <c r="B7" s="241"/>
      <c r="C7" s="241"/>
      <c r="D7" s="241"/>
      <c r="E7" s="241"/>
      <c r="F7" s="241"/>
      <c r="G7" s="241"/>
      <c r="H7" s="241"/>
      <c r="I7" s="241"/>
      <c r="J7" s="241"/>
      <c r="K7" s="241"/>
      <c r="L7" s="241"/>
      <c r="M7" s="242"/>
      <c r="N7" s="242"/>
      <c r="O7" s="242"/>
      <c r="P7" s="242"/>
    </row>
    <row r="8" spans="1:18" ht="25.5">
      <c r="A8" s="86" t="s">
        <v>230</v>
      </c>
      <c r="B8" s="167" t="s">
        <v>83</v>
      </c>
      <c r="C8" s="167" t="s">
        <v>251</v>
      </c>
      <c r="D8" s="167" t="s">
        <v>175</v>
      </c>
      <c r="E8" s="167" t="s">
        <v>146</v>
      </c>
      <c r="F8" s="167" t="s">
        <v>160</v>
      </c>
      <c r="G8" s="167" t="s">
        <v>176</v>
      </c>
      <c r="H8" s="391" t="s">
        <v>113</v>
      </c>
      <c r="I8" s="167" t="s">
        <v>114</v>
      </c>
      <c r="J8" s="167" t="s">
        <v>119</v>
      </c>
      <c r="K8" s="167" t="s">
        <v>177</v>
      </c>
      <c r="L8" s="167" t="s">
        <v>120</v>
      </c>
      <c r="M8" s="184" t="s">
        <v>193</v>
      </c>
      <c r="N8" s="242"/>
      <c r="O8" s="242"/>
      <c r="P8" s="242"/>
      <c r="Q8" s="242"/>
    </row>
    <row r="9" spans="1:18" s="66" customFormat="1" ht="25.5">
      <c r="A9" s="246" t="s">
        <v>211</v>
      </c>
      <c r="B9" s="247">
        <f>B23</f>
        <v>2563</v>
      </c>
      <c r="C9" s="247">
        <f>C23</f>
        <v>63850</v>
      </c>
      <c r="D9" s="247">
        <f t="shared" ref="D9:L9" si="0">D23</f>
        <v>79021</v>
      </c>
      <c r="E9" s="247">
        <f t="shared" si="0"/>
        <v>3278</v>
      </c>
      <c r="F9" s="247">
        <f t="shared" si="0"/>
        <v>2490</v>
      </c>
      <c r="G9" s="247">
        <f t="shared" si="0"/>
        <v>21140</v>
      </c>
      <c r="H9" s="247">
        <f t="shared" si="0"/>
        <v>26142</v>
      </c>
      <c r="I9" s="247">
        <f t="shared" si="0"/>
        <v>10947</v>
      </c>
      <c r="J9" s="247">
        <f t="shared" si="0"/>
        <v>15081</v>
      </c>
      <c r="K9" s="247">
        <f t="shared" si="0"/>
        <v>19774</v>
      </c>
      <c r="L9" s="247">
        <f t="shared" si="0"/>
        <v>182646</v>
      </c>
      <c r="M9" s="247">
        <f>SUM(B9:L9)</f>
        <v>426932</v>
      </c>
      <c r="N9" s="242"/>
      <c r="O9"/>
      <c r="P9" s="242"/>
      <c r="Q9" s="242"/>
      <c r="R9" s="239"/>
    </row>
    <row r="10" spans="1:18" s="66" customFormat="1">
      <c r="A10" s="244"/>
      <c r="B10" s="248"/>
      <c r="C10" s="248"/>
      <c r="D10" s="248"/>
      <c r="E10" s="248"/>
      <c r="F10" s="248"/>
      <c r="G10" s="248"/>
      <c r="H10" s="248"/>
      <c r="I10" s="248"/>
      <c r="J10" s="248"/>
      <c r="K10" s="248"/>
      <c r="L10" s="248"/>
      <c r="M10" s="242"/>
      <c r="N10" s="242"/>
      <c r="O10" s="242"/>
      <c r="P10" s="242"/>
      <c r="Q10" s="239"/>
      <c r="R10" s="239"/>
    </row>
    <row r="11" spans="1:18" s="66" customFormat="1">
      <c r="A11" s="244"/>
      <c r="B11" s="241"/>
      <c r="C11" s="241"/>
      <c r="D11" s="241"/>
      <c r="E11" s="241"/>
      <c r="F11" s="241"/>
      <c r="G11" s="241"/>
      <c r="H11" s="241"/>
      <c r="I11" s="241"/>
      <c r="J11" s="241"/>
      <c r="K11" s="241"/>
      <c r="L11" s="241"/>
      <c r="M11" s="242"/>
      <c r="N11" s="242"/>
      <c r="O11" s="242"/>
      <c r="P11" s="242"/>
      <c r="Q11" s="239"/>
      <c r="R11" s="239"/>
    </row>
    <row r="12" spans="1:18" s="66" customFormat="1">
      <c r="A12" s="244"/>
      <c r="B12" s="241"/>
      <c r="C12" s="241"/>
      <c r="D12" s="241"/>
      <c r="E12" s="241"/>
      <c r="F12" s="241"/>
      <c r="G12" s="241"/>
      <c r="H12" s="241"/>
      <c r="I12" s="241"/>
      <c r="J12" s="241"/>
      <c r="K12" s="241"/>
      <c r="L12" s="241"/>
      <c r="M12" s="242"/>
      <c r="N12" s="242"/>
      <c r="O12" s="242"/>
      <c r="P12" s="242"/>
      <c r="Q12" s="239"/>
      <c r="R12" s="239"/>
    </row>
    <row r="13" spans="1:18" s="66" customFormat="1">
      <c r="A13" s="244"/>
      <c r="B13" s="241"/>
      <c r="C13" s="241"/>
      <c r="D13" s="241"/>
      <c r="E13" s="241"/>
      <c r="F13" s="241"/>
      <c r="G13" s="241"/>
      <c r="H13" s="241"/>
      <c r="I13" s="241"/>
      <c r="J13" s="241"/>
      <c r="K13" s="241"/>
      <c r="L13" s="241"/>
      <c r="M13" s="242"/>
      <c r="N13" s="242"/>
      <c r="O13" s="242"/>
      <c r="P13" s="242"/>
      <c r="Q13" s="239"/>
      <c r="R13" s="239"/>
    </row>
    <row r="14" spans="1:18" s="66" customFormat="1">
      <c r="A14" s="244" t="s">
        <v>90</v>
      </c>
      <c r="B14" s="241"/>
      <c r="C14" s="241"/>
      <c r="D14" s="241"/>
      <c r="E14" s="241"/>
      <c r="F14" s="241"/>
      <c r="G14" s="241"/>
      <c r="H14" s="241"/>
      <c r="I14" s="241"/>
      <c r="J14" s="241"/>
      <c r="K14" s="241"/>
      <c r="L14" s="241"/>
      <c r="M14" s="242"/>
      <c r="N14" s="242"/>
      <c r="O14" s="242"/>
      <c r="P14" s="242"/>
      <c r="Q14" s="239"/>
      <c r="R14" s="239"/>
    </row>
    <row r="15" spans="1:18" s="66" customFormat="1" ht="27.75" customHeight="1">
      <c r="A15" s="8" t="s">
        <v>188</v>
      </c>
      <c r="B15" s="167" t="s">
        <v>83</v>
      </c>
      <c r="C15" s="167" t="s">
        <v>251</v>
      </c>
      <c r="D15" s="167" t="s">
        <v>175</v>
      </c>
      <c r="E15" s="167" t="s">
        <v>146</v>
      </c>
      <c r="F15" s="167" t="s">
        <v>160</v>
      </c>
      <c r="G15" s="167" t="s">
        <v>176</v>
      </c>
      <c r="H15" s="391" t="s">
        <v>113</v>
      </c>
      <c r="I15" s="167" t="s">
        <v>114</v>
      </c>
      <c r="J15" s="167" t="s">
        <v>119</v>
      </c>
      <c r="K15" s="167" t="s">
        <v>177</v>
      </c>
      <c r="L15" s="167" t="s">
        <v>120</v>
      </c>
      <c r="M15" s="184" t="s">
        <v>193</v>
      </c>
      <c r="N15" s="242"/>
      <c r="O15" s="242"/>
      <c r="P15" s="242"/>
      <c r="Q15" s="242"/>
      <c r="R15" s="239"/>
    </row>
    <row r="16" spans="1:18" s="66" customFormat="1">
      <c r="A16" s="63" t="s">
        <v>139</v>
      </c>
      <c r="B16" s="9">
        <f>B30</f>
        <v>1410</v>
      </c>
      <c r="C16" s="9">
        <f>C30</f>
        <v>46502</v>
      </c>
      <c r="D16" s="9">
        <f>D30</f>
        <v>45917</v>
      </c>
      <c r="E16" s="9">
        <f>E30</f>
        <v>1676</v>
      </c>
      <c r="F16" s="9">
        <f>F30+G30+H30</f>
        <v>839</v>
      </c>
      <c r="G16" s="9">
        <f>I30+J30</f>
        <v>9848</v>
      </c>
      <c r="H16" s="9">
        <f t="shared" ref="H16:H22" si="1">K30</f>
        <v>18223</v>
      </c>
      <c r="I16" s="9">
        <f>L30+M30+N30</f>
        <v>5074</v>
      </c>
      <c r="J16" s="9">
        <f>O30</f>
        <v>8818</v>
      </c>
      <c r="K16" s="9">
        <f>P30</f>
        <v>12176</v>
      </c>
      <c r="L16" s="9">
        <f>Q30</f>
        <v>109458</v>
      </c>
      <c r="M16" s="9">
        <f t="shared" ref="M16:M22" si="2">SUM(B16:L16)</f>
        <v>259941</v>
      </c>
      <c r="N16" s="242"/>
      <c r="O16" s="242"/>
      <c r="P16" s="242"/>
      <c r="Q16" s="242"/>
      <c r="R16" s="239"/>
    </row>
    <row r="17" spans="1:19" s="66" customFormat="1">
      <c r="A17" s="63" t="s">
        <v>227</v>
      </c>
      <c r="B17" s="9">
        <f t="shared" ref="B17:E22" si="3">B31</f>
        <v>442</v>
      </c>
      <c r="C17" s="9">
        <f t="shared" si="3"/>
        <v>8946</v>
      </c>
      <c r="D17" s="9">
        <f t="shared" si="3"/>
        <v>17137</v>
      </c>
      <c r="E17" s="9">
        <f t="shared" si="3"/>
        <v>945</v>
      </c>
      <c r="F17" s="9">
        <f t="shared" ref="F17:F22" si="4">F31+G31+H31</f>
        <v>886</v>
      </c>
      <c r="G17" s="9">
        <f t="shared" ref="G17:G22" si="5">I31+J31</f>
        <v>6761</v>
      </c>
      <c r="H17" s="9">
        <f t="shared" si="1"/>
        <v>2806</v>
      </c>
      <c r="I17" s="9">
        <f t="shared" ref="I17:I22" si="6">L31+M31+N31</f>
        <v>2657</v>
      </c>
      <c r="J17" s="9">
        <f t="shared" ref="J17:L22" si="7">O31</f>
        <v>2652</v>
      </c>
      <c r="K17" s="9">
        <f t="shared" si="7"/>
        <v>3372</v>
      </c>
      <c r="L17" s="9">
        <f t="shared" si="7"/>
        <v>46630</v>
      </c>
      <c r="M17" s="9">
        <f t="shared" si="2"/>
        <v>93234</v>
      </c>
      <c r="N17" s="242"/>
      <c r="O17" s="242"/>
      <c r="P17" s="242"/>
      <c r="Q17" s="242"/>
      <c r="R17" s="239"/>
    </row>
    <row r="18" spans="1:19" s="66" customFormat="1">
      <c r="A18" s="63" t="s">
        <v>356</v>
      </c>
      <c r="B18" s="9">
        <f t="shared" si="3"/>
        <v>281</v>
      </c>
      <c r="C18" s="9">
        <f t="shared" si="3"/>
        <v>1752</v>
      </c>
      <c r="D18" s="9">
        <f t="shared" si="3"/>
        <v>6612</v>
      </c>
      <c r="E18" s="9">
        <f t="shared" si="3"/>
        <v>263</v>
      </c>
      <c r="F18" s="9">
        <f t="shared" si="4"/>
        <v>388</v>
      </c>
      <c r="G18" s="9">
        <f t="shared" si="5"/>
        <v>2677</v>
      </c>
      <c r="H18" s="9">
        <f t="shared" si="1"/>
        <v>1572</v>
      </c>
      <c r="I18" s="9">
        <f t="shared" si="6"/>
        <v>1567</v>
      </c>
      <c r="J18" s="9">
        <f t="shared" si="7"/>
        <v>1972</v>
      </c>
      <c r="K18" s="9">
        <f t="shared" si="7"/>
        <v>1233</v>
      </c>
      <c r="L18" s="9">
        <f t="shared" si="7"/>
        <v>7892</v>
      </c>
      <c r="M18" s="9">
        <f t="shared" si="2"/>
        <v>26209</v>
      </c>
      <c r="N18" s="242"/>
      <c r="O18" s="242"/>
      <c r="P18" s="242"/>
      <c r="Q18" s="242"/>
      <c r="R18" s="239"/>
    </row>
    <row r="19" spans="1:19" s="66" customFormat="1">
      <c r="A19" s="63" t="s">
        <v>357</v>
      </c>
      <c r="B19" s="9">
        <f t="shared" si="3"/>
        <v>119</v>
      </c>
      <c r="C19" s="9">
        <f t="shared" si="3"/>
        <v>2068</v>
      </c>
      <c r="D19" s="9">
        <f t="shared" si="3"/>
        <v>2955</v>
      </c>
      <c r="E19" s="9">
        <f t="shared" si="3"/>
        <v>170</v>
      </c>
      <c r="F19" s="9">
        <f t="shared" si="4"/>
        <v>321</v>
      </c>
      <c r="G19" s="9">
        <f t="shared" si="5"/>
        <v>783</v>
      </c>
      <c r="H19" s="9">
        <f t="shared" si="1"/>
        <v>1171</v>
      </c>
      <c r="I19" s="9">
        <f t="shared" si="6"/>
        <v>720</v>
      </c>
      <c r="J19" s="9">
        <f t="shared" si="7"/>
        <v>373</v>
      </c>
      <c r="K19" s="9">
        <f t="shared" si="7"/>
        <v>914</v>
      </c>
      <c r="L19" s="9">
        <f t="shared" si="7"/>
        <v>1569</v>
      </c>
      <c r="M19" s="9">
        <f t="shared" si="2"/>
        <v>11163</v>
      </c>
      <c r="N19" s="242"/>
      <c r="O19" s="242"/>
      <c r="P19" s="242"/>
      <c r="Q19" s="242"/>
      <c r="R19" s="239"/>
    </row>
    <row r="20" spans="1:19" s="66" customFormat="1">
      <c r="A20" s="63" t="s">
        <v>358</v>
      </c>
      <c r="B20" s="9">
        <f t="shared" si="3"/>
        <v>16</v>
      </c>
      <c r="C20" s="9">
        <f t="shared" si="3"/>
        <v>177</v>
      </c>
      <c r="D20" s="9">
        <f t="shared" si="3"/>
        <v>254</v>
      </c>
      <c r="E20" s="9">
        <f t="shared" si="3"/>
        <v>8</v>
      </c>
      <c r="F20" s="9">
        <f t="shared" si="4"/>
        <v>12</v>
      </c>
      <c r="G20" s="9">
        <f t="shared" si="5"/>
        <v>158</v>
      </c>
      <c r="H20" s="9">
        <f t="shared" si="1"/>
        <v>51</v>
      </c>
      <c r="I20" s="9">
        <f t="shared" si="6"/>
        <v>78</v>
      </c>
      <c r="J20" s="9">
        <f t="shared" si="7"/>
        <v>43</v>
      </c>
      <c r="K20" s="9">
        <f t="shared" si="7"/>
        <v>48</v>
      </c>
      <c r="L20" s="9">
        <f t="shared" si="7"/>
        <v>830</v>
      </c>
      <c r="M20" s="9">
        <f t="shared" si="2"/>
        <v>1675</v>
      </c>
      <c r="N20" s="242"/>
      <c r="O20" s="242"/>
      <c r="P20" s="242"/>
      <c r="Q20" s="242"/>
      <c r="R20" s="239"/>
    </row>
    <row r="21" spans="1:19">
      <c r="A21" s="63" t="s">
        <v>126</v>
      </c>
      <c r="B21" s="9">
        <f t="shared" si="3"/>
        <v>249</v>
      </c>
      <c r="C21" s="9">
        <f t="shared" si="3"/>
        <v>3221</v>
      </c>
      <c r="D21" s="9">
        <f t="shared" si="3"/>
        <v>4583</v>
      </c>
      <c r="E21" s="9">
        <f t="shared" si="3"/>
        <v>174</v>
      </c>
      <c r="F21" s="9">
        <f t="shared" si="4"/>
        <v>25</v>
      </c>
      <c r="G21" s="9">
        <f t="shared" si="5"/>
        <v>710</v>
      </c>
      <c r="H21" s="9">
        <f t="shared" si="1"/>
        <v>1069</v>
      </c>
      <c r="I21" s="9">
        <f t="shared" si="6"/>
        <v>618</v>
      </c>
      <c r="J21" s="9">
        <f t="shared" si="7"/>
        <v>913</v>
      </c>
      <c r="K21" s="9">
        <f t="shared" si="7"/>
        <v>1250</v>
      </c>
      <c r="L21" s="9">
        <f t="shared" si="7"/>
        <v>11470</v>
      </c>
      <c r="M21" s="9">
        <f t="shared" si="2"/>
        <v>24282</v>
      </c>
      <c r="N21" s="241"/>
      <c r="O21" s="241"/>
      <c r="P21" s="241"/>
      <c r="Q21" s="241"/>
    </row>
    <row r="22" spans="1:19">
      <c r="A22" s="63" t="s">
        <v>140</v>
      </c>
      <c r="B22" s="9">
        <f t="shared" si="3"/>
        <v>46</v>
      </c>
      <c r="C22" s="9">
        <f t="shared" si="3"/>
        <v>1184</v>
      </c>
      <c r="D22" s="9">
        <f t="shared" si="3"/>
        <v>1563</v>
      </c>
      <c r="E22" s="9">
        <f t="shared" si="3"/>
        <v>42</v>
      </c>
      <c r="F22" s="9">
        <f t="shared" si="4"/>
        <v>19</v>
      </c>
      <c r="G22" s="9">
        <f t="shared" si="5"/>
        <v>203</v>
      </c>
      <c r="H22" s="9">
        <f t="shared" si="1"/>
        <v>1250</v>
      </c>
      <c r="I22" s="9">
        <f t="shared" si="6"/>
        <v>233</v>
      </c>
      <c r="J22" s="9">
        <f t="shared" si="7"/>
        <v>310</v>
      </c>
      <c r="K22" s="9">
        <f t="shared" si="7"/>
        <v>781</v>
      </c>
      <c r="L22" s="9">
        <f t="shared" si="7"/>
        <v>4797</v>
      </c>
      <c r="M22" s="9">
        <f t="shared" si="2"/>
        <v>10428</v>
      </c>
      <c r="N22" s="241"/>
      <c r="O22" s="241"/>
      <c r="P22" s="241"/>
      <c r="Q22" s="241"/>
    </row>
    <row r="23" spans="1:19" ht="25.5">
      <c r="A23" s="8" t="s">
        <v>211</v>
      </c>
      <c r="B23" s="9">
        <f>SUM(B16:B22)</f>
        <v>2563</v>
      </c>
      <c r="C23" s="9">
        <f>SUM(C16:C22)</f>
        <v>63850</v>
      </c>
      <c r="D23" s="9">
        <f t="shared" ref="D23:L23" si="8">SUM(D16:D22)</f>
        <v>79021</v>
      </c>
      <c r="E23" s="9">
        <f t="shared" si="8"/>
        <v>3278</v>
      </c>
      <c r="F23" s="9">
        <f t="shared" si="8"/>
        <v>2490</v>
      </c>
      <c r="G23" s="9">
        <f t="shared" si="8"/>
        <v>21140</v>
      </c>
      <c r="H23" s="9">
        <f t="shared" si="8"/>
        <v>26142</v>
      </c>
      <c r="I23" s="9">
        <f t="shared" si="8"/>
        <v>10947</v>
      </c>
      <c r="J23" s="9">
        <f t="shared" si="8"/>
        <v>15081</v>
      </c>
      <c r="K23" s="9">
        <f t="shared" si="8"/>
        <v>19774</v>
      </c>
      <c r="L23" s="9">
        <f t="shared" si="8"/>
        <v>182646</v>
      </c>
      <c r="M23" s="9">
        <f>SUM(M16:M22)</f>
        <v>426932</v>
      </c>
      <c r="N23" s="248"/>
      <c r="O23" s="241"/>
      <c r="P23" s="241"/>
      <c r="Q23" s="241"/>
    </row>
    <row r="24" spans="1:19">
      <c r="A24" s="244"/>
      <c r="B24" s="241"/>
      <c r="C24" s="241"/>
      <c r="D24" s="241"/>
      <c r="E24" s="241"/>
      <c r="F24" s="241"/>
      <c r="G24" s="241"/>
      <c r="H24" s="241"/>
      <c r="I24" s="241"/>
      <c r="J24" s="241"/>
      <c r="K24" s="241"/>
      <c r="L24" s="241"/>
      <c r="M24" s="241"/>
      <c r="N24" s="241"/>
      <c r="O24" s="241"/>
      <c r="P24" s="241"/>
    </row>
    <row r="25" spans="1:19">
      <c r="A25" s="244"/>
      <c r="B25" s="241"/>
      <c r="C25" s="241"/>
      <c r="D25" s="241"/>
      <c r="E25" s="241"/>
      <c r="F25" s="241"/>
      <c r="G25" s="241"/>
      <c r="H25" s="241"/>
      <c r="I25" s="241"/>
      <c r="J25" s="241"/>
      <c r="K25" s="241"/>
      <c r="L25" s="241"/>
      <c r="M25" s="241"/>
      <c r="N25" s="241"/>
      <c r="O25" s="241"/>
      <c r="P25" s="241"/>
    </row>
    <row r="26" spans="1:19">
      <c r="A26" s="244"/>
      <c r="B26" s="241"/>
      <c r="C26" s="241"/>
      <c r="D26" s="241"/>
      <c r="E26" s="241"/>
      <c r="F26" s="241"/>
      <c r="G26" s="241"/>
      <c r="H26" s="241"/>
      <c r="I26" s="241"/>
      <c r="J26" s="241"/>
      <c r="K26" s="241"/>
      <c r="L26" s="241"/>
      <c r="M26" s="241"/>
      <c r="N26" s="241"/>
      <c r="O26" s="241"/>
      <c r="P26" s="241"/>
    </row>
    <row r="27" spans="1:19" s="65" customFormat="1">
      <c r="A27" s="244"/>
      <c r="B27" s="241"/>
      <c r="C27" s="241"/>
      <c r="D27" s="241"/>
      <c r="E27" s="241"/>
      <c r="F27" s="241"/>
      <c r="G27" s="241"/>
      <c r="H27" s="241"/>
      <c r="I27" s="241"/>
      <c r="J27" s="241"/>
      <c r="K27" s="241"/>
      <c r="L27" s="241"/>
      <c r="M27" s="241"/>
      <c r="N27" s="241"/>
      <c r="O27" s="241"/>
      <c r="P27" s="241"/>
      <c r="Q27" s="239"/>
      <c r="R27" s="239"/>
    </row>
    <row r="28" spans="1:19">
      <c r="A28" s="244" t="s">
        <v>73</v>
      </c>
      <c r="B28" s="241"/>
      <c r="C28" s="241"/>
      <c r="D28" s="241"/>
      <c r="E28" s="241"/>
      <c r="F28" s="241"/>
      <c r="G28" s="241"/>
      <c r="H28" s="241"/>
      <c r="I28" s="241"/>
      <c r="J28" s="241"/>
      <c r="K28" s="241"/>
      <c r="L28" s="241"/>
      <c r="M28" s="241"/>
      <c r="N28" s="241"/>
      <c r="O28" s="241"/>
      <c r="P28" s="241"/>
    </row>
    <row r="29" spans="1:19" s="198" customFormat="1" ht="27" customHeight="1">
      <c r="A29" s="394" t="s">
        <v>188</v>
      </c>
      <c r="B29" s="192" t="s">
        <v>83</v>
      </c>
      <c r="C29" s="349" t="s">
        <v>251</v>
      </c>
      <c r="D29" s="192" t="s">
        <v>145</v>
      </c>
      <c r="E29" s="192" t="s">
        <v>146</v>
      </c>
      <c r="F29" s="192" t="s">
        <v>478</v>
      </c>
      <c r="G29" s="192" t="s">
        <v>111</v>
      </c>
      <c r="H29" s="192" t="s">
        <v>353</v>
      </c>
      <c r="I29" s="192" t="s">
        <v>112</v>
      </c>
      <c r="J29" s="175" t="s">
        <v>355</v>
      </c>
      <c r="K29" s="192" t="s">
        <v>113</v>
      </c>
      <c r="L29" s="192" t="s">
        <v>114</v>
      </c>
      <c r="M29" s="192" t="s">
        <v>354</v>
      </c>
      <c r="N29" s="192" t="s">
        <v>184</v>
      </c>
      <c r="O29" s="192" t="s">
        <v>119</v>
      </c>
      <c r="P29" s="192" t="s">
        <v>177</v>
      </c>
      <c r="Q29" s="192" t="s">
        <v>120</v>
      </c>
      <c r="R29" s="192" t="s">
        <v>193</v>
      </c>
      <c r="S29" s="154"/>
    </row>
    <row r="30" spans="1:19" s="65" customFormat="1">
      <c r="A30" s="63" t="s">
        <v>139</v>
      </c>
      <c r="B30" s="63">
        <v>1410</v>
      </c>
      <c r="C30" s="63">
        <v>46502</v>
      </c>
      <c r="D30" s="63">
        <v>45917</v>
      </c>
      <c r="E30" s="63">
        <v>1676</v>
      </c>
      <c r="F30" s="63">
        <v>8</v>
      </c>
      <c r="G30" s="63">
        <v>537</v>
      </c>
      <c r="H30" s="63">
        <v>294</v>
      </c>
      <c r="I30" s="63">
        <v>8947</v>
      </c>
      <c r="J30" s="63">
        <v>901</v>
      </c>
      <c r="K30" s="63">
        <v>18223</v>
      </c>
      <c r="L30" s="63">
        <v>1155</v>
      </c>
      <c r="M30" s="63">
        <v>104</v>
      </c>
      <c r="N30" s="63">
        <v>3815</v>
      </c>
      <c r="O30" s="63">
        <v>8818</v>
      </c>
      <c r="P30" s="63">
        <v>12176</v>
      </c>
      <c r="Q30" s="63">
        <v>109458</v>
      </c>
      <c r="R30" s="63">
        <f t="shared" ref="R30:R37" si="9">SUM(B30:Q30)</f>
        <v>259941</v>
      </c>
      <c r="S30" s="239"/>
    </row>
    <row r="31" spans="1:19" s="65" customFormat="1">
      <c r="A31" s="63" t="s">
        <v>227</v>
      </c>
      <c r="B31" s="63">
        <v>442</v>
      </c>
      <c r="C31" s="63">
        <v>8946</v>
      </c>
      <c r="D31" s="63">
        <v>17137</v>
      </c>
      <c r="E31" s="63">
        <v>945</v>
      </c>
      <c r="F31" s="63">
        <v>5</v>
      </c>
      <c r="G31" s="63">
        <v>724</v>
      </c>
      <c r="H31" s="63">
        <v>157</v>
      </c>
      <c r="I31" s="63">
        <v>6660</v>
      </c>
      <c r="J31" s="63">
        <v>101</v>
      </c>
      <c r="K31" s="63">
        <v>2806</v>
      </c>
      <c r="L31" s="63">
        <v>616</v>
      </c>
      <c r="M31" s="63">
        <v>64</v>
      </c>
      <c r="N31" s="63">
        <v>1977</v>
      </c>
      <c r="O31" s="63">
        <v>2652</v>
      </c>
      <c r="P31" s="63">
        <v>3372</v>
      </c>
      <c r="Q31" s="63">
        <v>46630</v>
      </c>
      <c r="R31" s="63">
        <f t="shared" si="9"/>
        <v>93234</v>
      </c>
      <c r="S31" s="239"/>
    </row>
    <row r="32" spans="1:19" s="65" customFormat="1">
      <c r="A32" s="63" t="s">
        <v>356</v>
      </c>
      <c r="B32" s="63">
        <v>281</v>
      </c>
      <c r="C32" s="63">
        <v>1752</v>
      </c>
      <c r="D32" s="63">
        <v>6612</v>
      </c>
      <c r="E32" s="63">
        <v>263</v>
      </c>
      <c r="F32" s="63">
        <v>2</v>
      </c>
      <c r="G32" s="63">
        <v>246</v>
      </c>
      <c r="H32" s="63">
        <v>140</v>
      </c>
      <c r="I32" s="63">
        <v>2592</v>
      </c>
      <c r="J32" s="63">
        <v>85</v>
      </c>
      <c r="K32" s="63">
        <v>1572</v>
      </c>
      <c r="L32" s="63">
        <v>387</v>
      </c>
      <c r="M32" s="63">
        <v>67</v>
      </c>
      <c r="N32" s="63">
        <v>1113</v>
      </c>
      <c r="O32" s="63">
        <v>1972</v>
      </c>
      <c r="P32" s="63">
        <v>1233</v>
      </c>
      <c r="Q32" s="63">
        <v>7892</v>
      </c>
      <c r="R32" s="63">
        <f t="shared" si="9"/>
        <v>26209</v>
      </c>
      <c r="S32" s="239"/>
    </row>
    <row r="33" spans="1:19" s="65" customFormat="1">
      <c r="A33" s="63" t="s">
        <v>357</v>
      </c>
      <c r="B33" s="63">
        <v>119</v>
      </c>
      <c r="C33" s="63">
        <v>2068</v>
      </c>
      <c r="D33" s="63">
        <v>2955</v>
      </c>
      <c r="E33" s="63">
        <v>170</v>
      </c>
      <c r="F33" s="63">
        <v>35</v>
      </c>
      <c r="G33" s="63">
        <v>207</v>
      </c>
      <c r="H33" s="63">
        <v>79</v>
      </c>
      <c r="I33" s="63">
        <v>727</v>
      </c>
      <c r="J33" s="63">
        <v>56</v>
      </c>
      <c r="K33" s="63">
        <v>1171</v>
      </c>
      <c r="L33" s="63">
        <v>192</v>
      </c>
      <c r="M33" s="63">
        <v>35</v>
      </c>
      <c r="N33" s="63">
        <v>493</v>
      </c>
      <c r="O33" s="63">
        <v>373</v>
      </c>
      <c r="P33" s="63">
        <v>914</v>
      </c>
      <c r="Q33" s="63">
        <v>1569</v>
      </c>
      <c r="R33" s="63">
        <f t="shared" si="9"/>
        <v>11163</v>
      </c>
      <c r="S33" s="239"/>
    </row>
    <row r="34" spans="1:19" s="65" customFormat="1">
      <c r="A34" s="63" t="s">
        <v>358</v>
      </c>
      <c r="B34" s="63">
        <v>16</v>
      </c>
      <c r="C34" s="63">
        <v>177</v>
      </c>
      <c r="D34" s="63">
        <v>254</v>
      </c>
      <c r="E34" s="63">
        <v>8</v>
      </c>
      <c r="F34" s="63"/>
      <c r="G34" s="63">
        <v>6</v>
      </c>
      <c r="H34" s="63">
        <v>6</v>
      </c>
      <c r="I34" s="63">
        <v>153</v>
      </c>
      <c r="J34" s="63">
        <v>5</v>
      </c>
      <c r="K34" s="63">
        <v>51</v>
      </c>
      <c r="L34" s="63">
        <v>28</v>
      </c>
      <c r="M34" s="63"/>
      <c r="N34" s="63">
        <v>50</v>
      </c>
      <c r="O34" s="63">
        <v>43</v>
      </c>
      <c r="P34" s="63">
        <v>48</v>
      </c>
      <c r="Q34" s="63">
        <v>830</v>
      </c>
      <c r="R34" s="63">
        <f t="shared" si="9"/>
        <v>1675</v>
      </c>
      <c r="S34" s="239"/>
    </row>
    <row r="35" spans="1:19" s="65" customFormat="1">
      <c r="A35" s="63" t="s">
        <v>126</v>
      </c>
      <c r="B35" s="63">
        <v>249</v>
      </c>
      <c r="C35" s="63">
        <v>3221</v>
      </c>
      <c r="D35" s="63">
        <v>4583</v>
      </c>
      <c r="E35" s="63">
        <v>174</v>
      </c>
      <c r="F35" s="63"/>
      <c r="G35" s="63">
        <v>18</v>
      </c>
      <c r="H35" s="63">
        <v>7</v>
      </c>
      <c r="I35" s="63">
        <v>640</v>
      </c>
      <c r="J35" s="63">
        <v>70</v>
      </c>
      <c r="K35" s="63">
        <v>1069</v>
      </c>
      <c r="L35" s="63">
        <v>41</v>
      </c>
      <c r="M35" s="63">
        <v>19</v>
      </c>
      <c r="N35" s="63">
        <v>558</v>
      </c>
      <c r="O35" s="63">
        <v>913</v>
      </c>
      <c r="P35" s="63">
        <v>1250</v>
      </c>
      <c r="Q35" s="63">
        <v>11470</v>
      </c>
      <c r="R35" s="63">
        <f t="shared" si="9"/>
        <v>24282</v>
      </c>
      <c r="S35" s="239"/>
    </row>
    <row r="36" spans="1:19" s="65" customFormat="1">
      <c r="A36" s="63" t="s">
        <v>140</v>
      </c>
      <c r="B36" s="63">
        <v>46</v>
      </c>
      <c r="C36" s="63">
        <v>1184</v>
      </c>
      <c r="D36" s="63">
        <v>1563</v>
      </c>
      <c r="E36" s="63">
        <v>42</v>
      </c>
      <c r="F36" s="63"/>
      <c r="G36" s="63">
        <v>19</v>
      </c>
      <c r="H36" s="63"/>
      <c r="I36" s="63">
        <v>130</v>
      </c>
      <c r="J36" s="63">
        <v>73</v>
      </c>
      <c r="K36" s="63">
        <v>1250</v>
      </c>
      <c r="L36" s="63">
        <v>122</v>
      </c>
      <c r="M36" s="63">
        <v>20</v>
      </c>
      <c r="N36" s="63">
        <v>91</v>
      </c>
      <c r="O36" s="63">
        <v>310</v>
      </c>
      <c r="P36" s="63">
        <v>781</v>
      </c>
      <c r="Q36" s="63">
        <v>4797</v>
      </c>
      <c r="R36" s="63">
        <f t="shared" si="9"/>
        <v>10428</v>
      </c>
      <c r="S36" s="239"/>
    </row>
    <row r="37" spans="1:19" s="65" customFormat="1" ht="27.75" customHeight="1">
      <c r="A37" s="8" t="s">
        <v>211</v>
      </c>
      <c r="B37" s="63">
        <f t="shared" ref="B37:Q37" si="10">SUM(B30:B36)</f>
        <v>2563</v>
      </c>
      <c r="C37" s="63">
        <f t="shared" si="10"/>
        <v>63850</v>
      </c>
      <c r="D37" s="63">
        <f t="shared" si="10"/>
        <v>79021</v>
      </c>
      <c r="E37" s="63">
        <f t="shared" si="10"/>
        <v>3278</v>
      </c>
      <c r="F37" s="63">
        <f t="shared" si="10"/>
        <v>50</v>
      </c>
      <c r="G37" s="63">
        <f t="shared" si="10"/>
        <v>1757</v>
      </c>
      <c r="H37" s="63">
        <f t="shared" si="10"/>
        <v>683</v>
      </c>
      <c r="I37" s="63">
        <f t="shared" si="10"/>
        <v>19849</v>
      </c>
      <c r="J37" s="63">
        <f t="shared" si="10"/>
        <v>1291</v>
      </c>
      <c r="K37" s="63">
        <f t="shared" si="10"/>
        <v>26142</v>
      </c>
      <c r="L37" s="63">
        <f t="shared" si="10"/>
        <v>2541</v>
      </c>
      <c r="M37" s="63">
        <f t="shared" si="10"/>
        <v>309</v>
      </c>
      <c r="N37" s="63">
        <f t="shared" si="10"/>
        <v>8097</v>
      </c>
      <c r="O37" s="63">
        <f t="shared" si="10"/>
        <v>15081</v>
      </c>
      <c r="P37" s="63">
        <f t="shared" si="10"/>
        <v>19774</v>
      </c>
      <c r="Q37" s="63">
        <f t="shared" si="10"/>
        <v>182646</v>
      </c>
      <c r="R37" s="63">
        <f t="shared" si="9"/>
        <v>426932</v>
      </c>
      <c r="S37" s="239"/>
    </row>
    <row r="38" spans="1:19" s="65" customFormat="1" ht="27.75" customHeight="1">
      <c r="A38" s="47"/>
      <c r="B38" s="58"/>
      <c r="C38" s="58"/>
      <c r="D38" s="58"/>
      <c r="E38" s="58"/>
      <c r="F38" s="58"/>
      <c r="G38" s="132"/>
      <c r="H38" s="58"/>
      <c r="I38" s="58"/>
      <c r="J38" s="58"/>
      <c r="K38" s="58"/>
      <c r="L38" s="58"/>
      <c r="M38" s="58"/>
      <c r="N38" s="58"/>
      <c r="O38" s="58"/>
      <c r="P38" s="58"/>
      <c r="Q38" s="239"/>
      <c r="R38" s="239"/>
    </row>
    <row r="39" spans="1:19" s="65" customFormat="1" ht="27.75" customHeight="1">
      <c r="A39" s="47"/>
      <c r="B39" s="58"/>
      <c r="C39" s="58"/>
      <c r="D39" s="58"/>
      <c r="E39" s="58"/>
      <c r="F39" s="58"/>
      <c r="G39" s="58"/>
      <c r="H39" s="58"/>
      <c r="I39" s="58"/>
      <c r="J39" s="58"/>
      <c r="K39" s="58"/>
      <c r="L39" s="58"/>
      <c r="M39" s="58"/>
      <c r="N39" s="58"/>
      <c r="O39" s="58"/>
      <c r="P39" s="58"/>
      <c r="Q39" s="239"/>
      <c r="R39" s="239"/>
    </row>
    <row r="40" spans="1:19" s="65" customFormat="1" ht="27.75" customHeight="1">
      <c r="A40" s="47"/>
      <c r="B40" s="58"/>
      <c r="C40" s="58"/>
      <c r="D40" s="58"/>
      <c r="E40" s="58"/>
      <c r="F40" s="58"/>
      <c r="G40" s="58"/>
      <c r="H40" s="58"/>
      <c r="I40" s="58"/>
      <c r="J40" s="58"/>
      <c r="K40" s="58"/>
      <c r="L40" s="58"/>
      <c r="M40" s="58"/>
      <c r="N40" s="58"/>
      <c r="O40" s="58"/>
      <c r="P40" s="58"/>
      <c r="Q40" s="239"/>
      <c r="R40" s="239"/>
    </row>
    <row r="41" spans="1:19" s="65" customFormat="1" ht="27.75" customHeight="1">
      <c r="A41" s="47"/>
      <c r="B41" s="58"/>
      <c r="C41" s="58"/>
      <c r="D41" s="58"/>
      <c r="E41" s="58"/>
      <c r="F41" s="58"/>
      <c r="G41" s="58"/>
      <c r="H41" s="58"/>
      <c r="I41" s="58"/>
      <c r="J41" s="58"/>
      <c r="K41" s="58"/>
      <c r="L41" s="58"/>
      <c r="M41" s="58"/>
      <c r="N41" s="58"/>
      <c r="O41" s="58"/>
      <c r="P41" s="58"/>
      <c r="Q41" s="239"/>
      <c r="R41" s="239"/>
    </row>
    <row r="42" spans="1:19" s="65" customFormat="1" ht="99" customHeight="1">
      <c r="A42" s="47"/>
      <c r="B42" s="58"/>
      <c r="C42" s="58"/>
      <c r="D42" s="58"/>
      <c r="E42" s="58"/>
      <c r="F42" s="58"/>
      <c r="G42" s="58"/>
      <c r="H42" s="58"/>
      <c r="I42" s="58"/>
      <c r="J42" s="58"/>
      <c r="K42" s="58"/>
      <c r="L42" s="58"/>
      <c r="M42" s="58"/>
      <c r="N42" s="58"/>
      <c r="O42" s="58"/>
      <c r="P42" s="58"/>
      <c r="Q42" s="239"/>
      <c r="R42" s="239"/>
    </row>
    <row r="43" spans="1:19" s="65" customFormat="1" ht="27.75" customHeight="1">
      <c r="A43" s="47"/>
      <c r="B43" s="58"/>
      <c r="C43" s="58"/>
      <c r="D43" s="58"/>
      <c r="E43" s="58"/>
      <c r="F43" s="58"/>
      <c r="G43" s="58"/>
      <c r="H43" s="58"/>
      <c r="I43" s="58"/>
      <c r="J43" s="58"/>
      <c r="K43" s="58"/>
      <c r="L43" s="58"/>
      <c r="M43" s="58"/>
      <c r="N43" s="58"/>
      <c r="O43" s="58"/>
      <c r="P43" s="58"/>
      <c r="Q43" s="239"/>
      <c r="R43" s="239"/>
    </row>
    <row r="44" spans="1:19" s="65" customFormat="1" ht="12.75" customHeight="1">
      <c r="A44" s="547" t="s">
        <v>389</v>
      </c>
      <c r="B44" s="547"/>
      <c r="C44" s="547"/>
      <c r="D44" s="547"/>
      <c r="E44" s="547"/>
      <c r="F44" s="13"/>
      <c r="G44" s="13"/>
      <c r="H44" s="13"/>
      <c r="I44" s="13"/>
      <c r="J44" s="13"/>
      <c r="K44" s="13"/>
      <c r="L44" s="13"/>
      <c r="M44" s="13"/>
      <c r="N44" s="13"/>
      <c r="O44" s="13"/>
      <c r="P44" s="13"/>
      <c r="Q44" s="239"/>
      <c r="R44" s="239"/>
    </row>
    <row r="45" spans="1:19" s="65" customFormat="1">
      <c r="A45" s="47"/>
      <c r="B45" s="13"/>
      <c r="C45" s="13"/>
      <c r="D45" s="13"/>
      <c r="E45" s="13"/>
      <c r="F45" s="13"/>
      <c r="G45" s="13"/>
      <c r="H45" s="13"/>
      <c r="I45" s="13"/>
      <c r="J45" s="13"/>
      <c r="K45" s="13"/>
      <c r="L45" s="13"/>
      <c r="M45" s="13"/>
      <c r="N45" s="13"/>
      <c r="O45" s="13"/>
      <c r="P45" s="13"/>
      <c r="Q45" s="239"/>
      <c r="R45" s="239"/>
    </row>
    <row r="46" spans="1:19" s="65" customFormat="1" ht="30">
      <c r="A46" s="249" t="s">
        <v>68</v>
      </c>
      <c r="B46" s="248"/>
      <c r="C46" s="248"/>
      <c r="D46" s="248"/>
      <c r="E46" s="248"/>
      <c r="F46" s="248"/>
      <c r="G46" s="248"/>
      <c r="H46" s="248"/>
      <c r="I46" s="248"/>
      <c r="J46" s="248"/>
      <c r="K46" s="248"/>
      <c r="L46" s="248"/>
      <c r="M46" s="241"/>
      <c r="N46" s="248"/>
      <c r="O46" s="242"/>
      <c r="P46" s="242"/>
      <c r="Q46" s="239"/>
      <c r="R46" s="239"/>
    </row>
    <row r="47" spans="1:19" s="65" customFormat="1" ht="15">
      <c r="A47" s="249"/>
      <c r="B47" s="248"/>
      <c r="C47" s="248"/>
      <c r="D47" s="248"/>
      <c r="E47" s="248"/>
      <c r="F47" s="248"/>
      <c r="G47" s="248"/>
      <c r="H47" s="248"/>
      <c r="I47" s="248"/>
      <c r="J47" s="248"/>
      <c r="K47" s="248"/>
      <c r="L47" s="248"/>
      <c r="M47" s="241"/>
      <c r="N47" s="248"/>
      <c r="O47" s="242"/>
      <c r="P47" s="242"/>
      <c r="Q47" s="239"/>
      <c r="R47" s="239"/>
    </row>
    <row r="48" spans="1:19">
      <c r="A48" s="47" t="s">
        <v>91</v>
      </c>
      <c r="B48" s="248"/>
      <c r="C48" s="248"/>
      <c r="D48" s="248"/>
      <c r="E48" s="248"/>
      <c r="F48" s="248"/>
      <c r="G48" s="248"/>
      <c r="H48" s="248"/>
      <c r="I48" s="248"/>
      <c r="J48" s="248"/>
      <c r="K48" s="248"/>
      <c r="L48" s="248"/>
      <c r="M48" s="241"/>
      <c r="N48" s="248"/>
      <c r="O48" s="242"/>
      <c r="P48" s="242"/>
    </row>
    <row r="49" spans="1:19" ht="26.25" customHeight="1">
      <c r="A49" s="63" t="s">
        <v>115</v>
      </c>
      <c r="B49" s="167" t="s">
        <v>83</v>
      </c>
      <c r="C49" s="167" t="s">
        <v>251</v>
      </c>
      <c r="D49" s="167" t="s">
        <v>175</v>
      </c>
      <c r="E49" s="167" t="s">
        <v>146</v>
      </c>
      <c r="F49" s="167" t="s">
        <v>160</v>
      </c>
      <c r="G49" s="167" t="s">
        <v>176</v>
      </c>
      <c r="H49" s="391" t="s">
        <v>113</v>
      </c>
      <c r="I49" s="167" t="s">
        <v>114</v>
      </c>
      <c r="J49" s="167" t="s">
        <v>119</v>
      </c>
      <c r="K49" s="167" t="s">
        <v>177</v>
      </c>
      <c r="L49" s="167" t="s">
        <v>120</v>
      </c>
      <c r="M49" s="184" t="s">
        <v>193</v>
      </c>
      <c r="N49" s="241"/>
      <c r="O49" s="241"/>
      <c r="P49" s="242"/>
      <c r="Q49" s="242"/>
      <c r="S49" s="239"/>
    </row>
    <row r="50" spans="1:19" ht="25.5" customHeight="1">
      <c r="A50" s="87" t="s">
        <v>159</v>
      </c>
      <c r="B50" s="9">
        <f>B64</f>
        <v>504</v>
      </c>
      <c r="C50" s="9">
        <f>C64</f>
        <v>12316</v>
      </c>
      <c r="D50" s="9">
        <f t="shared" ref="D50:M50" si="11">D64</f>
        <v>11424</v>
      </c>
      <c r="E50" s="9">
        <f t="shared" si="11"/>
        <v>477</v>
      </c>
      <c r="F50" s="9">
        <f t="shared" si="11"/>
        <v>818</v>
      </c>
      <c r="G50" s="9">
        <f t="shared" si="11"/>
        <v>5150</v>
      </c>
      <c r="H50" s="9">
        <f t="shared" si="11"/>
        <v>5427</v>
      </c>
      <c r="I50" s="9">
        <f t="shared" si="11"/>
        <v>1808</v>
      </c>
      <c r="J50" s="9">
        <f t="shared" si="11"/>
        <v>1359</v>
      </c>
      <c r="K50" s="9">
        <f t="shared" si="11"/>
        <v>2634</v>
      </c>
      <c r="L50" s="9">
        <f t="shared" si="11"/>
        <v>9003</v>
      </c>
      <c r="M50" s="9">
        <f t="shared" si="11"/>
        <v>50920</v>
      </c>
      <c r="N50"/>
      <c r="O50"/>
      <c r="P50" s="242"/>
      <c r="Q50" s="242"/>
      <c r="S50" s="239"/>
    </row>
    <row r="51" spans="1:19" s="65" customFormat="1">
      <c r="A51" s="21"/>
      <c r="B51"/>
      <c r="C51"/>
      <c r="D51"/>
      <c r="E51"/>
      <c r="F51"/>
      <c r="G51"/>
      <c r="H51"/>
      <c r="I51"/>
      <c r="J51"/>
      <c r="K51"/>
      <c r="L51"/>
      <c r="M51"/>
      <c r="N51"/>
      <c r="O51" s="242"/>
      <c r="P51" s="242"/>
      <c r="Q51" s="239"/>
      <c r="R51" s="239"/>
    </row>
    <row r="52" spans="1:19" s="67" customFormat="1">
      <c r="A52" s="21"/>
      <c r="B52"/>
      <c r="C52"/>
      <c r="D52"/>
      <c r="E52"/>
      <c r="F52"/>
      <c r="G52"/>
      <c r="H52"/>
      <c r="I52"/>
      <c r="J52"/>
      <c r="K52"/>
      <c r="L52"/>
      <c r="M52"/>
      <c r="N52"/>
      <c r="O52" s="242"/>
      <c r="P52" s="242"/>
      <c r="Q52" s="239"/>
      <c r="R52" s="239"/>
    </row>
    <row r="53" spans="1:19" s="67" customFormat="1">
      <c r="A53" s="21"/>
      <c r="B53"/>
      <c r="C53"/>
      <c r="D53"/>
      <c r="E53"/>
      <c r="F53"/>
      <c r="G53"/>
      <c r="H53"/>
      <c r="I53"/>
      <c r="J53"/>
      <c r="K53"/>
      <c r="L53"/>
      <c r="M53"/>
      <c r="N53"/>
      <c r="O53" s="242"/>
      <c r="P53" s="242"/>
      <c r="Q53" s="239"/>
      <c r="R53" s="239"/>
    </row>
    <row r="54" spans="1:19" s="67" customFormat="1">
      <c r="A54" s="21"/>
      <c r="B54"/>
      <c r="C54"/>
      <c r="D54"/>
      <c r="E54"/>
      <c r="F54"/>
      <c r="G54"/>
      <c r="H54"/>
      <c r="I54"/>
      <c r="J54"/>
      <c r="K54"/>
      <c r="L54"/>
      <c r="M54"/>
      <c r="N54"/>
      <c r="O54" s="242"/>
      <c r="P54" s="242"/>
      <c r="Q54" s="239"/>
      <c r="R54" s="239"/>
    </row>
    <row r="55" spans="1:19" s="67" customFormat="1">
      <c r="A55" s="47" t="s">
        <v>90</v>
      </c>
      <c r="B55" s="248"/>
      <c r="C55" s="248"/>
      <c r="D55" s="248"/>
      <c r="E55" s="248"/>
      <c r="F55" s="248"/>
      <c r="G55" s="248"/>
      <c r="H55" s="248"/>
      <c r="I55" s="248"/>
      <c r="J55" s="248"/>
      <c r="K55" s="248"/>
      <c r="L55" s="248"/>
      <c r="M55" s="241"/>
      <c r="N55" s="248"/>
      <c r="O55" s="242"/>
      <c r="P55" s="242"/>
      <c r="Q55" s="239"/>
      <c r="R55" s="239"/>
    </row>
    <row r="56" spans="1:19" s="352" customFormat="1" ht="38.25">
      <c r="A56" s="250" t="s">
        <v>115</v>
      </c>
      <c r="B56" s="167" t="s">
        <v>83</v>
      </c>
      <c r="C56" s="167" t="s">
        <v>251</v>
      </c>
      <c r="D56" s="167" t="s">
        <v>175</v>
      </c>
      <c r="E56" s="167" t="s">
        <v>146</v>
      </c>
      <c r="F56" s="167" t="s">
        <v>160</v>
      </c>
      <c r="G56" s="167" t="s">
        <v>176</v>
      </c>
      <c r="H56" s="391" t="s">
        <v>113</v>
      </c>
      <c r="I56" s="167" t="s">
        <v>114</v>
      </c>
      <c r="J56" s="167" t="s">
        <v>119</v>
      </c>
      <c r="K56" s="167" t="s">
        <v>177</v>
      </c>
      <c r="L56" s="167" t="s">
        <v>120</v>
      </c>
      <c r="M56" s="184" t="s">
        <v>193</v>
      </c>
      <c r="N56" s="350"/>
      <c r="O56" s="350"/>
      <c r="P56" s="351"/>
      <c r="Q56" s="351"/>
      <c r="R56" s="154"/>
    </row>
    <row r="57" spans="1:19" s="67" customFormat="1">
      <c r="A57" s="9" t="s">
        <v>139</v>
      </c>
      <c r="B57" s="186">
        <f>B71</f>
        <v>282</v>
      </c>
      <c r="C57" s="186">
        <f>C71</f>
        <v>7255</v>
      </c>
      <c r="D57" s="186">
        <f>D71</f>
        <v>5854</v>
      </c>
      <c r="E57" s="186">
        <f>E71</f>
        <v>146</v>
      </c>
      <c r="F57" s="186">
        <f>+F71+G71+H71</f>
        <v>191</v>
      </c>
      <c r="G57" s="186">
        <f>I71+J71</f>
        <v>2270</v>
      </c>
      <c r="H57" s="186">
        <f t="shared" ref="H57:H63" si="12">K71</f>
        <v>3267</v>
      </c>
      <c r="I57" s="186">
        <f>L71+M71+N71</f>
        <v>784</v>
      </c>
      <c r="J57" s="186">
        <f>O71</f>
        <v>740</v>
      </c>
      <c r="K57" s="186">
        <f>P71</f>
        <v>1346</v>
      </c>
      <c r="L57" s="186">
        <f>Q71</f>
        <v>5243</v>
      </c>
      <c r="M57" s="186">
        <f t="shared" ref="M57:M63" si="13">SUM(B57:L57)</f>
        <v>27378</v>
      </c>
      <c r="N57" s="241"/>
      <c r="O57" s="241"/>
      <c r="P57" s="242"/>
      <c r="Q57" s="242"/>
      <c r="R57" s="239"/>
    </row>
    <row r="58" spans="1:19" s="67" customFormat="1">
      <c r="A58" s="63" t="s">
        <v>227</v>
      </c>
      <c r="B58" s="186">
        <f t="shared" ref="B58:E63" si="14">B72</f>
        <v>41</v>
      </c>
      <c r="C58" s="186">
        <f t="shared" si="14"/>
        <v>2711</v>
      </c>
      <c r="D58" s="186">
        <f t="shared" si="14"/>
        <v>2567</v>
      </c>
      <c r="E58" s="186">
        <f t="shared" si="14"/>
        <v>242</v>
      </c>
      <c r="F58" s="186">
        <f t="shared" ref="F58:F63" si="15">+F72+G72+H72</f>
        <v>366</v>
      </c>
      <c r="G58" s="186">
        <f t="shared" ref="G58:G63" si="16">I72+J72</f>
        <v>1651</v>
      </c>
      <c r="H58" s="186">
        <f t="shared" si="12"/>
        <v>1049</v>
      </c>
      <c r="I58" s="186">
        <f t="shared" ref="I58:I63" si="17">L72+M72+N72</f>
        <v>373</v>
      </c>
      <c r="J58" s="186">
        <f t="shared" ref="J58:L63" si="18">O72</f>
        <v>343</v>
      </c>
      <c r="K58" s="186">
        <f t="shared" si="18"/>
        <v>787</v>
      </c>
      <c r="L58" s="186">
        <f t="shared" si="18"/>
        <v>1650</v>
      </c>
      <c r="M58" s="186">
        <f t="shared" si="13"/>
        <v>11780</v>
      </c>
      <c r="N58" s="241"/>
      <c r="O58" s="241"/>
      <c r="P58" s="242"/>
      <c r="Q58" s="242"/>
      <c r="R58" s="239"/>
    </row>
    <row r="59" spans="1:19" s="67" customFormat="1">
      <c r="A59" s="63" t="s">
        <v>356</v>
      </c>
      <c r="B59" s="186">
        <f t="shared" si="14"/>
        <v>84</v>
      </c>
      <c r="C59" s="186">
        <f t="shared" si="14"/>
        <v>399</v>
      </c>
      <c r="D59" s="186">
        <f t="shared" si="14"/>
        <v>1335</v>
      </c>
      <c r="E59" s="186">
        <f t="shared" si="14"/>
        <v>34</v>
      </c>
      <c r="F59" s="186">
        <f t="shared" si="15"/>
        <v>119</v>
      </c>
      <c r="G59" s="186">
        <f t="shared" si="16"/>
        <v>699</v>
      </c>
      <c r="H59" s="186">
        <f t="shared" si="12"/>
        <v>398</v>
      </c>
      <c r="I59" s="186">
        <f t="shared" si="17"/>
        <v>321</v>
      </c>
      <c r="J59" s="186">
        <f t="shared" si="18"/>
        <v>152</v>
      </c>
      <c r="K59" s="186">
        <f t="shared" si="18"/>
        <v>142</v>
      </c>
      <c r="L59" s="186">
        <f t="shared" si="18"/>
        <v>376</v>
      </c>
      <c r="M59" s="186">
        <f t="shared" si="13"/>
        <v>4059</v>
      </c>
      <c r="N59" s="241"/>
      <c r="O59" s="241"/>
      <c r="P59" s="242"/>
      <c r="Q59" s="242"/>
      <c r="R59" s="239"/>
    </row>
    <row r="60" spans="1:19" s="67" customFormat="1">
      <c r="A60" s="63" t="s">
        <v>357</v>
      </c>
      <c r="B60" s="186">
        <f t="shared" si="14"/>
        <v>41</v>
      </c>
      <c r="C60" s="186">
        <f t="shared" si="14"/>
        <v>790</v>
      </c>
      <c r="D60" s="186">
        <f t="shared" si="14"/>
        <v>822</v>
      </c>
      <c r="E60" s="186">
        <f t="shared" si="14"/>
        <v>31</v>
      </c>
      <c r="F60" s="186">
        <f t="shared" si="15"/>
        <v>122</v>
      </c>
      <c r="G60" s="186">
        <f t="shared" si="16"/>
        <v>260</v>
      </c>
      <c r="H60" s="186">
        <f t="shared" si="12"/>
        <v>376</v>
      </c>
      <c r="I60" s="186">
        <f t="shared" si="17"/>
        <v>192</v>
      </c>
      <c r="J60" s="186">
        <f t="shared" si="18"/>
        <v>44</v>
      </c>
      <c r="K60" s="186">
        <f t="shared" si="18"/>
        <v>186</v>
      </c>
      <c r="L60" s="186">
        <f t="shared" si="18"/>
        <v>268</v>
      </c>
      <c r="M60" s="186">
        <f t="shared" si="13"/>
        <v>3132</v>
      </c>
      <c r="N60" s="241"/>
      <c r="O60" s="241"/>
      <c r="P60" s="242"/>
      <c r="Q60" s="242"/>
      <c r="R60" s="239"/>
    </row>
    <row r="61" spans="1:19" s="67" customFormat="1">
      <c r="A61" s="63" t="s">
        <v>358</v>
      </c>
      <c r="B61" s="186">
        <f t="shared" si="14"/>
        <v>6</v>
      </c>
      <c r="C61" s="186">
        <f t="shared" si="14"/>
        <v>54</v>
      </c>
      <c r="D61" s="186">
        <f t="shared" si="14"/>
        <v>39</v>
      </c>
      <c r="E61" s="186">
        <f t="shared" si="14"/>
        <v>0</v>
      </c>
      <c r="F61" s="186">
        <f t="shared" si="15"/>
        <v>3</v>
      </c>
      <c r="G61" s="186">
        <f t="shared" si="16"/>
        <v>39</v>
      </c>
      <c r="H61" s="186">
        <f t="shared" si="12"/>
        <v>14</v>
      </c>
      <c r="I61" s="186">
        <f t="shared" si="17"/>
        <v>25</v>
      </c>
      <c r="J61" s="186">
        <f t="shared" si="18"/>
        <v>3</v>
      </c>
      <c r="K61" s="186">
        <f t="shared" si="18"/>
        <v>3</v>
      </c>
      <c r="L61" s="186">
        <f t="shared" si="18"/>
        <v>114</v>
      </c>
      <c r="M61" s="186">
        <f t="shared" si="13"/>
        <v>300</v>
      </c>
      <c r="N61" s="241"/>
      <c r="O61" s="241"/>
      <c r="P61" s="242"/>
      <c r="Q61" s="242"/>
      <c r="R61" s="239"/>
    </row>
    <row r="62" spans="1:19" s="67" customFormat="1">
      <c r="A62" s="9" t="s">
        <v>126</v>
      </c>
      <c r="B62" s="186">
        <f t="shared" si="14"/>
        <v>49</v>
      </c>
      <c r="C62" s="186">
        <f t="shared" si="14"/>
        <v>971</v>
      </c>
      <c r="D62" s="186">
        <f t="shared" si="14"/>
        <v>658</v>
      </c>
      <c r="E62" s="186">
        <f t="shared" si="14"/>
        <v>19</v>
      </c>
      <c r="F62" s="186">
        <f t="shared" si="15"/>
        <v>10</v>
      </c>
      <c r="G62" s="186">
        <f t="shared" si="16"/>
        <v>171</v>
      </c>
      <c r="H62" s="186">
        <f t="shared" si="12"/>
        <v>219</v>
      </c>
      <c r="I62" s="186">
        <f t="shared" si="17"/>
        <v>61</v>
      </c>
      <c r="J62" s="186">
        <f t="shared" si="18"/>
        <v>66</v>
      </c>
      <c r="K62" s="186">
        <f t="shared" si="18"/>
        <v>107</v>
      </c>
      <c r="L62" s="186">
        <f t="shared" si="18"/>
        <v>1026</v>
      </c>
      <c r="M62" s="186">
        <f t="shared" si="13"/>
        <v>3357</v>
      </c>
      <c r="N62" s="241"/>
      <c r="O62" s="241"/>
      <c r="P62" s="242"/>
      <c r="Q62" s="242"/>
      <c r="R62" s="239"/>
    </row>
    <row r="63" spans="1:19" s="67" customFormat="1">
      <c r="A63" s="63" t="s">
        <v>140</v>
      </c>
      <c r="B63" s="186">
        <f t="shared" si="14"/>
        <v>1</v>
      </c>
      <c r="C63" s="186">
        <f t="shared" si="14"/>
        <v>136</v>
      </c>
      <c r="D63" s="186">
        <f>D77</f>
        <v>149</v>
      </c>
      <c r="E63" s="186">
        <f t="shared" si="14"/>
        <v>5</v>
      </c>
      <c r="F63" s="186">
        <f t="shared" si="15"/>
        <v>7</v>
      </c>
      <c r="G63" s="186">
        <f t="shared" si="16"/>
        <v>60</v>
      </c>
      <c r="H63" s="186">
        <f t="shared" si="12"/>
        <v>104</v>
      </c>
      <c r="I63" s="186">
        <f t="shared" si="17"/>
        <v>52</v>
      </c>
      <c r="J63" s="186">
        <f t="shared" si="18"/>
        <v>11</v>
      </c>
      <c r="K63" s="186">
        <f t="shared" si="18"/>
        <v>63</v>
      </c>
      <c r="L63" s="186">
        <f t="shared" si="18"/>
        <v>326</v>
      </c>
      <c r="M63" s="186">
        <f t="shared" si="13"/>
        <v>914</v>
      </c>
      <c r="N63" s="241"/>
      <c r="O63" s="241"/>
      <c r="P63" s="241"/>
      <c r="Q63" s="241"/>
      <c r="R63" s="239"/>
    </row>
    <row r="64" spans="1:19" s="67" customFormat="1" ht="25.5">
      <c r="A64" s="87" t="s">
        <v>159</v>
      </c>
      <c r="B64" s="186">
        <f>SUM(B57:B63)</f>
        <v>504</v>
      </c>
      <c r="C64" s="186">
        <f>SUM(C57:C63)</f>
        <v>12316</v>
      </c>
      <c r="D64" s="186">
        <f t="shared" ref="D64:M64" si="19">SUM(D57:D63)</f>
        <v>11424</v>
      </c>
      <c r="E64" s="186">
        <f t="shared" si="19"/>
        <v>477</v>
      </c>
      <c r="F64" s="186">
        <f t="shared" si="19"/>
        <v>818</v>
      </c>
      <c r="G64" s="186">
        <f t="shared" si="19"/>
        <v>5150</v>
      </c>
      <c r="H64" s="186">
        <f t="shared" si="19"/>
        <v>5427</v>
      </c>
      <c r="I64" s="186">
        <f t="shared" si="19"/>
        <v>1808</v>
      </c>
      <c r="J64" s="186">
        <f t="shared" si="19"/>
        <v>1359</v>
      </c>
      <c r="K64" s="186">
        <f t="shared" si="19"/>
        <v>2634</v>
      </c>
      <c r="L64" s="186">
        <f t="shared" si="19"/>
        <v>9003</v>
      </c>
      <c r="M64" s="186">
        <f t="shared" si="19"/>
        <v>50920</v>
      </c>
      <c r="N64" s="241"/>
      <c r="O64" s="241"/>
      <c r="P64" s="241"/>
      <c r="Q64" s="241"/>
      <c r="R64" s="239"/>
    </row>
    <row r="65" spans="1:19" s="67" customFormat="1">
      <c r="A65" s="47"/>
      <c r="B65" s="248"/>
      <c r="C65" s="248"/>
      <c r="D65" s="248"/>
      <c r="E65" s="248"/>
      <c r="F65" s="248"/>
      <c r="G65" s="248"/>
      <c r="H65" s="248"/>
      <c r="I65" s="248"/>
      <c r="J65" s="248"/>
      <c r="K65" s="248"/>
      <c r="L65" s="248"/>
      <c r="M65" s="248"/>
      <c r="N65" s="241"/>
      <c r="O65" s="248"/>
      <c r="P65" s="241"/>
      <c r="Q65" s="241"/>
      <c r="R65" s="239"/>
    </row>
    <row r="66" spans="1:19" s="67" customFormat="1">
      <c r="A66" s="47"/>
      <c r="B66" s="248"/>
      <c r="C66" s="248"/>
      <c r="D66" s="248"/>
      <c r="E66" s="248"/>
      <c r="F66" s="248"/>
      <c r="G66" s="248"/>
      <c r="H66" s="248"/>
      <c r="I66" s="248"/>
      <c r="J66" s="248"/>
      <c r="K66" s="248"/>
      <c r="L66" s="248"/>
      <c r="M66" s="248"/>
      <c r="N66" s="241"/>
      <c r="O66" s="248"/>
      <c r="P66" s="241"/>
      <c r="Q66" s="241"/>
      <c r="R66" s="239"/>
    </row>
    <row r="67" spans="1:19" s="67" customFormat="1">
      <c r="A67" s="47"/>
      <c r="B67" s="248"/>
      <c r="C67" s="248"/>
      <c r="D67" s="248"/>
      <c r="E67" s="248"/>
      <c r="F67" s="248"/>
      <c r="G67" s="248"/>
      <c r="H67" s="248"/>
      <c r="I67" s="248"/>
      <c r="J67" s="248"/>
      <c r="K67" s="248"/>
      <c r="L67" s="248"/>
      <c r="M67" s="248"/>
      <c r="N67" s="241"/>
      <c r="O67" s="248"/>
      <c r="P67" s="241"/>
      <c r="Q67" s="241"/>
      <c r="R67" s="239"/>
    </row>
    <row r="68" spans="1:19" s="67" customFormat="1">
      <c r="A68" s="47"/>
      <c r="B68" s="248"/>
      <c r="C68" s="248"/>
      <c r="D68" s="248"/>
      <c r="E68" s="248"/>
      <c r="F68" s="248"/>
      <c r="G68" s="248"/>
      <c r="H68" s="248"/>
      <c r="I68" s="248"/>
      <c r="J68" s="248"/>
      <c r="K68" s="248"/>
      <c r="L68" s="248"/>
      <c r="M68" s="248"/>
      <c r="N68" s="241"/>
      <c r="O68" s="248"/>
      <c r="P68" s="241"/>
      <c r="Q68" s="241"/>
      <c r="R68" s="239"/>
    </row>
    <row r="69" spans="1:19" s="67" customFormat="1">
      <c r="A69" s="47" t="s">
        <v>73</v>
      </c>
      <c r="B69" s="248"/>
      <c r="C69" s="248"/>
      <c r="D69" s="248"/>
      <c r="E69" s="248"/>
      <c r="F69" s="248"/>
      <c r="G69" s="248"/>
      <c r="H69" s="248"/>
      <c r="I69" s="248"/>
      <c r="J69" s="248"/>
      <c r="K69" s="248"/>
      <c r="L69" s="248"/>
      <c r="M69" s="248"/>
      <c r="N69" s="241"/>
      <c r="O69" s="248"/>
      <c r="P69" s="241"/>
      <c r="Q69" s="241"/>
      <c r="R69" s="239"/>
    </row>
    <row r="70" spans="1:19" s="67" customFormat="1" ht="26.25" customHeight="1">
      <c r="A70" s="250" t="s">
        <v>115</v>
      </c>
      <c r="B70" s="192" t="s">
        <v>83</v>
      </c>
      <c r="C70" s="349" t="s">
        <v>251</v>
      </c>
      <c r="D70" s="192" t="s">
        <v>145</v>
      </c>
      <c r="E70" s="192" t="s">
        <v>146</v>
      </c>
      <c r="F70" s="192" t="s">
        <v>478</v>
      </c>
      <c r="G70" s="192" t="s">
        <v>111</v>
      </c>
      <c r="H70" s="192" t="s">
        <v>353</v>
      </c>
      <c r="I70" s="192" t="s">
        <v>112</v>
      </c>
      <c r="J70" s="175" t="s">
        <v>355</v>
      </c>
      <c r="K70" s="192" t="s">
        <v>113</v>
      </c>
      <c r="L70" s="192" t="s">
        <v>114</v>
      </c>
      <c r="M70" s="192" t="s">
        <v>354</v>
      </c>
      <c r="N70" s="192" t="s">
        <v>184</v>
      </c>
      <c r="O70" s="192" t="s">
        <v>119</v>
      </c>
      <c r="P70" s="192" t="s">
        <v>177</v>
      </c>
      <c r="Q70" s="192" t="s">
        <v>120</v>
      </c>
      <c r="R70" s="192" t="s">
        <v>193</v>
      </c>
      <c r="S70" s="239"/>
    </row>
    <row r="71" spans="1:19" s="67" customFormat="1">
      <c r="A71" s="9" t="s">
        <v>139</v>
      </c>
      <c r="B71" s="397">
        <v>282</v>
      </c>
      <c r="C71" s="397">
        <v>7255</v>
      </c>
      <c r="D71" s="397">
        <v>5854</v>
      </c>
      <c r="E71" s="397">
        <v>146</v>
      </c>
      <c r="F71" s="397">
        <v>4</v>
      </c>
      <c r="G71" s="397">
        <v>100</v>
      </c>
      <c r="H71" s="397">
        <v>87</v>
      </c>
      <c r="I71" s="397">
        <v>2145</v>
      </c>
      <c r="J71" s="397">
        <v>125</v>
      </c>
      <c r="K71" s="397">
        <v>3267</v>
      </c>
      <c r="L71" s="397">
        <v>304</v>
      </c>
      <c r="M71" s="397">
        <v>12</v>
      </c>
      <c r="N71" s="397">
        <v>468</v>
      </c>
      <c r="O71" s="397">
        <v>740</v>
      </c>
      <c r="P71" s="397">
        <v>1346</v>
      </c>
      <c r="Q71" s="397">
        <v>5243</v>
      </c>
      <c r="R71" s="397">
        <f t="shared" ref="R71:R78" si="20">SUM(B71:Q71)</f>
        <v>27378</v>
      </c>
      <c r="S71" s="239"/>
    </row>
    <row r="72" spans="1:19" s="68" customFormat="1">
      <c r="A72" s="63" t="s">
        <v>227</v>
      </c>
      <c r="B72" s="397">
        <v>41</v>
      </c>
      <c r="C72" s="397">
        <v>2711</v>
      </c>
      <c r="D72" s="397">
        <v>2567</v>
      </c>
      <c r="E72" s="397">
        <v>242</v>
      </c>
      <c r="F72" s="397">
        <v>1</v>
      </c>
      <c r="G72" s="397">
        <v>323</v>
      </c>
      <c r="H72" s="397">
        <v>42</v>
      </c>
      <c r="I72" s="397">
        <v>1638</v>
      </c>
      <c r="J72" s="397">
        <v>13</v>
      </c>
      <c r="K72" s="397">
        <v>1049</v>
      </c>
      <c r="L72" s="397">
        <v>176</v>
      </c>
      <c r="M72" s="397">
        <v>6</v>
      </c>
      <c r="N72" s="397">
        <v>191</v>
      </c>
      <c r="O72" s="397">
        <v>343</v>
      </c>
      <c r="P72" s="397">
        <v>787</v>
      </c>
      <c r="Q72" s="397">
        <v>1650</v>
      </c>
      <c r="R72" s="397">
        <f t="shared" si="20"/>
        <v>11780</v>
      </c>
      <c r="S72" s="239"/>
    </row>
    <row r="73" spans="1:19">
      <c r="A73" s="63" t="s">
        <v>356</v>
      </c>
      <c r="B73" s="397">
        <v>84</v>
      </c>
      <c r="C73" s="397">
        <v>399</v>
      </c>
      <c r="D73" s="397">
        <v>1335</v>
      </c>
      <c r="E73" s="397">
        <v>34</v>
      </c>
      <c r="F73" s="397">
        <v>1</v>
      </c>
      <c r="G73" s="397">
        <v>80</v>
      </c>
      <c r="H73" s="397">
        <v>38</v>
      </c>
      <c r="I73" s="397">
        <v>689</v>
      </c>
      <c r="J73" s="397">
        <v>10</v>
      </c>
      <c r="K73" s="397">
        <v>398</v>
      </c>
      <c r="L73" s="397">
        <v>118</v>
      </c>
      <c r="M73" s="397">
        <v>18</v>
      </c>
      <c r="N73" s="397">
        <v>185</v>
      </c>
      <c r="O73" s="397">
        <v>152</v>
      </c>
      <c r="P73" s="397">
        <v>142</v>
      </c>
      <c r="Q73" s="397">
        <v>376</v>
      </c>
      <c r="R73" s="397">
        <f t="shared" si="20"/>
        <v>4059</v>
      </c>
      <c r="S73" s="239"/>
    </row>
    <row r="74" spans="1:19">
      <c r="A74" s="63" t="s">
        <v>357</v>
      </c>
      <c r="B74" s="397">
        <v>41</v>
      </c>
      <c r="C74" s="397">
        <v>790</v>
      </c>
      <c r="D74" s="397">
        <v>822</v>
      </c>
      <c r="E74" s="397">
        <v>31</v>
      </c>
      <c r="F74" s="397">
        <v>13</v>
      </c>
      <c r="G74" s="397">
        <v>73</v>
      </c>
      <c r="H74" s="397">
        <v>36</v>
      </c>
      <c r="I74" s="397">
        <v>241</v>
      </c>
      <c r="J74" s="397">
        <v>19</v>
      </c>
      <c r="K74" s="397">
        <v>376</v>
      </c>
      <c r="L74" s="397">
        <v>85</v>
      </c>
      <c r="M74" s="397">
        <v>7</v>
      </c>
      <c r="N74" s="397">
        <v>100</v>
      </c>
      <c r="O74" s="397">
        <v>44</v>
      </c>
      <c r="P74" s="397">
        <v>186</v>
      </c>
      <c r="Q74" s="397">
        <v>268</v>
      </c>
      <c r="R74" s="397">
        <f t="shared" si="20"/>
        <v>3132</v>
      </c>
      <c r="S74" s="239"/>
    </row>
    <row r="75" spans="1:19">
      <c r="A75" s="63" t="s">
        <v>358</v>
      </c>
      <c r="B75" s="397">
        <v>6</v>
      </c>
      <c r="C75" s="397">
        <v>54</v>
      </c>
      <c r="D75" s="397">
        <v>39</v>
      </c>
      <c r="E75" s="397"/>
      <c r="F75" s="397"/>
      <c r="G75" s="397">
        <v>1</v>
      </c>
      <c r="H75" s="397">
        <v>2</v>
      </c>
      <c r="I75" s="397">
        <v>39</v>
      </c>
      <c r="J75" s="397"/>
      <c r="K75" s="397">
        <v>14</v>
      </c>
      <c r="L75" s="397">
        <v>14</v>
      </c>
      <c r="M75" s="397"/>
      <c r="N75" s="397">
        <v>11</v>
      </c>
      <c r="O75" s="397">
        <v>3</v>
      </c>
      <c r="P75" s="397">
        <v>3</v>
      </c>
      <c r="Q75" s="397">
        <v>114</v>
      </c>
      <c r="R75" s="397">
        <f t="shared" si="20"/>
        <v>300</v>
      </c>
      <c r="S75" s="239"/>
    </row>
    <row r="76" spans="1:19" s="69" customFormat="1">
      <c r="A76" s="9" t="s">
        <v>126</v>
      </c>
      <c r="B76" s="397">
        <v>49</v>
      </c>
      <c r="C76" s="397">
        <v>971</v>
      </c>
      <c r="D76" s="397">
        <v>658</v>
      </c>
      <c r="E76" s="397">
        <v>19</v>
      </c>
      <c r="F76" s="397"/>
      <c r="G76" s="397">
        <v>8</v>
      </c>
      <c r="H76" s="397">
        <v>2</v>
      </c>
      <c r="I76" s="397">
        <v>161</v>
      </c>
      <c r="J76" s="397">
        <v>10</v>
      </c>
      <c r="K76" s="397">
        <v>219</v>
      </c>
      <c r="L76" s="397">
        <v>17</v>
      </c>
      <c r="M76" s="397">
        <v>3</v>
      </c>
      <c r="N76" s="397">
        <v>41</v>
      </c>
      <c r="O76" s="397">
        <v>66</v>
      </c>
      <c r="P76" s="397">
        <v>107</v>
      </c>
      <c r="Q76" s="397">
        <v>1026</v>
      </c>
      <c r="R76" s="397">
        <f t="shared" si="20"/>
        <v>3357</v>
      </c>
      <c r="S76" s="239"/>
    </row>
    <row r="77" spans="1:19" s="69" customFormat="1">
      <c r="A77" s="63" t="s">
        <v>140</v>
      </c>
      <c r="B77" s="397">
        <v>1</v>
      </c>
      <c r="C77" s="397">
        <v>136</v>
      </c>
      <c r="D77" s="397">
        <v>149</v>
      </c>
      <c r="E77" s="397">
        <v>5</v>
      </c>
      <c r="F77" s="397"/>
      <c r="G77" s="397">
        <v>7</v>
      </c>
      <c r="H77" s="397"/>
      <c r="I77" s="397">
        <v>57</v>
      </c>
      <c r="J77" s="397">
        <v>3</v>
      </c>
      <c r="K77" s="397">
        <v>104</v>
      </c>
      <c r="L77" s="397">
        <v>40</v>
      </c>
      <c r="M77" s="397">
        <v>4</v>
      </c>
      <c r="N77" s="397">
        <v>8</v>
      </c>
      <c r="O77" s="397">
        <v>11</v>
      </c>
      <c r="P77" s="397">
        <v>63</v>
      </c>
      <c r="Q77" s="397">
        <v>326</v>
      </c>
      <c r="R77" s="397">
        <f t="shared" si="20"/>
        <v>914</v>
      </c>
      <c r="S77" s="239"/>
    </row>
    <row r="78" spans="1:19" s="69" customFormat="1" ht="25.5">
      <c r="A78" s="63" t="s">
        <v>159</v>
      </c>
      <c r="B78" s="397">
        <f t="shared" ref="B78:Q78" si="21">SUM(B71:B77)</f>
        <v>504</v>
      </c>
      <c r="C78" s="397">
        <f t="shared" si="21"/>
        <v>12316</v>
      </c>
      <c r="D78" s="397">
        <f t="shared" si="21"/>
        <v>11424</v>
      </c>
      <c r="E78" s="397">
        <f t="shared" si="21"/>
        <v>477</v>
      </c>
      <c r="F78" s="397">
        <f t="shared" si="21"/>
        <v>19</v>
      </c>
      <c r="G78" s="397">
        <f t="shared" si="21"/>
        <v>592</v>
      </c>
      <c r="H78" s="397">
        <f t="shared" si="21"/>
        <v>207</v>
      </c>
      <c r="I78" s="397">
        <f t="shared" si="21"/>
        <v>4970</v>
      </c>
      <c r="J78" s="397">
        <f t="shared" si="21"/>
        <v>180</v>
      </c>
      <c r="K78" s="397">
        <f t="shared" si="21"/>
        <v>5427</v>
      </c>
      <c r="L78" s="397">
        <f t="shared" si="21"/>
        <v>754</v>
      </c>
      <c r="M78" s="397">
        <f t="shared" si="21"/>
        <v>50</v>
      </c>
      <c r="N78" s="397">
        <f t="shared" si="21"/>
        <v>1004</v>
      </c>
      <c r="O78" s="397">
        <f t="shared" si="21"/>
        <v>1359</v>
      </c>
      <c r="P78" s="397">
        <f t="shared" si="21"/>
        <v>2634</v>
      </c>
      <c r="Q78" s="397">
        <f t="shared" si="21"/>
        <v>9003</v>
      </c>
      <c r="R78" s="397">
        <f t="shared" si="20"/>
        <v>50920</v>
      </c>
      <c r="S78" s="239"/>
    </row>
    <row r="79" spans="1:19" s="69" customFormat="1">
      <c r="A79" s="47"/>
      <c r="B79" s="248"/>
      <c r="C79" s="248"/>
      <c r="D79" s="248"/>
      <c r="E79" s="248"/>
      <c r="F79" s="248"/>
      <c r="G79" s="248"/>
      <c r="H79" s="248"/>
      <c r="I79" s="248"/>
      <c r="J79" s="248"/>
      <c r="K79" s="248"/>
      <c r="L79" s="248"/>
      <c r="M79" s="241"/>
      <c r="N79" s="248"/>
      <c r="O79" s="241"/>
      <c r="P79" s="241"/>
      <c r="Q79" s="239"/>
      <c r="R79" s="239"/>
    </row>
    <row r="80" spans="1:19" s="69" customFormat="1">
      <c r="A80" s="47"/>
      <c r="B80" s="248"/>
      <c r="C80" s="248"/>
      <c r="D80" s="248"/>
      <c r="E80" s="248"/>
      <c r="F80" s="248"/>
      <c r="G80" s="248"/>
      <c r="H80" s="248"/>
      <c r="I80" s="248"/>
      <c r="J80" s="248"/>
      <c r="K80" s="248"/>
      <c r="L80" s="248"/>
      <c r="M80" s="241"/>
      <c r="N80" s="248"/>
      <c r="O80" s="241"/>
      <c r="P80" s="241"/>
      <c r="Q80" s="239"/>
      <c r="R80" s="239"/>
    </row>
    <row r="81" spans="1:18" s="69" customFormat="1" ht="14.1" customHeight="1">
      <c r="A81" s="550" t="s">
        <v>75</v>
      </c>
      <c r="B81" s="551"/>
      <c r="C81" s="552"/>
      <c r="D81" s="248"/>
      <c r="E81" s="251"/>
      <c r="F81" s="251"/>
      <c r="G81" s="268"/>
      <c r="H81" s="268"/>
      <c r="I81" s="248"/>
      <c r="J81" s="268"/>
      <c r="K81" s="268"/>
      <c r="L81" s="248"/>
      <c r="M81" s="268"/>
      <c r="N81" s="268"/>
      <c r="O81" s="241"/>
      <c r="P81" s="241"/>
      <c r="Q81" s="239"/>
      <c r="R81" s="239"/>
    </row>
    <row r="82" spans="1:18" s="69" customFormat="1" ht="14.1" customHeight="1">
      <c r="A82" s="23" t="s">
        <v>461</v>
      </c>
      <c r="B82" s="252" t="s">
        <v>221</v>
      </c>
      <c r="C82" s="23" t="s">
        <v>116</v>
      </c>
      <c r="D82" s="263"/>
      <c r="E82" s="251"/>
      <c r="F82" s="251"/>
      <c r="G82" s="269"/>
      <c r="H82" s="270"/>
      <c r="I82" s="241"/>
      <c r="J82" s="269"/>
      <c r="K82" s="270"/>
      <c r="L82" s="241"/>
      <c r="M82" s="269"/>
      <c r="N82" s="270"/>
      <c r="O82" s="241"/>
      <c r="P82" s="241"/>
      <c r="Q82" s="239"/>
      <c r="R82" s="239"/>
    </row>
    <row r="83" spans="1:18" s="69" customFormat="1" ht="14.1" customHeight="1">
      <c r="A83" s="253">
        <v>1</v>
      </c>
      <c r="B83" s="395" t="s">
        <v>359</v>
      </c>
      <c r="C83" s="63">
        <v>147290</v>
      </c>
      <c r="D83" s="264"/>
      <c r="E83" s="251"/>
      <c r="F83" s="251"/>
      <c r="G83" s="269"/>
      <c r="H83" s="270"/>
      <c r="I83" s="241"/>
      <c r="J83" s="269"/>
      <c r="K83" s="270"/>
      <c r="L83" s="241"/>
      <c r="M83" s="269"/>
      <c r="N83" s="270"/>
      <c r="O83" s="241"/>
      <c r="P83" s="241"/>
      <c r="Q83" s="239"/>
      <c r="R83" s="239"/>
    </row>
    <row r="84" spans="1:18" s="69" customFormat="1" ht="14.1" customHeight="1">
      <c r="A84" s="253">
        <v>2</v>
      </c>
      <c r="B84" s="395" t="s">
        <v>348</v>
      </c>
      <c r="C84" s="63">
        <v>31055</v>
      </c>
      <c r="D84" s="264"/>
      <c r="E84" s="251"/>
      <c r="F84" s="251"/>
      <c r="G84" s="269"/>
      <c r="H84" s="270"/>
      <c r="I84" s="241"/>
      <c r="J84" s="269"/>
      <c r="K84" s="270"/>
      <c r="L84" s="241"/>
      <c r="M84" s="269"/>
      <c r="N84" s="270"/>
      <c r="O84" s="241"/>
      <c r="P84" s="241"/>
      <c r="Q84" s="239"/>
      <c r="R84" s="239"/>
    </row>
    <row r="85" spans="1:18" s="69" customFormat="1">
      <c r="A85" s="253">
        <v>3</v>
      </c>
      <c r="B85" s="395" t="s">
        <v>363</v>
      </c>
      <c r="C85" s="63">
        <v>16598</v>
      </c>
      <c r="D85" s="264"/>
      <c r="E85" s="251"/>
      <c r="F85" s="251"/>
      <c r="G85" s="269"/>
      <c r="H85" s="270"/>
      <c r="I85" s="241"/>
      <c r="J85" s="269"/>
      <c r="K85" s="270"/>
      <c r="L85" s="241"/>
      <c r="M85" s="269"/>
      <c r="N85" s="270"/>
      <c r="O85" s="241"/>
      <c r="P85" s="241"/>
      <c r="Q85" s="239"/>
      <c r="R85" s="239"/>
    </row>
    <row r="86" spans="1:18" s="69" customFormat="1" ht="14.1" customHeight="1">
      <c r="A86" s="254">
        <v>4</v>
      </c>
      <c r="B86" s="395" t="s">
        <v>360</v>
      </c>
      <c r="C86" s="63">
        <v>15292</v>
      </c>
      <c r="D86" s="264"/>
      <c r="E86" s="255"/>
      <c r="F86" s="255"/>
      <c r="G86" s="269"/>
      <c r="H86" s="270"/>
      <c r="I86" s="241"/>
      <c r="J86" s="269"/>
      <c r="K86" s="270"/>
      <c r="L86" s="241"/>
      <c r="M86" s="269"/>
      <c r="N86" s="270"/>
      <c r="O86" s="241"/>
      <c r="P86" s="241"/>
      <c r="Q86" s="239"/>
      <c r="R86" s="239"/>
    </row>
    <row r="87" spans="1:18" ht="14.1" customHeight="1">
      <c r="A87" s="254">
        <v>5</v>
      </c>
      <c r="B87" s="395" t="s">
        <v>374</v>
      </c>
      <c r="C87" s="63">
        <v>14418</v>
      </c>
      <c r="D87" s="264"/>
      <c r="E87" s="256"/>
      <c r="F87" s="256"/>
      <c r="G87" s="269"/>
      <c r="H87" s="270"/>
      <c r="I87" s="241"/>
      <c r="J87" s="269"/>
      <c r="K87" s="270"/>
      <c r="L87" s="241"/>
      <c r="M87" s="269"/>
      <c r="N87" s="270"/>
      <c r="O87" s="241"/>
      <c r="P87" s="241"/>
    </row>
    <row r="88" spans="1:18" s="69" customFormat="1" ht="14.1" customHeight="1">
      <c r="A88" s="254">
        <v>6</v>
      </c>
      <c r="B88" s="395" t="s">
        <v>362</v>
      </c>
      <c r="C88" s="63">
        <v>13574</v>
      </c>
      <c r="D88" s="264"/>
      <c r="E88" s="256"/>
      <c r="F88" s="256"/>
      <c r="G88" s="269"/>
      <c r="H88" s="270"/>
      <c r="I88" s="241"/>
      <c r="J88" s="269"/>
      <c r="K88" s="270"/>
      <c r="L88" s="241"/>
      <c r="M88" s="269"/>
      <c r="N88" s="270"/>
      <c r="O88" s="241"/>
      <c r="P88" s="241"/>
      <c r="Q88" s="239"/>
      <c r="R88" s="239"/>
    </row>
    <row r="89" spans="1:18" s="69" customFormat="1" ht="14.1" customHeight="1">
      <c r="A89" s="254">
        <v>7</v>
      </c>
      <c r="B89" s="395" t="s">
        <v>347</v>
      </c>
      <c r="C89" s="63">
        <v>12768</v>
      </c>
      <c r="D89" s="264"/>
      <c r="E89" s="256"/>
      <c r="F89" s="256"/>
      <c r="G89" s="269"/>
      <c r="H89" s="270"/>
      <c r="I89" s="241"/>
      <c r="J89" s="269"/>
      <c r="K89" s="270"/>
      <c r="L89" s="241"/>
      <c r="M89" s="269"/>
      <c r="N89" s="270"/>
      <c r="O89" s="241"/>
      <c r="P89" s="241"/>
      <c r="Q89" s="239"/>
      <c r="R89" s="239"/>
    </row>
    <row r="90" spans="1:18" s="69" customFormat="1" ht="14.1" customHeight="1">
      <c r="A90" s="254">
        <v>8</v>
      </c>
      <c r="B90" s="395" t="s">
        <v>369</v>
      </c>
      <c r="C90" s="63">
        <v>11005</v>
      </c>
      <c r="D90" s="264"/>
      <c r="E90" s="256"/>
      <c r="F90" s="256"/>
      <c r="G90" s="269"/>
      <c r="H90" s="270"/>
      <c r="I90" s="71"/>
      <c r="J90" s="269"/>
      <c r="K90" s="270"/>
      <c r="L90" s="71"/>
      <c r="M90" s="269"/>
      <c r="N90" s="270"/>
      <c r="O90" s="71"/>
      <c r="P90" s="71"/>
      <c r="Q90" s="239"/>
      <c r="R90" s="239"/>
    </row>
    <row r="91" spans="1:18" s="69" customFormat="1" ht="14.1" customHeight="1">
      <c r="A91" s="254">
        <v>9</v>
      </c>
      <c r="B91" s="395" t="s">
        <v>368</v>
      </c>
      <c r="C91" s="63">
        <v>8603</v>
      </c>
      <c r="D91" s="264"/>
      <c r="E91" s="256"/>
      <c r="F91" s="256"/>
      <c r="G91" s="269"/>
      <c r="H91" s="270"/>
      <c r="I91" s="71"/>
      <c r="J91" s="269"/>
      <c r="K91" s="270"/>
      <c r="L91" s="71"/>
      <c r="M91" s="269"/>
      <c r="N91" s="270"/>
      <c r="O91" s="71"/>
      <c r="P91" s="71"/>
      <c r="Q91" s="239"/>
      <c r="R91" s="239"/>
    </row>
    <row r="92" spans="1:18" s="69" customFormat="1" ht="14.1" customHeight="1">
      <c r="A92" s="254">
        <v>10</v>
      </c>
      <c r="B92" s="395" t="s">
        <v>349</v>
      </c>
      <c r="C92" s="63">
        <v>8333</v>
      </c>
      <c r="D92" s="264"/>
      <c r="E92" s="256"/>
      <c r="F92" s="256"/>
      <c r="G92" s="269"/>
      <c r="H92" s="270"/>
      <c r="I92" s="71"/>
      <c r="J92" s="269"/>
      <c r="K92" s="270"/>
      <c r="L92" s="71"/>
      <c r="M92" s="269"/>
      <c r="N92" s="270"/>
      <c r="O92" s="71"/>
      <c r="P92" s="71"/>
      <c r="Q92" s="239"/>
      <c r="R92" s="239"/>
    </row>
    <row r="93" spans="1:18" s="69" customFormat="1" ht="14.1" customHeight="1">
      <c r="A93" s="254">
        <v>11</v>
      </c>
      <c r="B93" s="395" t="s">
        <v>372</v>
      </c>
      <c r="C93" s="63">
        <v>8009</v>
      </c>
      <c r="D93" s="264"/>
      <c r="E93" s="251"/>
      <c r="F93" s="251"/>
      <c r="G93" s="269"/>
      <c r="H93" s="270"/>
      <c r="I93" s="61"/>
      <c r="J93" s="269"/>
      <c r="K93" s="270"/>
      <c r="L93" s="61"/>
      <c r="M93" s="269"/>
      <c r="N93" s="270"/>
      <c r="O93" s="61"/>
      <c r="P93" s="61"/>
      <c r="Q93" s="239"/>
      <c r="R93" s="239"/>
    </row>
    <row r="94" spans="1:18" s="69" customFormat="1" ht="14.1" customHeight="1">
      <c r="A94" s="254">
        <v>12</v>
      </c>
      <c r="B94" s="395" t="s">
        <v>366</v>
      </c>
      <c r="C94" s="63">
        <v>6082</v>
      </c>
      <c r="D94" s="264"/>
      <c r="E94" s="251"/>
      <c r="F94" s="251"/>
      <c r="G94" s="269"/>
      <c r="H94" s="270"/>
      <c r="I94" s="61"/>
      <c r="J94" s="269"/>
      <c r="K94" s="270"/>
      <c r="L94" s="61"/>
      <c r="M94" s="269"/>
      <c r="N94" s="270"/>
      <c r="O94" s="61"/>
      <c r="P94" s="61"/>
      <c r="Q94" s="239"/>
      <c r="R94" s="239"/>
    </row>
    <row r="95" spans="1:18" s="69" customFormat="1" ht="14.1" customHeight="1">
      <c r="A95" s="254">
        <v>13</v>
      </c>
      <c r="B95" s="395" t="s">
        <v>365</v>
      </c>
      <c r="C95" s="63">
        <v>5213</v>
      </c>
      <c r="D95" s="264"/>
      <c r="E95" s="251"/>
      <c r="F95" s="251"/>
      <c r="G95" s="269"/>
      <c r="H95" s="270"/>
      <c r="I95" s="61"/>
      <c r="J95" s="269"/>
      <c r="K95" s="270"/>
      <c r="L95" s="61"/>
      <c r="M95" s="269"/>
      <c r="N95" s="270"/>
      <c r="O95" s="61"/>
      <c r="P95" s="61"/>
      <c r="Q95" s="239"/>
      <c r="R95" s="239"/>
    </row>
    <row r="96" spans="1:18" s="69" customFormat="1">
      <c r="A96" s="254">
        <v>14</v>
      </c>
      <c r="B96" s="395" t="s">
        <v>496</v>
      </c>
      <c r="C96" s="63">
        <v>4359</v>
      </c>
      <c r="D96" s="264"/>
      <c r="E96" s="251"/>
      <c r="F96" s="251"/>
      <c r="G96" s="269"/>
      <c r="H96" s="270"/>
      <c r="I96" s="61"/>
      <c r="J96" s="269"/>
      <c r="K96" s="270"/>
      <c r="L96" s="61"/>
      <c r="M96" s="269"/>
      <c r="N96" s="270"/>
      <c r="O96" s="61"/>
      <c r="P96" s="248"/>
      <c r="Q96" s="239"/>
      <c r="R96" s="239"/>
    </row>
    <row r="97" spans="1:18" s="69" customFormat="1" ht="14.1" customHeight="1">
      <c r="A97" s="254">
        <v>15</v>
      </c>
      <c r="B97" s="395" t="s">
        <v>367</v>
      </c>
      <c r="C97" s="63">
        <v>4053</v>
      </c>
      <c r="D97" s="264"/>
      <c r="E97" s="61"/>
      <c r="F97" s="61"/>
      <c r="G97" s="61"/>
      <c r="H97" s="248"/>
      <c r="I97" s="61"/>
      <c r="J97" s="61"/>
      <c r="K97" s="248"/>
      <c r="L97" s="61"/>
      <c r="M97" s="61"/>
      <c r="N97" s="248"/>
      <c r="O97" s="61"/>
      <c r="P97" s="248"/>
      <c r="Q97" s="239"/>
      <c r="R97" s="239"/>
    </row>
    <row r="98" spans="1:18" s="69" customFormat="1">
      <c r="A98" s="254">
        <v>16</v>
      </c>
      <c r="B98" s="395" t="s">
        <v>497</v>
      </c>
      <c r="C98" s="63">
        <v>3893</v>
      </c>
      <c r="D98" s="264"/>
      <c r="E98" s="61"/>
      <c r="F98" s="61"/>
      <c r="G98" s="61"/>
      <c r="H98" s="61"/>
      <c r="I98" s="61"/>
      <c r="J98" s="61"/>
      <c r="K98" s="61"/>
      <c r="L98" s="61"/>
      <c r="M98" s="61"/>
      <c r="N98" s="61"/>
      <c r="O98" s="61"/>
      <c r="P98" s="248"/>
      <c r="Q98" s="239"/>
      <c r="R98" s="239"/>
    </row>
    <row r="99" spans="1:18" ht="14.1" customHeight="1">
      <c r="A99" s="254">
        <v>17</v>
      </c>
      <c r="B99" s="395" t="s">
        <v>390</v>
      </c>
      <c r="C99" s="63">
        <v>3856</v>
      </c>
      <c r="D99" s="264"/>
      <c r="E99" s="61"/>
      <c r="F99" s="61"/>
      <c r="G99" s="61"/>
      <c r="H99" s="61"/>
      <c r="I99" s="61"/>
      <c r="J99" s="61"/>
      <c r="K99" s="61"/>
      <c r="L99" s="61"/>
      <c r="M99" s="61"/>
      <c r="N99" s="61"/>
      <c r="O99" s="61"/>
      <c r="P99" s="257"/>
    </row>
    <row r="100" spans="1:18" ht="14.1" customHeight="1">
      <c r="A100" s="254">
        <v>18</v>
      </c>
      <c r="B100" s="395" t="s">
        <v>392</v>
      </c>
      <c r="C100" s="63">
        <v>3105</v>
      </c>
      <c r="D100" s="264"/>
      <c r="E100" s="61"/>
      <c r="F100" s="61"/>
      <c r="G100" s="61"/>
      <c r="H100" s="61"/>
      <c r="I100" s="61"/>
      <c r="J100" s="61"/>
      <c r="K100" s="61"/>
      <c r="L100" s="61"/>
      <c r="M100" s="61"/>
      <c r="N100" s="61"/>
      <c r="O100" s="61"/>
      <c r="P100" s="248"/>
    </row>
    <row r="101" spans="1:18" ht="14.1" customHeight="1">
      <c r="A101" s="254">
        <v>19</v>
      </c>
      <c r="B101" s="395" t="s">
        <v>393</v>
      </c>
      <c r="C101" s="63">
        <v>3027</v>
      </c>
      <c r="D101" s="264"/>
      <c r="E101" s="241"/>
      <c r="F101" s="241"/>
      <c r="G101" s="241"/>
      <c r="H101" s="241"/>
      <c r="I101" s="241"/>
      <c r="J101" s="241"/>
      <c r="K101" s="241"/>
      <c r="L101" s="241"/>
      <c r="M101" s="241"/>
      <c r="N101" s="241"/>
      <c r="O101" s="241"/>
      <c r="P101" s="241"/>
    </row>
    <row r="102" spans="1:18" ht="14.1" customHeight="1">
      <c r="A102" s="254">
        <v>20</v>
      </c>
      <c r="B102" s="396" t="s">
        <v>391</v>
      </c>
      <c r="C102" s="63">
        <v>2926</v>
      </c>
      <c r="D102" s="264"/>
      <c r="E102" s="71"/>
      <c r="F102" s="71"/>
      <c r="G102" s="71"/>
      <c r="H102" s="71"/>
      <c r="I102" s="71"/>
      <c r="J102" s="71"/>
      <c r="K102" s="71"/>
      <c r="L102" s="71"/>
      <c r="M102" s="71"/>
      <c r="N102" s="71"/>
      <c r="O102" s="71"/>
      <c r="P102" s="71"/>
    </row>
    <row r="103" spans="1:18">
      <c r="A103" s="70"/>
      <c r="B103" s="61"/>
      <c r="C103" s="61"/>
      <c r="D103" s="265"/>
      <c r="E103" s="71"/>
      <c r="F103" s="71"/>
      <c r="G103" s="71"/>
      <c r="H103" s="71"/>
      <c r="I103" s="71"/>
      <c r="J103" s="71"/>
      <c r="K103" s="71"/>
      <c r="L103" s="71"/>
      <c r="M103" s="71"/>
      <c r="N103" s="71"/>
      <c r="O103" s="71"/>
      <c r="P103" s="71"/>
    </row>
    <row r="104" spans="1:18">
      <c r="A104" s="72"/>
      <c r="B104" s="36" t="s">
        <v>333</v>
      </c>
      <c r="C104" s="63">
        <v>10143</v>
      </c>
      <c r="D104" s="266"/>
      <c r="E104" s="61"/>
      <c r="F104" s="61"/>
      <c r="G104" s="61"/>
      <c r="H104" s="61"/>
      <c r="I104" s="61"/>
      <c r="J104" s="61"/>
      <c r="K104" s="61"/>
      <c r="L104" s="61"/>
      <c r="M104" s="61"/>
      <c r="N104" s="61"/>
      <c r="O104" s="61"/>
      <c r="P104" s="61"/>
    </row>
    <row r="105" spans="1:18">
      <c r="A105" s="72"/>
      <c r="B105" s="61"/>
      <c r="C105" s="61"/>
      <c r="D105" s="61"/>
      <c r="E105" s="61"/>
      <c r="F105" s="61"/>
      <c r="G105" s="61"/>
      <c r="H105" s="61"/>
      <c r="I105" s="61"/>
      <c r="J105" s="61"/>
      <c r="K105" s="61"/>
      <c r="L105" s="61"/>
      <c r="M105" s="61"/>
      <c r="N105" s="61"/>
      <c r="O105" s="61"/>
      <c r="P105" s="61"/>
    </row>
    <row r="106" spans="1:18">
      <c r="A106" s="72"/>
      <c r="B106" s="35" t="s">
        <v>394</v>
      </c>
      <c r="C106" s="61"/>
      <c r="D106" s="61"/>
      <c r="E106" s="61"/>
      <c r="F106" s="61"/>
      <c r="G106" s="61"/>
      <c r="H106" s="61"/>
      <c r="I106" s="61"/>
      <c r="J106" s="61"/>
      <c r="K106" s="61"/>
      <c r="L106" s="61"/>
      <c r="M106" s="61"/>
      <c r="N106" s="61"/>
      <c r="O106" s="61"/>
      <c r="P106" s="61"/>
    </row>
    <row r="107" spans="1:18">
      <c r="A107" s="72"/>
      <c r="B107" s="248"/>
      <c r="C107" s="61"/>
      <c r="D107" s="61"/>
      <c r="E107" s="248"/>
      <c r="F107" s="248"/>
      <c r="G107" s="248"/>
      <c r="H107" s="248"/>
      <c r="I107" s="248"/>
      <c r="J107" s="248"/>
      <c r="K107" s="248"/>
      <c r="L107" s="248"/>
      <c r="M107" s="248"/>
      <c r="N107" s="248"/>
      <c r="O107" s="248"/>
      <c r="P107" s="248"/>
    </row>
    <row r="108" spans="1:18">
      <c r="A108" s="72"/>
      <c r="B108" s="248"/>
      <c r="C108" s="61"/>
      <c r="D108" s="61"/>
      <c r="E108" s="248"/>
      <c r="F108" s="248"/>
      <c r="G108" s="248"/>
      <c r="H108" s="248"/>
      <c r="I108" s="248"/>
      <c r="J108" s="248"/>
      <c r="K108" s="248"/>
      <c r="L108" s="248"/>
      <c r="M108" s="248"/>
      <c r="N108" s="248"/>
      <c r="O108" s="248"/>
      <c r="P108" s="248"/>
    </row>
    <row r="109" spans="1:18">
      <c r="A109" s="72"/>
      <c r="B109" s="248"/>
      <c r="C109" s="61"/>
      <c r="D109" s="61"/>
      <c r="E109" s="61"/>
      <c r="F109" s="61"/>
      <c r="G109" s="61"/>
      <c r="H109" s="61"/>
      <c r="I109" s="61"/>
      <c r="J109" s="61"/>
      <c r="K109" s="61"/>
      <c r="L109" s="61"/>
      <c r="M109" s="61"/>
      <c r="N109" s="61"/>
      <c r="O109" s="61"/>
      <c r="P109" s="61"/>
    </row>
    <row r="110" spans="1:18">
      <c r="A110" s="72"/>
      <c r="B110" s="248"/>
      <c r="C110" s="61"/>
      <c r="D110" s="61"/>
      <c r="E110" s="61"/>
      <c r="F110" s="61"/>
      <c r="G110" s="61"/>
      <c r="H110" s="61"/>
      <c r="I110" s="61"/>
      <c r="J110" s="61"/>
      <c r="K110" s="61"/>
      <c r="L110" s="61"/>
      <c r="M110" s="61"/>
      <c r="N110" s="61"/>
      <c r="O110" s="61"/>
      <c r="P110" s="61"/>
    </row>
    <row r="111" spans="1:18">
      <c r="A111" s="72"/>
      <c r="B111" s="248"/>
      <c r="C111" s="61"/>
      <c r="D111" s="61"/>
      <c r="E111" s="61"/>
      <c r="F111" s="61"/>
      <c r="G111" s="61"/>
      <c r="H111" s="61"/>
      <c r="I111" s="61"/>
      <c r="J111" s="61"/>
      <c r="K111" s="61"/>
      <c r="L111" s="61"/>
      <c r="M111" s="61"/>
      <c r="N111" s="61"/>
      <c r="O111" s="61"/>
      <c r="P111" s="61"/>
    </row>
    <row r="112" spans="1:18">
      <c r="A112" s="73"/>
      <c r="B112" s="248"/>
      <c r="C112"/>
      <c r="D112" s="61"/>
      <c r="E112" s="61"/>
      <c r="F112" s="61"/>
      <c r="G112" s="61"/>
      <c r="H112" s="61"/>
      <c r="I112" s="61"/>
      <c r="J112" s="61"/>
      <c r="K112" s="61"/>
      <c r="L112" s="61"/>
      <c r="M112" s="61"/>
      <c r="N112" s="61"/>
      <c r="O112" s="61"/>
      <c r="P112" s="61"/>
    </row>
    <row r="113" spans="1:16">
      <c r="A113"/>
      <c r="B113" s="248"/>
      <c r="C113" s="241"/>
      <c r="D113"/>
      <c r="E113"/>
      <c r="F113"/>
      <c r="G113"/>
      <c r="H113"/>
      <c r="I113"/>
      <c r="J113"/>
      <c r="K113"/>
      <c r="L113"/>
      <c r="M113"/>
      <c r="N113"/>
      <c r="O113"/>
      <c r="P113"/>
    </row>
    <row r="114" spans="1:16">
      <c r="A114" s="259"/>
      <c r="B114" s="248"/>
      <c r="C114" s="241"/>
      <c r="D114" s="241"/>
      <c r="E114" s="241"/>
      <c r="F114" s="241"/>
      <c r="G114" s="241"/>
      <c r="H114" s="241"/>
      <c r="I114" s="241"/>
      <c r="J114" s="241"/>
      <c r="K114" s="241"/>
      <c r="L114" s="241"/>
      <c r="M114" s="241"/>
      <c r="N114" s="241"/>
      <c r="O114" s="241"/>
      <c r="P114" s="241"/>
    </row>
    <row r="115" spans="1:16">
      <c r="A115" s="244"/>
      <c r="B115" s="248"/>
      <c r="C115"/>
      <c r="D115" s="241"/>
      <c r="E115" s="241"/>
      <c r="F115" s="241"/>
      <c r="G115" s="241"/>
      <c r="H115" s="241"/>
      <c r="I115" s="241"/>
      <c r="J115" s="241"/>
      <c r="K115" s="241"/>
      <c r="L115" s="241"/>
      <c r="M115" s="241"/>
      <c r="N115" s="241"/>
      <c r="O115" s="241"/>
      <c r="P115" s="241"/>
    </row>
    <row r="116" spans="1:16">
      <c r="A116"/>
      <c r="B116" s="248"/>
      <c r="C116" s="260"/>
      <c r="D116"/>
      <c r="E116"/>
      <c r="F116"/>
      <c r="G116"/>
      <c r="H116"/>
      <c r="I116"/>
      <c r="J116"/>
      <c r="K116"/>
      <c r="L116"/>
      <c r="M116"/>
      <c r="N116"/>
      <c r="O116"/>
      <c r="P116"/>
    </row>
    <row r="117" spans="1:16">
      <c r="A117" s="242"/>
      <c r="B117" s="248"/>
      <c r="C117" s="261"/>
      <c r="D117" s="260"/>
      <c r="E117" s="260"/>
      <c r="F117" s="260"/>
      <c r="G117" s="260"/>
      <c r="H117" s="260"/>
      <c r="I117" s="260"/>
      <c r="J117" s="260"/>
      <c r="K117" s="260"/>
      <c r="L117" s="260"/>
      <c r="M117" s="260"/>
      <c r="N117" s="260"/>
      <c r="O117" s="260"/>
      <c r="P117" s="260"/>
    </row>
    <row r="118" spans="1:16">
      <c r="A118" s="242"/>
      <c r="B118" s="248"/>
      <c r="C118" s="261"/>
      <c r="D118" s="261"/>
      <c r="E118" s="261"/>
      <c r="F118" s="261"/>
      <c r="G118" s="261"/>
      <c r="H118" s="261"/>
      <c r="I118" s="261"/>
      <c r="J118" s="261"/>
      <c r="K118" s="261"/>
      <c r="L118" s="261"/>
      <c r="M118" s="261"/>
      <c r="N118" s="261"/>
      <c r="O118" s="261"/>
      <c r="P118" s="261"/>
    </row>
    <row r="119" spans="1:16">
      <c r="A119" s="242"/>
      <c r="B119" s="248"/>
      <c r="C119" s="261"/>
      <c r="D119" s="261"/>
      <c r="E119" s="261"/>
      <c r="F119" s="261"/>
      <c r="G119" s="261"/>
      <c r="H119" s="261"/>
      <c r="I119" s="261"/>
      <c r="J119" s="261"/>
      <c r="K119" s="261"/>
      <c r="L119" s="261"/>
      <c r="M119" s="261"/>
      <c r="N119" s="261"/>
      <c r="O119" s="261"/>
      <c r="P119" s="261"/>
    </row>
    <row r="120" spans="1:16">
      <c r="A120" s="242"/>
      <c r="B120" s="248"/>
      <c r="C120" s="261"/>
      <c r="D120" s="261"/>
      <c r="E120" s="261"/>
      <c r="F120" s="261"/>
      <c r="G120" s="261"/>
      <c r="H120" s="261"/>
      <c r="I120" s="261"/>
      <c r="J120" s="261"/>
      <c r="K120" s="261"/>
      <c r="L120" s="261"/>
      <c r="M120" s="261"/>
      <c r="N120" s="261"/>
      <c r="O120" s="261"/>
      <c r="P120" s="261"/>
    </row>
    <row r="121" spans="1:16">
      <c r="A121" s="242"/>
      <c r="B121" s="248"/>
      <c r="C121" s="261"/>
      <c r="D121" s="261"/>
      <c r="E121" s="261"/>
      <c r="F121" s="261"/>
      <c r="G121" s="261"/>
      <c r="H121" s="261"/>
      <c r="I121" s="261"/>
      <c r="J121" s="261"/>
      <c r="K121" s="261"/>
      <c r="L121" s="261"/>
      <c r="M121" s="261"/>
      <c r="N121" s="261"/>
      <c r="O121" s="261"/>
      <c r="P121" s="261"/>
    </row>
    <row r="122" spans="1:16">
      <c r="A122" s="242"/>
      <c r="B122" s="248"/>
      <c r="C122" s="261"/>
      <c r="D122" s="261"/>
      <c r="E122" s="261"/>
      <c r="F122" s="261"/>
      <c r="G122" s="261"/>
      <c r="H122" s="261"/>
      <c r="I122" s="261"/>
      <c r="J122" s="261"/>
      <c r="K122" s="261"/>
      <c r="L122" s="261"/>
      <c r="M122" s="261"/>
      <c r="N122" s="261"/>
      <c r="O122" s="261"/>
      <c r="P122" s="261"/>
    </row>
    <row r="123" spans="1:16">
      <c r="A123" s="242"/>
      <c r="B123" s="248"/>
      <c r="C123" s="261"/>
      <c r="D123" s="261"/>
      <c r="E123" s="261"/>
      <c r="F123" s="261"/>
      <c r="G123" s="261"/>
      <c r="H123" s="261"/>
      <c r="I123" s="261"/>
      <c r="J123" s="261"/>
      <c r="K123" s="261"/>
      <c r="L123" s="261"/>
      <c r="M123" s="261"/>
      <c r="N123" s="261"/>
      <c r="O123" s="261"/>
      <c r="P123" s="261"/>
    </row>
    <row r="124" spans="1:16">
      <c r="A124" s="242"/>
      <c r="B124" s="248"/>
      <c r="C124" s="261"/>
      <c r="D124" s="261"/>
      <c r="E124" s="261"/>
      <c r="F124" s="261"/>
      <c r="G124" s="261"/>
      <c r="H124" s="261"/>
      <c r="I124" s="261"/>
      <c r="J124" s="261"/>
      <c r="K124" s="261"/>
      <c r="L124" s="261"/>
      <c r="M124" s="261"/>
      <c r="N124" s="261"/>
      <c r="O124" s="261"/>
      <c r="P124" s="261"/>
    </row>
    <row r="125" spans="1:16">
      <c r="A125" s="242"/>
      <c r="B125" s="248"/>
      <c r="C125"/>
      <c r="D125" s="261"/>
      <c r="E125" s="261"/>
      <c r="F125" s="261"/>
      <c r="G125" s="261"/>
      <c r="H125" s="261"/>
      <c r="I125" s="261"/>
      <c r="J125" s="261"/>
      <c r="K125" s="261"/>
      <c r="L125" s="261"/>
      <c r="M125" s="261"/>
      <c r="N125" s="261"/>
      <c r="O125" s="261"/>
      <c r="P125" s="261"/>
    </row>
    <row r="126" spans="1:16">
      <c r="A126"/>
      <c r="B126" s="241"/>
      <c r="C126" s="241"/>
      <c r="D126"/>
      <c r="E126"/>
      <c r="F126"/>
      <c r="G126"/>
      <c r="H126"/>
      <c r="I126"/>
      <c r="J126"/>
      <c r="K126"/>
      <c r="L126"/>
      <c r="M126"/>
      <c r="N126"/>
      <c r="O126"/>
      <c r="P126"/>
    </row>
    <row r="127" spans="1:16">
      <c r="A127" s="262"/>
      <c r="B127" s="241"/>
      <c r="C127" s="241"/>
      <c r="D127" s="241"/>
      <c r="E127" s="241"/>
      <c r="F127" s="241"/>
      <c r="G127" s="241"/>
      <c r="H127" s="241"/>
      <c r="I127" s="241"/>
      <c r="J127" s="241"/>
      <c r="K127" s="241"/>
      <c r="L127" s="241"/>
      <c r="M127" s="241"/>
      <c r="N127" s="241"/>
      <c r="O127" s="241"/>
      <c r="P127" s="241"/>
    </row>
    <row r="128" spans="1:16">
      <c r="A128" s="242"/>
      <c r="B128" s="242"/>
      <c r="C128" s="242"/>
      <c r="D128" s="241"/>
      <c r="E128" s="241"/>
      <c r="F128" s="241"/>
      <c r="G128" s="241"/>
      <c r="H128" s="241"/>
      <c r="I128" s="241"/>
      <c r="J128" s="241"/>
      <c r="K128" s="241"/>
      <c r="L128" s="241"/>
      <c r="M128" s="241"/>
      <c r="N128" s="241"/>
      <c r="O128" s="241"/>
      <c r="P128" s="241"/>
    </row>
    <row r="129" spans="1:16">
      <c r="A129" s="242"/>
      <c r="B129"/>
      <c r="C129"/>
      <c r="D129" s="242"/>
      <c r="E129" s="242"/>
      <c r="F129" s="242"/>
      <c r="G129" s="242"/>
      <c r="H129" s="242"/>
      <c r="I129" s="242"/>
      <c r="J129" s="242"/>
      <c r="K129" s="242"/>
      <c r="L129" s="242"/>
      <c r="M129" s="242"/>
      <c r="N129" s="242"/>
      <c r="O129" s="242"/>
      <c r="P129" s="242"/>
    </row>
    <row r="130" spans="1:16">
      <c r="A130"/>
      <c r="B130" s="248"/>
      <c r="C130" s="248"/>
      <c r="D130"/>
      <c r="E130"/>
      <c r="F130"/>
      <c r="G130"/>
      <c r="H130"/>
      <c r="I130"/>
      <c r="J130"/>
      <c r="K130"/>
      <c r="L130"/>
      <c r="M130"/>
      <c r="N130"/>
      <c r="O130"/>
      <c r="P130"/>
    </row>
    <row r="131" spans="1:16">
      <c r="A131" s="244"/>
      <c r="B131" s="248"/>
      <c r="C131" s="248"/>
      <c r="D131" s="248"/>
      <c r="E131" s="248"/>
      <c r="F131" s="248"/>
      <c r="G131" s="248"/>
      <c r="H131" s="248"/>
      <c r="I131" s="248"/>
      <c r="J131" s="248"/>
      <c r="K131" s="248"/>
      <c r="L131" s="248"/>
      <c r="M131" s="248"/>
      <c r="N131" s="248"/>
      <c r="O131" s="248"/>
      <c r="P131" s="248"/>
    </row>
    <row r="132" spans="1:16">
      <c r="A132" s="244"/>
      <c r="B132" s="248"/>
      <c r="C132" s="248"/>
      <c r="D132" s="248"/>
      <c r="E132" s="248"/>
      <c r="F132" s="248"/>
      <c r="G132" s="248"/>
      <c r="H132" s="248"/>
      <c r="I132" s="248"/>
      <c r="J132" s="248"/>
      <c r="K132" s="248"/>
      <c r="L132" s="248"/>
      <c r="M132" s="248"/>
      <c r="N132" s="248"/>
      <c r="O132" s="248"/>
      <c r="P132" s="248"/>
    </row>
    <row r="133" spans="1:16">
      <c r="A133" s="244"/>
      <c r="B133" s="248"/>
      <c r="C133" s="248"/>
      <c r="D133" s="248"/>
      <c r="E133" s="248"/>
      <c r="F133" s="248"/>
      <c r="G133" s="248"/>
      <c r="H133" s="248"/>
      <c r="I133" s="248"/>
      <c r="J133" s="248"/>
      <c r="K133" s="248"/>
      <c r="L133" s="248"/>
      <c r="M133" s="248"/>
      <c r="N133" s="248"/>
      <c r="O133" s="248"/>
      <c r="P133" s="248"/>
    </row>
    <row r="134" spans="1:16">
      <c r="A134" s="244"/>
      <c r="B134" s="248"/>
      <c r="C134" s="248"/>
      <c r="D134" s="248"/>
      <c r="E134" s="248"/>
      <c r="F134" s="248"/>
      <c r="G134" s="248"/>
      <c r="H134" s="248"/>
      <c r="I134" s="248"/>
      <c r="J134" s="248"/>
      <c r="K134" s="248"/>
      <c r="L134" s="248"/>
      <c r="M134" s="248"/>
      <c r="N134" s="248"/>
      <c r="O134" s="248"/>
      <c r="P134" s="248"/>
    </row>
    <row r="135" spans="1:16">
      <c r="A135" s="244"/>
      <c r="B135" s="248"/>
      <c r="C135" s="248"/>
      <c r="D135" s="248"/>
      <c r="E135" s="248"/>
      <c r="F135" s="248"/>
      <c r="G135" s="248"/>
      <c r="H135" s="248"/>
      <c r="I135" s="248"/>
      <c r="J135" s="248"/>
      <c r="K135" s="248"/>
      <c r="L135" s="248"/>
      <c r="M135" s="248"/>
      <c r="N135" s="248"/>
      <c r="O135" s="248"/>
      <c r="P135" s="248"/>
    </row>
    <row r="136" spans="1:16">
      <c r="A136" s="244"/>
      <c r="B136" s="248"/>
      <c r="C136" s="248"/>
      <c r="D136" s="248"/>
      <c r="E136" s="248"/>
      <c r="F136" s="248"/>
      <c r="G136" s="248"/>
      <c r="H136" s="248"/>
      <c r="I136" s="248"/>
      <c r="J136" s="248"/>
      <c r="K136" s="248"/>
      <c r="L136" s="248"/>
      <c r="M136" s="248"/>
      <c r="N136" s="248"/>
      <c r="O136" s="248"/>
      <c r="P136" s="248"/>
    </row>
    <row r="137" spans="1:16">
      <c r="A137" s="244"/>
      <c r="B137" s="248"/>
      <c r="C137" s="248"/>
      <c r="D137" s="248"/>
      <c r="E137" s="248"/>
      <c r="F137" s="248"/>
      <c r="G137" s="248"/>
      <c r="H137" s="248"/>
      <c r="I137" s="248"/>
      <c r="J137" s="248"/>
      <c r="K137" s="248"/>
      <c r="L137" s="248"/>
      <c r="M137" s="248"/>
      <c r="N137" s="248"/>
      <c r="O137" s="248"/>
      <c r="P137" s="248"/>
    </row>
    <row r="138" spans="1:16">
      <c r="A138" s="242"/>
      <c r="D138" s="248"/>
      <c r="E138" s="248"/>
      <c r="F138" s="248"/>
      <c r="G138" s="248"/>
      <c r="H138" s="248"/>
      <c r="I138" s="248"/>
      <c r="J138" s="248"/>
      <c r="K138" s="248"/>
      <c r="L138" s="248"/>
      <c r="M138" s="248"/>
      <c r="N138" s="248"/>
      <c r="O138" s="248"/>
      <c r="P138" s="248"/>
    </row>
  </sheetData>
  <mergeCells count="4">
    <mergeCell ref="A3:C3"/>
    <mergeCell ref="A1:P1"/>
    <mergeCell ref="A81:C81"/>
    <mergeCell ref="A44:E44"/>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rowBreaks count="1" manualBreakCount="1">
    <brk id="79" max="16383" man="1"/>
  </rowBreaks>
  <drawing r:id="rId2"/>
</worksheet>
</file>

<file path=xl/worksheets/sheet16.xml><?xml version="1.0" encoding="utf-8"?>
<worksheet xmlns="http://schemas.openxmlformats.org/spreadsheetml/2006/main" xmlns:r="http://schemas.openxmlformats.org/officeDocument/2006/relationships">
  <dimension ref="A1:E11"/>
  <sheetViews>
    <sheetView workbookViewId="0">
      <selection activeCell="A2" sqref="A2"/>
    </sheetView>
  </sheetViews>
  <sheetFormatPr defaultRowHeight="12.75"/>
  <cols>
    <col min="1" max="3" width="25.7109375" style="384" customWidth="1"/>
    <col min="4" max="4" width="25.7109375" style="385" customWidth="1"/>
  </cols>
  <sheetData>
    <row r="1" spans="1:5" ht="25.5" customHeight="1">
      <c r="A1" s="553" t="s">
        <v>556</v>
      </c>
      <c r="B1" s="553"/>
      <c r="C1" s="553"/>
      <c r="D1" s="553"/>
      <c r="E1" s="553"/>
    </row>
    <row r="3" spans="1:5">
      <c r="A3" s="386" t="s">
        <v>351</v>
      </c>
      <c r="B3" s="386" t="s">
        <v>345</v>
      </c>
      <c r="C3" s="386" t="s">
        <v>350</v>
      </c>
      <c r="D3" s="387" t="s">
        <v>346</v>
      </c>
    </row>
    <row r="4" spans="1:5">
      <c r="A4" s="388" t="s">
        <v>458</v>
      </c>
      <c r="B4" s="389">
        <v>84295</v>
      </c>
      <c r="C4" s="389">
        <v>80295.671000000002</v>
      </c>
      <c r="D4" s="390">
        <v>559.42332421875005</v>
      </c>
    </row>
    <row r="5" spans="1:5">
      <c r="A5" s="388" t="s">
        <v>347</v>
      </c>
      <c r="B5" s="389">
        <v>12768</v>
      </c>
      <c r="C5" s="389">
        <v>5468.3909999999996</v>
      </c>
      <c r="D5" s="390">
        <v>60.441144531250004</v>
      </c>
    </row>
    <row r="6" spans="1:5">
      <c r="A6" s="388" t="s">
        <v>459</v>
      </c>
      <c r="B6" s="389">
        <v>31055</v>
      </c>
      <c r="C6" s="389">
        <v>36596.716999999997</v>
      </c>
      <c r="D6" s="390">
        <v>225.3370546875</v>
      </c>
    </row>
    <row r="7" spans="1:5">
      <c r="A7" s="388" t="s">
        <v>349</v>
      </c>
      <c r="B7" s="389">
        <v>8333</v>
      </c>
      <c r="C7" s="389">
        <v>20729.525000000001</v>
      </c>
      <c r="D7" s="390">
        <v>244.87846972656251</v>
      </c>
    </row>
    <row r="8" spans="1:5">
      <c r="A8" s="388" t="s">
        <v>352</v>
      </c>
      <c r="B8" s="389">
        <v>124888</v>
      </c>
      <c r="C8" s="389">
        <v>75447.472999999998</v>
      </c>
      <c r="D8" s="390">
        <v>636.55593750000003</v>
      </c>
    </row>
    <row r="10" spans="1:5">
      <c r="A10" s="384" t="s">
        <v>460</v>
      </c>
    </row>
    <row r="11" spans="1:5">
      <c r="A11" s="384" t="s">
        <v>498</v>
      </c>
    </row>
  </sheetData>
  <mergeCells count="1">
    <mergeCell ref="A1:E1"/>
  </mergeCells>
  <printOptions horizontalCentered="1"/>
  <pageMargins left="0.2" right="0.2" top="0.75" bottom="0.75" header="0.3" footer="0.3"/>
  <pageSetup scale="80" orientation="landscape" r:id="rId1"/>
  <headerFooter>
    <oddHeader>&amp;R&amp;F
&amp;A</oddHeader>
    <oddFooter>&amp;RMarch 2012</oddFooter>
  </headerFooter>
  <drawing r:id="rId2"/>
</worksheet>
</file>

<file path=xl/worksheets/sheet17.xml><?xml version="1.0" encoding="utf-8"?>
<worksheet xmlns="http://schemas.openxmlformats.org/spreadsheetml/2006/main" xmlns:r="http://schemas.openxmlformats.org/officeDocument/2006/relationships">
  <sheetPr codeName="Sheet13"/>
  <dimension ref="A1:M49"/>
  <sheetViews>
    <sheetView topLeftCell="A16" workbookViewId="0">
      <selection activeCell="E49" sqref="E49"/>
    </sheetView>
  </sheetViews>
  <sheetFormatPr defaultColWidth="8.85546875" defaultRowHeight="12.75"/>
  <cols>
    <col min="1" max="1" width="14.42578125" style="29" customWidth="1"/>
    <col min="2" max="6" width="13.42578125" style="29" customWidth="1"/>
    <col min="7" max="7" width="12.140625" style="29" customWidth="1"/>
    <col min="8" max="8" width="15" style="29" customWidth="1"/>
    <col min="9" max="9" width="18.42578125" style="29" customWidth="1"/>
    <col min="10" max="10" width="7.28515625" style="29" customWidth="1"/>
    <col min="11" max="16384" width="8.85546875" style="29"/>
  </cols>
  <sheetData>
    <row r="1" spans="1:13" s="105" customFormat="1" ht="107.25" customHeight="1">
      <c r="A1" s="528" t="s">
        <v>213</v>
      </c>
      <c r="B1" s="528"/>
      <c r="C1" s="528"/>
      <c r="D1" s="528"/>
      <c r="E1" s="528"/>
      <c r="F1" s="528"/>
      <c r="G1" s="528"/>
      <c r="H1" s="528"/>
      <c r="I1" s="99"/>
      <c r="J1" s="99"/>
    </row>
    <row r="2" spans="1:13" s="105" customFormat="1" ht="12" customHeight="1">
      <c r="A2" s="43"/>
      <c r="B2" s="43"/>
      <c r="C2" s="43"/>
      <c r="D2" s="43"/>
      <c r="E2" s="43"/>
      <c r="F2" s="43"/>
      <c r="G2" s="43"/>
      <c r="H2" s="43"/>
      <c r="I2" s="99"/>
      <c r="J2" s="99"/>
    </row>
    <row r="3" spans="1:13" s="105" customFormat="1" ht="12" customHeight="1">
      <c r="A3" s="43"/>
      <c r="B3" s="43"/>
      <c r="C3" s="43"/>
      <c r="D3" s="43"/>
      <c r="E3" s="43"/>
      <c r="F3" s="43"/>
      <c r="G3" s="43"/>
      <c r="H3" s="43"/>
      <c r="I3" s="99"/>
      <c r="J3" s="99"/>
    </row>
    <row r="4" spans="1:13" s="105" customFormat="1" ht="12" customHeight="1">
      <c r="A4" s="43"/>
      <c r="B4" s="43"/>
      <c r="C4" s="43"/>
      <c r="D4" s="43"/>
      <c r="E4" s="43"/>
      <c r="F4" s="43"/>
      <c r="G4" s="43"/>
      <c r="H4" s="43"/>
      <c r="I4" s="99"/>
      <c r="J4" s="99"/>
    </row>
    <row r="5" spans="1:13" s="105" customFormat="1" ht="12" customHeight="1">
      <c r="A5" s="43"/>
      <c r="B5" s="43"/>
      <c r="C5" s="43"/>
      <c r="D5" s="43"/>
      <c r="E5" s="43"/>
      <c r="F5" s="43"/>
      <c r="G5" s="43"/>
      <c r="H5" s="43"/>
      <c r="I5" s="99"/>
      <c r="J5" s="99"/>
    </row>
    <row r="6" spans="1:13" s="105" customFormat="1" ht="12" customHeight="1">
      <c r="A6" s="43"/>
      <c r="B6" s="43"/>
      <c r="C6" s="43"/>
      <c r="D6" s="43"/>
      <c r="E6" s="43"/>
      <c r="F6" s="43"/>
      <c r="G6" s="43"/>
      <c r="H6" s="43"/>
      <c r="I6" s="99"/>
      <c r="J6" s="99"/>
    </row>
    <row r="7" spans="1:13" s="105" customFormat="1" ht="12" customHeight="1">
      <c r="A7" s="43"/>
      <c r="B7" s="43"/>
      <c r="C7" s="43"/>
      <c r="D7" s="43"/>
      <c r="E7" s="43"/>
      <c r="F7" s="43"/>
      <c r="G7" s="43"/>
      <c r="H7" s="43"/>
      <c r="I7" s="99"/>
      <c r="J7" s="99"/>
    </row>
    <row r="8" spans="1:13" s="105" customFormat="1" ht="12" customHeight="1">
      <c r="A8" s="29"/>
      <c r="B8" s="29"/>
      <c r="C8" s="29"/>
      <c r="D8" s="29"/>
      <c r="E8" s="43"/>
      <c r="F8" s="43"/>
      <c r="G8" s="43"/>
      <c r="H8" s="43"/>
      <c r="I8" s="99"/>
      <c r="J8" s="99"/>
    </row>
    <row r="9" spans="1:13" s="105" customFormat="1" ht="12" customHeight="1">
      <c r="A9" s="29"/>
      <c r="B9" s="29"/>
      <c r="C9" s="29"/>
      <c r="D9" s="29"/>
      <c r="E9" s="43"/>
      <c r="F9" s="43"/>
      <c r="G9" s="43"/>
      <c r="H9" s="43"/>
      <c r="I9" s="99"/>
      <c r="J9" s="99"/>
    </row>
    <row r="10" spans="1:13" s="105" customFormat="1" ht="12" customHeight="1">
      <c r="A10" s="74" t="s">
        <v>205</v>
      </c>
      <c r="B10" s="29"/>
      <c r="C10" s="29"/>
      <c r="D10" s="29"/>
      <c r="E10" s="43"/>
      <c r="F10" s="43"/>
      <c r="G10" s="43"/>
      <c r="H10" s="43"/>
      <c r="I10" s="99"/>
      <c r="J10" s="99"/>
    </row>
    <row r="11" spans="1:13" s="105" customFormat="1" ht="12" customHeight="1">
      <c r="A11" s="7"/>
      <c r="B11" s="10"/>
      <c r="C11" s="10"/>
      <c r="D11" s="10"/>
      <c r="E11" s="43"/>
      <c r="F11" s="43"/>
      <c r="G11" s="43"/>
      <c r="H11" s="43"/>
      <c r="I11" s="99"/>
      <c r="J11" s="99"/>
    </row>
    <row r="12" spans="1:13" s="105" customFormat="1" ht="11.1" customHeight="1">
      <c r="A12" s="11" t="s">
        <v>174</v>
      </c>
      <c r="B12" s="89" t="s">
        <v>87</v>
      </c>
      <c r="C12" s="89" t="s">
        <v>88</v>
      </c>
      <c r="D12" s="89" t="s">
        <v>165</v>
      </c>
      <c r="E12" s="90" t="s">
        <v>166</v>
      </c>
      <c r="F12" s="88" t="s">
        <v>522</v>
      </c>
      <c r="G12" s="43"/>
      <c r="H12" s="43"/>
      <c r="I12" s="99"/>
      <c r="J12" s="99"/>
    </row>
    <row r="13" spans="1:13" s="105" customFormat="1" ht="12" customHeight="1">
      <c r="A13" s="2" t="s">
        <v>160</v>
      </c>
      <c r="B13" s="31">
        <v>199316</v>
      </c>
      <c r="C13" s="31">
        <v>2420483</v>
      </c>
      <c r="D13" s="36">
        <v>139685</v>
      </c>
      <c r="E13" s="31">
        <v>109250</v>
      </c>
      <c r="F13" s="31">
        <v>33368</v>
      </c>
      <c r="G13" s="43"/>
      <c r="H13" s="43"/>
      <c r="I13" s="99"/>
      <c r="J13" s="99"/>
    </row>
    <row r="14" spans="1:13" ht="12" customHeight="1">
      <c r="A14" s="421" t="s">
        <v>83</v>
      </c>
      <c r="B14" s="31">
        <v>13772</v>
      </c>
      <c r="C14" s="31">
        <v>177994</v>
      </c>
      <c r="D14" s="31">
        <v>5236</v>
      </c>
      <c r="E14" s="31">
        <v>3362</v>
      </c>
      <c r="F14" s="31">
        <v>1933</v>
      </c>
      <c r="I14" s="78"/>
      <c r="M14" s="115"/>
    </row>
    <row r="15" spans="1:13">
      <c r="A15" s="421" t="s">
        <v>251</v>
      </c>
      <c r="B15" s="31">
        <v>2504</v>
      </c>
      <c r="C15" s="31">
        <v>57720</v>
      </c>
      <c r="D15" s="31">
        <v>2093</v>
      </c>
      <c r="E15" s="31">
        <v>1764</v>
      </c>
      <c r="F15" s="36">
        <v>422</v>
      </c>
    </row>
    <row r="16" spans="1:13">
      <c r="A16" s="421" t="s">
        <v>175</v>
      </c>
      <c r="B16" s="31">
        <v>191134</v>
      </c>
      <c r="C16" s="31">
        <v>7011266</v>
      </c>
      <c r="D16" s="31">
        <v>108531</v>
      </c>
      <c r="E16" s="31">
        <v>79533</v>
      </c>
      <c r="F16" s="31">
        <v>32837</v>
      </c>
    </row>
    <row r="17" spans="1:6" s="10" customFormat="1">
      <c r="A17" s="421" t="s">
        <v>146</v>
      </c>
      <c r="B17" s="31">
        <v>4566</v>
      </c>
      <c r="C17" s="31">
        <v>143683</v>
      </c>
      <c r="D17" s="31">
        <v>3092</v>
      </c>
      <c r="E17" s="31">
        <v>2707</v>
      </c>
      <c r="F17" s="31">
        <v>666</v>
      </c>
    </row>
    <row r="18" spans="1:6" s="10" customFormat="1" ht="12.95" customHeight="1">
      <c r="A18" s="421" t="s">
        <v>176</v>
      </c>
      <c r="B18" s="36">
        <v>94768</v>
      </c>
      <c r="C18" s="36">
        <v>915566</v>
      </c>
      <c r="D18" s="36">
        <v>64358</v>
      </c>
      <c r="E18" s="36">
        <v>46532</v>
      </c>
      <c r="F18" s="36">
        <v>19565</v>
      </c>
    </row>
    <row r="19" spans="1:6" s="10" customFormat="1">
      <c r="A19" s="421" t="s">
        <v>113</v>
      </c>
      <c r="B19" s="31">
        <v>230192</v>
      </c>
      <c r="C19" s="31">
        <v>3059401</v>
      </c>
      <c r="D19" s="31">
        <v>118902</v>
      </c>
      <c r="E19" s="31">
        <v>92513</v>
      </c>
      <c r="F19" s="31">
        <v>35005</v>
      </c>
    </row>
    <row r="20" spans="1:6" s="10" customFormat="1">
      <c r="A20" s="421" t="s">
        <v>114</v>
      </c>
      <c r="B20" s="31">
        <v>425601</v>
      </c>
      <c r="C20" s="31">
        <v>3745528</v>
      </c>
      <c r="D20" s="31">
        <v>287337</v>
      </c>
      <c r="E20" s="31">
        <v>226258</v>
      </c>
      <c r="F20" s="31">
        <v>86390</v>
      </c>
    </row>
    <row r="21" spans="1:6" s="10" customFormat="1">
      <c r="A21" s="421" t="s">
        <v>119</v>
      </c>
      <c r="B21" s="31">
        <v>11300</v>
      </c>
      <c r="C21" s="31">
        <v>165812</v>
      </c>
      <c r="D21" s="31">
        <v>8349</v>
      </c>
      <c r="E21" s="31">
        <v>6857</v>
      </c>
      <c r="F21" s="31">
        <v>2035</v>
      </c>
    </row>
    <row r="22" spans="1:6" s="10" customFormat="1">
      <c r="A22" s="421" t="s">
        <v>323</v>
      </c>
      <c r="B22" s="31">
        <v>25614</v>
      </c>
      <c r="C22" s="31">
        <v>205349</v>
      </c>
      <c r="D22" s="31">
        <v>17425</v>
      </c>
      <c r="E22" s="31">
        <v>12821</v>
      </c>
      <c r="F22" s="31">
        <v>5265</v>
      </c>
    </row>
    <row r="23" spans="1:6" s="10" customFormat="1">
      <c r="A23" s="421" t="s">
        <v>120</v>
      </c>
      <c r="B23" s="31">
        <v>119831</v>
      </c>
      <c r="C23" s="31">
        <v>714477</v>
      </c>
      <c r="D23" s="36">
        <v>100968</v>
      </c>
      <c r="E23" s="31">
        <v>85070</v>
      </c>
      <c r="F23" s="31">
        <v>18829</v>
      </c>
    </row>
    <row r="24" spans="1:6" s="10" customFormat="1">
      <c r="A24" s="448" t="s">
        <v>173</v>
      </c>
      <c r="B24" s="422">
        <f>SUM(B13:B23)</f>
        <v>1318598</v>
      </c>
      <c r="C24" s="422">
        <f t="shared" ref="C24:F24" si="0">SUM(C13:C23)</f>
        <v>18617279</v>
      </c>
      <c r="D24" s="422">
        <f t="shared" si="0"/>
        <v>855976</v>
      </c>
      <c r="E24" s="422">
        <f t="shared" si="0"/>
        <v>666667</v>
      </c>
      <c r="F24" s="422">
        <f t="shared" si="0"/>
        <v>236315</v>
      </c>
    </row>
    <row r="25" spans="1:6" s="10" customFormat="1">
      <c r="A25" s="129"/>
      <c r="B25" s="129"/>
      <c r="C25" s="129"/>
      <c r="D25" s="129"/>
      <c r="E25" s="129"/>
      <c r="F25" s="129"/>
    </row>
    <row r="26" spans="1:6" s="10" customFormat="1">
      <c r="A26" s="22" t="s">
        <v>523</v>
      </c>
      <c r="B26" s="479">
        <f>B24</f>
        <v>1318598</v>
      </c>
      <c r="C26" s="482">
        <f>C24</f>
        <v>18617279</v>
      </c>
      <c r="D26" s="479">
        <v>816346</v>
      </c>
      <c r="E26" s="479">
        <v>600666</v>
      </c>
      <c r="F26" s="479">
        <v>232171</v>
      </c>
    </row>
    <row r="27" spans="1:6" s="10" customFormat="1">
      <c r="A27" s="45"/>
      <c r="B27" s="112"/>
      <c r="C27" s="34"/>
      <c r="D27" s="34"/>
    </row>
    <row r="28" spans="1:6">
      <c r="A28" s="45" t="s">
        <v>567</v>
      </c>
      <c r="B28" s="34"/>
      <c r="C28" s="34"/>
      <c r="D28" s="34"/>
      <c r="E28" s="10"/>
      <c r="F28" s="10"/>
    </row>
    <row r="29" spans="1:6" s="10" customFormat="1">
      <c r="A29" s="109"/>
      <c r="B29" s="106"/>
      <c r="C29" s="75"/>
      <c r="D29" s="75"/>
    </row>
    <row r="30" spans="1:6" s="10" customFormat="1">
      <c r="A30" s="109"/>
      <c r="B30" s="110"/>
      <c r="C30" s="76"/>
      <c r="D30" s="76"/>
    </row>
    <row r="31" spans="1:6" s="10" customFormat="1">
      <c r="A31" s="109"/>
      <c r="B31" s="106"/>
      <c r="C31" s="29"/>
      <c r="D31" s="29"/>
      <c r="E31" s="29"/>
      <c r="F31" s="29"/>
    </row>
    <row r="32" spans="1:6" s="75" customFormat="1">
      <c r="A32" s="109"/>
      <c r="B32" s="106"/>
      <c r="C32" s="29"/>
      <c r="D32" s="29"/>
      <c r="E32" s="10"/>
      <c r="F32" s="10"/>
    </row>
    <row r="33" spans="1:12">
      <c r="E33" s="34"/>
      <c r="F33" s="10"/>
      <c r="G33" s="76"/>
      <c r="H33" s="76"/>
      <c r="I33" s="76"/>
      <c r="J33" s="76"/>
    </row>
    <row r="34" spans="1:12">
      <c r="A34" s="29" t="s">
        <v>0</v>
      </c>
      <c r="C34" s="77"/>
      <c r="E34" s="34"/>
      <c r="F34" s="10"/>
    </row>
    <row r="35" spans="1:12" ht="25.5">
      <c r="A35" s="292" t="s">
        <v>27</v>
      </c>
      <c r="B35" s="310" t="s">
        <v>87</v>
      </c>
      <c r="C35" s="310" t="s">
        <v>88</v>
      </c>
      <c r="D35" s="184" t="s">
        <v>29</v>
      </c>
      <c r="E35" s="75"/>
      <c r="F35" s="75"/>
      <c r="J35" s="7"/>
      <c r="K35" s="22"/>
      <c r="L35" s="22"/>
    </row>
    <row r="36" spans="1:12" ht="15">
      <c r="A36" s="135">
        <v>40452</v>
      </c>
      <c r="B36" s="31">
        <v>100301</v>
      </c>
      <c r="C36" s="31">
        <v>1332916</v>
      </c>
      <c r="D36" s="31">
        <v>73518</v>
      </c>
      <c r="E36" s="76"/>
      <c r="F36" s="76"/>
      <c r="J36" s="22"/>
      <c r="K36" s="22"/>
      <c r="L36" s="22"/>
    </row>
    <row r="37" spans="1:12" ht="15">
      <c r="A37" s="135">
        <v>40483</v>
      </c>
      <c r="B37" s="31">
        <v>105524</v>
      </c>
      <c r="C37" s="31">
        <v>1226515</v>
      </c>
      <c r="D37" s="31">
        <v>77284</v>
      </c>
      <c r="G37" s="77"/>
      <c r="I37" s="77"/>
      <c r="J37" s="22"/>
      <c r="K37" s="22"/>
      <c r="L37" s="22"/>
    </row>
    <row r="38" spans="1:12" ht="15">
      <c r="A38" s="135">
        <v>40513</v>
      </c>
      <c r="B38" s="31">
        <v>92837</v>
      </c>
      <c r="C38" s="31">
        <v>1060497</v>
      </c>
      <c r="D38" s="31">
        <v>68649</v>
      </c>
      <c r="J38" s="22"/>
      <c r="K38" s="22"/>
      <c r="L38" s="22"/>
    </row>
    <row r="39" spans="1:12" ht="15">
      <c r="A39" s="135">
        <v>40544</v>
      </c>
      <c r="B39" s="31">
        <v>104367</v>
      </c>
      <c r="C39" s="31">
        <v>1439586</v>
      </c>
      <c r="D39" s="31">
        <v>76230</v>
      </c>
      <c r="J39" s="22"/>
      <c r="K39" s="22"/>
      <c r="L39" s="22"/>
    </row>
    <row r="40" spans="1:12" ht="15">
      <c r="A40" s="135">
        <v>40575</v>
      </c>
      <c r="B40" s="31">
        <v>102068</v>
      </c>
      <c r="C40" s="31">
        <v>1237396</v>
      </c>
      <c r="D40" s="31">
        <v>74981</v>
      </c>
      <c r="E40" s="77"/>
    </row>
    <row r="41" spans="1:12" ht="15">
      <c r="A41" s="135">
        <v>40603</v>
      </c>
      <c r="B41" s="31">
        <v>115056</v>
      </c>
      <c r="C41" s="31">
        <v>1506356</v>
      </c>
      <c r="D41" s="31">
        <v>84067</v>
      </c>
    </row>
    <row r="42" spans="1:12" ht="15">
      <c r="A42" s="135">
        <v>40634</v>
      </c>
      <c r="B42" s="31">
        <v>95034</v>
      </c>
      <c r="C42" s="31">
        <v>1268212</v>
      </c>
      <c r="D42" s="31">
        <v>67533</v>
      </c>
    </row>
    <row r="43" spans="1:12" ht="15">
      <c r="A43" s="135">
        <v>40664</v>
      </c>
      <c r="B43" s="31">
        <v>97987</v>
      </c>
      <c r="C43" s="31">
        <v>1213470</v>
      </c>
      <c r="D43" s="31">
        <v>69780</v>
      </c>
    </row>
    <row r="44" spans="1:12" ht="15">
      <c r="A44" s="135">
        <v>40695</v>
      </c>
      <c r="B44" s="31">
        <v>106544</v>
      </c>
      <c r="C44" s="31">
        <v>1357824</v>
      </c>
      <c r="D44" s="31">
        <v>72688</v>
      </c>
    </row>
    <row r="45" spans="1:12" ht="15">
      <c r="A45" s="135">
        <v>40725</v>
      </c>
      <c r="B45" s="31">
        <v>127412</v>
      </c>
      <c r="C45" s="31">
        <v>1565944</v>
      </c>
      <c r="D45" s="31">
        <v>80248</v>
      </c>
    </row>
    <row r="46" spans="1:12" ht="15">
      <c r="A46" s="135">
        <v>40756</v>
      </c>
      <c r="B46" s="31">
        <v>131119</v>
      </c>
      <c r="C46" s="31">
        <v>3736007</v>
      </c>
      <c r="D46" s="31">
        <v>86023</v>
      </c>
    </row>
    <row r="47" spans="1:12" ht="15">
      <c r="A47" s="135">
        <v>40787</v>
      </c>
      <c r="B47" s="31">
        <v>140349</v>
      </c>
      <c r="C47" s="31">
        <v>1672556</v>
      </c>
      <c r="D47" s="31">
        <v>99091</v>
      </c>
    </row>
    <row r="48" spans="1:12">
      <c r="A48" s="423"/>
      <c r="B48" s="424"/>
      <c r="C48" s="424"/>
      <c r="D48" s="424"/>
    </row>
    <row r="49" spans="1:4">
      <c r="A49" s="466" t="s">
        <v>502</v>
      </c>
      <c r="B49" s="389">
        <f>SUM(B36:B47)</f>
        <v>1318598</v>
      </c>
      <c r="C49" s="389">
        <f t="shared" ref="C49" si="1">SUM(C36:C47)</f>
        <v>18617279</v>
      </c>
      <c r="D49" s="481"/>
    </row>
  </sheetData>
  <sortState ref="A13:F23">
    <sortCondition ref="A13:A23"/>
  </sortState>
  <mergeCells count="1">
    <mergeCell ref="A1:H1"/>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drawing r:id="rId2"/>
</worksheet>
</file>

<file path=xl/worksheets/sheet18.xml><?xml version="1.0" encoding="utf-8"?>
<worksheet xmlns="http://schemas.openxmlformats.org/spreadsheetml/2006/main" xmlns:r="http://schemas.openxmlformats.org/officeDocument/2006/relationships">
  <sheetPr codeName="Sheet14"/>
  <dimension ref="A1:N41"/>
  <sheetViews>
    <sheetView topLeftCell="A6" zoomScale="115" zoomScaleNormal="115" workbookViewId="0">
      <selection activeCell="M30" sqref="M30"/>
    </sheetView>
  </sheetViews>
  <sheetFormatPr defaultColWidth="8.85546875" defaultRowHeight="12.75"/>
  <cols>
    <col min="1" max="1" width="15.140625" style="273" customWidth="1"/>
    <col min="2" max="3" width="10.140625" style="273" bestFit="1" customWidth="1"/>
    <col min="4" max="12" width="9.28515625" style="273" bestFit="1" customWidth="1"/>
    <col min="13" max="13" width="11.7109375" style="273" bestFit="1" customWidth="1"/>
    <col min="14" max="14" width="9.140625" style="273"/>
    <col min="15" max="16384" width="8.85546875" style="79"/>
  </cols>
  <sheetData>
    <row r="1" spans="1:14" s="22" customFormat="1" ht="41.25" customHeight="1">
      <c r="A1" s="554" t="s">
        <v>324</v>
      </c>
      <c r="B1" s="554"/>
      <c r="C1" s="554"/>
      <c r="D1" s="554"/>
      <c r="E1" s="554"/>
      <c r="F1" s="554"/>
      <c r="G1" s="554"/>
      <c r="H1" s="554"/>
      <c r="I1" s="554"/>
      <c r="J1" s="554"/>
      <c r="K1" s="554"/>
      <c r="L1" s="554"/>
      <c r="M1" s="554"/>
      <c r="N1" s="273"/>
    </row>
    <row r="3" spans="1:14" s="29" customFormat="1" ht="15.75">
      <c r="A3" s="442" t="s">
        <v>524</v>
      </c>
      <c r="B3" s="41"/>
      <c r="C3" s="41"/>
      <c r="D3" s="311"/>
      <c r="E3" s="273"/>
      <c r="F3" s="273"/>
      <c r="G3" s="273"/>
      <c r="H3" s="273"/>
      <c r="I3" s="273"/>
      <c r="J3" s="273"/>
      <c r="K3" s="273"/>
      <c r="L3" s="273"/>
      <c r="M3" s="273"/>
      <c r="N3" s="273"/>
    </row>
    <row r="4" spans="1:14" s="320" customFormat="1" ht="26.1" customHeight="1">
      <c r="A4" s="317" t="s">
        <v>77</v>
      </c>
      <c r="B4" s="318">
        <v>2</v>
      </c>
      <c r="C4" s="318">
        <v>3</v>
      </c>
      <c r="D4" s="318">
        <v>4</v>
      </c>
      <c r="E4" s="318" t="s">
        <v>78</v>
      </c>
      <c r="F4" s="318" t="s">
        <v>167</v>
      </c>
      <c r="G4" s="318" t="s">
        <v>168</v>
      </c>
      <c r="H4" s="318" t="s">
        <v>169</v>
      </c>
      <c r="I4" s="318" t="s">
        <v>170</v>
      </c>
      <c r="J4" s="318" t="s">
        <v>171</v>
      </c>
      <c r="K4" s="318" t="s">
        <v>172</v>
      </c>
      <c r="L4" s="319" t="s">
        <v>210</v>
      </c>
      <c r="M4" s="203"/>
    </row>
    <row r="5" spans="1:14" s="10" customFormat="1">
      <c r="A5" s="30" t="s">
        <v>160</v>
      </c>
      <c r="B5" s="31">
        <v>13168</v>
      </c>
      <c r="C5" s="31">
        <v>4216</v>
      </c>
      <c r="D5" s="31">
        <v>1950</v>
      </c>
      <c r="E5" s="31">
        <v>1744</v>
      </c>
      <c r="F5" s="31">
        <v>981</v>
      </c>
      <c r="G5" s="31">
        <v>542</v>
      </c>
      <c r="H5" s="31">
        <v>295</v>
      </c>
      <c r="I5" s="31">
        <v>126</v>
      </c>
      <c r="J5" s="31">
        <v>29</v>
      </c>
      <c r="K5" s="31">
        <v>10</v>
      </c>
      <c r="L5" s="36">
        <v>23061</v>
      </c>
      <c r="M5" s="273"/>
    </row>
    <row r="6" spans="1:14" s="10" customFormat="1">
      <c r="A6" s="30" t="s">
        <v>83</v>
      </c>
      <c r="B6" s="31">
        <v>661</v>
      </c>
      <c r="C6" s="31">
        <v>256</v>
      </c>
      <c r="D6" s="31">
        <v>155</v>
      </c>
      <c r="E6" s="31">
        <v>153</v>
      </c>
      <c r="F6" s="31">
        <v>113</v>
      </c>
      <c r="G6" s="31">
        <v>81</v>
      </c>
      <c r="H6" s="31">
        <v>49</v>
      </c>
      <c r="I6" s="31">
        <v>44</v>
      </c>
      <c r="J6" s="31">
        <v>15</v>
      </c>
      <c r="K6" s="31">
        <v>7</v>
      </c>
      <c r="L6" s="31">
        <v>1534</v>
      </c>
      <c r="M6" s="273"/>
    </row>
    <row r="7" spans="1:14" s="10" customFormat="1">
      <c r="A7" s="30" t="s">
        <v>251</v>
      </c>
      <c r="B7" s="31">
        <v>157</v>
      </c>
      <c r="C7" s="31">
        <v>41</v>
      </c>
      <c r="D7" s="31">
        <v>15</v>
      </c>
      <c r="E7" s="31">
        <v>9</v>
      </c>
      <c r="F7" s="31">
        <v>3</v>
      </c>
      <c r="G7" s="31">
        <v>6</v>
      </c>
      <c r="H7" s="31"/>
      <c r="I7" s="31"/>
      <c r="J7" s="31"/>
      <c r="K7" s="31"/>
      <c r="L7" s="31">
        <v>231</v>
      </c>
      <c r="M7" s="273"/>
    </row>
    <row r="8" spans="1:14" s="10" customFormat="1">
      <c r="A8" s="30" t="s">
        <v>175</v>
      </c>
      <c r="B8" s="31">
        <v>11810</v>
      </c>
      <c r="C8" s="31">
        <v>4364</v>
      </c>
      <c r="D8" s="31">
        <v>2189</v>
      </c>
      <c r="E8" s="31">
        <v>2234</v>
      </c>
      <c r="F8" s="31">
        <v>1341</v>
      </c>
      <c r="G8" s="31">
        <v>877</v>
      </c>
      <c r="H8" s="31">
        <v>554</v>
      </c>
      <c r="I8" s="31">
        <v>266</v>
      </c>
      <c r="J8" s="31">
        <v>99</v>
      </c>
      <c r="K8" s="31">
        <v>19</v>
      </c>
      <c r="L8" s="31">
        <v>23753</v>
      </c>
      <c r="M8" s="273"/>
    </row>
    <row r="9" spans="1:14" s="10" customFormat="1">
      <c r="A9" s="30" t="s">
        <v>146</v>
      </c>
      <c r="B9" s="31">
        <v>238</v>
      </c>
      <c r="C9" s="31">
        <v>74</v>
      </c>
      <c r="D9" s="31">
        <v>35</v>
      </c>
      <c r="E9" s="31">
        <v>23</v>
      </c>
      <c r="F9" s="31">
        <v>25</v>
      </c>
      <c r="G9" s="31">
        <v>11</v>
      </c>
      <c r="H9" s="31">
        <v>11</v>
      </c>
      <c r="I9" s="31">
        <v>3</v>
      </c>
      <c r="J9" s="31">
        <v>3</v>
      </c>
      <c r="K9" s="31">
        <v>1</v>
      </c>
      <c r="L9" s="31">
        <v>424</v>
      </c>
      <c r="M9" s="273"/>
    </row>
    <row r="10" spans="1:14" s="10" customFormat="1">
      <c r="A10" s="30" t="s">
        <v>176</v>
      </c>
      <c r="B10" s="31">
        <v>7924</v>
      </c>
      <c r="C10" s="31">
        <v>2548</v>
      </c>
      <c r="D10" s="31">
        <v>1167</v>
      </c>
      <c r="E10" s="31">
        <v>1054</v>
      </c>
      <c r="F10" s="31">
        <v>478</v>
      </c>
      <c r="G10" s="31">
        <v>220</v>
      </c>
      <c r="H10" s="31">
        <v>95</v>
      </c>
      <c r="I10" s="31">
        <v>43</v>
      </c>
      <c r="J10" s="31">
        <v>4</v>
      </c>
      <c r="K10" s="31">
        <v>3</v>
      </c>
      <c r="L10" s="36">
        <v>13536</v>
      </c>
      <c r="M10" s="273"/>
    </row>
    <row r="11" spans="1:14" s="10" customFormat="1">
      <c r="A11" s="425" t="s">
        <v>113</v>
      </c>
      <c r="B11" s="36">
        <v>13184</v>
      </c>
      <c r="C11" s="36">
        <v>5019</v>
      </c>
      <c r="D11" s="36">
        <v>2747</v>
      </c>
      <c r="E11" s="36">
        <v>2687</v>
      </c>
      <c r="F11" s="36">
        <v>1719</v>
      </c>
      <c r="G11" s="36">
        <v>1260</v>
      </c>
      <c r="H11" s="36">
        <v>839</v>
      </c>
      <c r="I11" s="36">
        <v>445</v>
      </c>
      <c r="J11" s="36">
        <v>118</v>
      </c>
      <c r="K11" s="36">
        <v>35</v>
      </c>
      <c r="L11" s="36">
        <v>28053</v>
      </c>
      <c r="M11" s="273"/>
    </row>
    <row r="12" spans="1:14" s="10" customFormat="1">
      <c r="A12" s="30" t="s">
        <v>114</v>
      </c>
      <c r="B12" s="31">
        <v>25408</v>
      </c>
      <c r="C12" s="31">
        <v>8280</v>
      </c>
      <c r="D12" s="31">
        <v>4046</v>
      </c>
      <c r="E12" s="31">
        <v>3563</v>
      </c>
      <c r="F12" s="31">
        <v>2171</v>
      </c>
      <c r="G12" s="31">
        <v>1273</v>
      </c>
      <c r="H12" s="31">
        <v>812</v>
      </c>
      <c r="I12" s="31">
        <v>421</v>
      </c>
      <c r="J12" s="31">
        <v>131</v>
      </c>
      <c r="K12" s="31">
        <v>30</v>
      </c>
      <c r="L12" s="31">
        <v>46135</v>
      </c>
      <c r="M12" s="273"/>
    </row>
    <row r="13" spans="1:14" s="10" customFormat="1">
      <c r="A13" s="30" t="s">
        <v>119</v>
      </c>
      <c r="B13" s="31">
        <v>760</v>
      </c>
      <c r="C13" s="31">
        <v>244</v>
      </c>
      <c r="D13" s="31">
        <v>110</v>
      </c>
      <c r="E13" s="31">
        <v>76</v>
      </c>
      <c r="F13" s="31">
        <v>35</v>
      </c>
      <c r="G13" s="31">
        <v>23</v>
      </c>
      <c r="H13" s="31">
        <v>21</v>
      </c>
      <c r="I13" s="31">
        <v>6</v>
      </c>
      <c r="J13" s="31"/>
      <c r="K13" s="31"/>
      <c r="L13" s="31">
        <v>1275</v>
      </c>
      <c r="M13" s="273"/>
    </row>
    <row r="14" spans="1:14" s="10" customFormat="1">
      <c r="A14" s="30" t="s">
        <v>323</v>
      </c>
      <c r="B14" s="31">
        <v>1960</v>
      </c>
      <c r="C14" s="31">
        <v>623</v>
      </c>
      <c r="D14" s="31">
        <v>271</v>
      </c>
      <c r="E14" s="31">
        <v>225</v>
      </c>
      <c r="F14" s="31">
        <v>113</v>
      </c>
      <c r="G14" s="31">
        <v>63</v>
      </c>
      <c r="H14" s="31">
        <v>48</v>
      </c>
      <c r="I14" s="31">
        <v>21</v>
      </c>
      <c r="J14" s="31">
        <v>5</v>
      </c>
      <c r="K14" s="31"/>
      <c r="L14" s="31">
        <v>3329</v>
      </c>
      <c r="M14" s="273"/>
    </row>
    <row r="15" spans="1:14" s="29" customFormat="1">
      <c r="A15" s="30" t="s">
        <v>120</v>
      </c>
      <c r="B15" s="31">
        <v>6074</v>
      </c>
      <c r="C15" s="31">
        <v>1371</v>
      </c>
      <c r="D15" s="31">
        <v>517</v>
      </c>
      <c r="E15" s="31">
        <v>383</v>
      </c>
      <c r="F15" s="31">
        <v>166</v>
      </c>
      <c r="G15" s="31">
        <v>113</v>
      </c>
      <c r="H15" s="31">
        <v>51</v>
      </c>
      <c r="I15" s="31">
        <v>41</v>
      </c>
      <c r="J15" s="31">
        <v>24</v>
      </c>
      <c r="K15" s="31">
        <v>5</v>
      </c>
      <c r="L15" s="31">
        <v>8745</v>
      </c>
      <c r="M15" s="273"/>
    </row>
    <row r="16" spans="1:14">
      <c r="A16" s="30" t="s">
        <v>173</v>
      </c>
      <c r="B16" s="31">
        <f t="shared" ref="B16:K16" si="0">SUM(B5:B15)</f>
        <v>81344</v>
      </c>
      <c r="C16" s="31">
        <f t="shared" si="0"/>
        <v>27036</v>
      </c>
      <c r="D16" s="31">
        <f t="shared" si="0"/>
        <v>13202</v>
      </c>
      <c r="E16" s="31">
        <f t="shared" si="0"/>
        <v>12151</v>
      </c>
      <c r="F16" s="31">
        <f t="shared" si="0"/>
        <v>7145</v>
      </c>
      <c r="G16" s="31">
        <f t="shared" si="0"/>
        <v>4469</v>
      </c>
      <c r="H16" s="31">
        <f t="shared" si="0"/>
        <v>2775</v>
      </c>
      <c r="I16" s="31">
        <f t="shared" si="0"/>
        <v>1416</v>
      </c>
      <c r="J16" s="31">
        <f t="shared" si="0"/>
        <v>428</v>
      </c>
      <c r="K16" s="31">
        <f t="shared" si="0"/>
        <v>110</v>
      </c>
      <c r="L16" s="31">
        <f t="shared" ref="L16" si="1">SUM(B16:K16)</f>
        <v>150076</v>
      </c>
      <c r="N16" s="79"/>
    </row>
    <row r="18" spans="1:14" s="10" customFormat="1">
      <c r="A18" s="273"/>
      <c r="B18" s="273"/>
      <c r="C18" s="273"/>
      <c r="D18" s="273"/>
      <c r="E18" s="273"/>
      <c r="F18" s="273"/>
      <c r="G18" s="273"/>
      <c r="H18" s="273"/>
      <c r="I18" s="273"/>
      <c r="J18" s="273"/>
      <c r="K18" s="273"/>
      <c r="L18" s="273"/>
      <c r="M18" s="273"/>
      <c r="N18" s="273"/>
    </row>
    <row r="19" spans="1:14" s="10" customFormat="1" ht="34.5" customHeight="1">
      <c r="A19" s="273"/>
      <c r="B19" s="273"/>
      <c r="C19" s="273"/>
      <c r="D19" s="273"/>
      <c r="E19" s="273"/>
      <c r="F19" s="273"/>
      <c r="G19" s="273"/>
      <c r="H19" s="273"/>
      <c r="I19" s="273"/>
      <c r="J19" s="273"/>
      <c r="K19" s="273"/>
      <c r="L19" s="273"/>
      <c r="M19" s="273"/>
      <c r="N19" s="273"/>
    </row>
    <row r="20" spans="1:14" s="10" customFormat="1" ht="11.25" customHeight="1">
      <c r="A20" s="271"/>
      <c r="B20" s="273"/>
      <c r="C20" s="273"/>
      <c r="D20" s="273"/>
      <c r="E20" s="273"/>
      <c r="F20" s="273"/>
      <c r="G20" s="273"/>
      <c r="H20" s="273"/>
      <c r="I20" s="273"/>
      <c r="J20" s="273"/>
      <c r="K20" s="273"/>
      <c r="L20" s="273"/>
      <c r="M20" s="273"/>
      <c r="N20" s="273"/>
    </row>
    <row r="21" spans="1:14" s="29" customFormat="1">
      <c r="A21" s="273"/>
      <c r="B21" s="273"/>
      <c r="C21" s="273"/>
      <c r="D21" s="273"/>
      <c r="E21" s="273"/>
      <c r="F21" s="273"/>
      <c r="G21" s="273"/>
      <c r="H21" s="273"/>
      <c r="I21" s="273"/>
      <c r="J21" s="273"/>
      <c r="K21" s="273"/>
      <c r="L21" s="273"/>
      <c r="M21" s="273"/>
      <c r="N21" s="273"/>
    </row>
    <row r="22" spans="1:14" s="29" customFormat="1">
      <c r="A22" s="273"/>
      <c r="B22" s="273"/>
      <c r="C22" s="273"/>
      <c r="D22" s="273"/>
      <c r="E22" s="273"/>
      <c r="F22" s="273"/>
      <c r="G22" s="273"/>
      <c r="H22" s="273"/>
      <c r="I22" s="273"/>
      <c r="J22" s="273"/>
      <c r="K22" s="273"/>
      <c r="L22" s="273"/>
      <c r="M22" s="273"/>
      <c r="N22" s="273"/>
    </row>
    <row r="23" spans="1:14" s="29" customFormat="1">
      <c r="A23" s="312"/>
      <c r="B23" s="312"/>
      <c r="C23" s="312"/>
      <c r="D23" s="312"/>
      <c r="E23" s="273"/>
      <c r="F23" s="273"/>
      <c r="G23" s="273"/>
      <c r="H23" s="273"/>
      <c r="I23" s="273"/>
      <c r="J23" s="273"/>
      <c r="K23" s="555"/>
      <c r="L23" s="555"/>
      <c r="M23" s="313"/>
      <c r="N23" s="313"/>
    </row>
    <row r="24" spans="1:14" s="29" customFormat="1">
      <c r="A24" s="273"/>
      <c r="B24" s="314"/>
      <c r="C24" s="273"/>
      <c r="D24" s="314"/>
      <c r="E24" s="273"/>
      <c r="F24" s="273"/>
      <c r="G24" s="273"/>
      <c r="H24" s="273"/>
      <c r="I24" s="273"/>
      <c r="J24" s="273"/>
      <c r="K24" s="315"/>
      <c r="L24" s="316"/>
      <c r="M24" s="313"/>
      <c r="N24" s="313"/>
    </row>
    <row r="25" spans="1:14" s="29" customFormat="1">
      <c r="A25" s="273"/>
      <c r="B25" s="314"/>
      <c r="C25" s="273"/>
      <c r="D25" s="314"/>
      <c r="E25" s="273"/>
      <c r="F25" s="273"/>
      <c r="G25" s="273"/>
      <c r="H25" s="273"/>
      <c r="I25" s="273"/>
      <c r="J25" s="273"/>
      <c r="K25" s="315"/>
      <c r="L25" s="316"/>
      <c r="M25" s="313"/>
      <c r="N25" s="313"/>
    </row>
    <row r="26" spans="1:14" s="29" customFormat="1">
      <c r="A26" s="273"/>
      <c r="B26" s="314"/>
      <c r="C26" s="300"/>
      <c r="D26" s="314"/>
      <c r="E26" s="273"/>
      <c r="F26" s="273"/>
      <c r="G26" s="273"/>
      <c r="H26" s="273"/>
      <c r="I26" s="273"/>
      <c r="J26" s="273"/>
      <c r="K26" s="315"/>
      <c r="L26" s="316"/>
      <c r="M26" s="313"/>
      <c r="N26" s="313"/>
    </row>
    <row r="27" spans="1:14" s="29" customFormat="1">
      <c r="A27" s="273"/>
      <c r="B27" s="314"/>
      <c r="C27" s="273"/>
      <c r="D27" s="314"/>
      <c r="E27" s="273"/>
      <c r="F27" s="273"/>
      <c r="G27" s="273"/>
      <c r="H27" s="273"/>
      <c r="I27" s="273"/>
      <c r="J27" s="273"/>
      <c r="K27" s="315"/>
      <c r="L27" s="316"/>
      <c r="M27" s="313"/>
      <c r="N27" s="313"/>
    </row>
    <row r="28" spans="1:14" s="29" customFormat="1">
      <c r="A28" s="273"/>
      <c r="B28" s="314"/>
      <c r="C28" s="273"/>
      <c r="D28" s="314"/>
      <c r="E28" s="273"/>
      <c r="F28" s="273"/>
      <c r="G28" s="273"/>
      <c r="H28" s="273"/>
      <c r="I28" s="273"/>
      <c r="J28" s="273"/>
      <c r="K28" s="315"/>
      <c r="L28" s="316"/>
      <c r="M28" s="313"/>
      <c r="N28" s="313"/>
    </row>
    <row r="29" spans="1:14" s="29" customFormat="1" ht="12.75" customHeight="1">
      <c r="A29" s="273"/>
      <c r="B29" s="314"/>
      <c r="C29" s="273"/>
      <c r="D29" s="314"/>
      <c r="E29" s="273"/>
      <c r="F29" s="273"/>
      <c r="G29" s="273"/>
      <c r="H29" s="273"/>
      <c r="I29" s="273"/>
      <c r="J29" s="273"/>
      <c r="K29" s="313"/>
      <c r="L29" s="316"/>
      <c r="M29" s="313"/>
      <c r="N29" s="313"/>
    </row>
    <row r="30" spans="1:14" s="29" customFormat="1">
      <c r="A30" s="273"/>
      <c r="B30" s="273"/>
      <c r="C30" s="273"/>
      <c r="D30" s="314"/>
      <c r="E30" s="273"/>
      <c r="F30" s="314"/>
      <c r="G30" s="273"/>
      <c r="H30" s="314"/>
      <c r="I30" s="273"/>
      <c r="J30" s="273"/>
      <c r="K30" s="273"/>
      <c r="L30" s="273"/>
      <c r="M30" s="273"/>
      <c r="N30" s="273"/>
    </row>
    <row r="31" spans="1:14" s="29" customFormat="1" ht="15" customHeight="1">
      <c r="A31" s="273"/>
      <c r="B31" s="273"/>
      <c r="C31" s="273"/>
      <c r="D31" s="314"/>
      <c r="E31" s="273"/>
      <c r="F31" s="314"/>
      <c r="G31" s="273"/>
      <c r="H31" s="314"/>
      <c r="I31" s="273"/>
      <c r="J31" s="273"/>
      <c r="K31" s="273"/>
      <c r="L31" s="273"/>
      <c r="M31" s="273"/>
      <c r="N31" s="273"/>
    </row>
    <row r="32" spans="1:14" s="29" customFormat="1">
      <c r="A32" s="273"/>
      <c r="B32" s="273"/>
      <c r="C32" s="273"/>
      <c r="D32" s="314"/>
      <c r="E32" s="273"/>
      <c r="F32" s="314"/>
      <c r="G32" s="273"/>
      <c r="H32" s="314"/>
      <c r="I32" s="273"/>
      <c r="J32" s="273"/>
      <c r="K32" s="273"/>
      <c r="L32" s="273"/>
      <c r="M32" s="273"/>
      <c r="N32" s="273"/>
    </row>
    <row r="33" spans="1:14" s="29" customFormat="1">
      <c r="A33" s="273"/>
      <c r="B33" s="273"/>
      <c r="C33" s="273"/>
      <c r="D33" s="314"/>
      <c r="E33" s="273"/>
      <c r="F33" s="314"/>
      <c r="G33" s="273"/>
      <c r="H33" s="314"/>
      <c r="I33" s="273"/>
      <c r="J33" s="273"/>
      <c r="K33" s="273"/>
      <c r="L33" s="273"/>
      <c r="M33" s="273"/>
      <c r="N33" s="273"/>
    </row>
    <row r="34" spans="1:14" s="29" customFormat="1">
      <c r="A34" s="273"/>
      <c r="B34" s="273"/>
      <c r="C34" s="273"/>
      <c r="D34" s="314"/>
      <c r="E34" s="273"/>
      <c r="F34" s="314"/>
      <c r="G34" s="273"/>
      <c r="H34" s="314"/>
      <c r="I34" s="273"/>
      <c r="J34" s="273"/>
      <c r="K34" s="273"/>
      <c r="L34" s="273"/>
      <c r="M34" s="273"/>
      <c r="N34" s="273"/>
    </row>
    <row r="35" spans="1:14" s="29" customFormat="1">
      <c r="A35" s="273"/>
      <c r="B35" s="273"/>
      <c r="C35" s="273"/>
      <c r="D35" s="314"/>
      <c r="E35" s="273"/>
      <c r="F35" s="314"/>
      <c r="G35" s="273"/>
      <c r="H35" s="314"/>
      <c r="I35" s="273"/>
      <c r="J35" s="273"/>
      <c r="K35" s="273"/>
      <c r="L35" s="273"/>
      <c r="M35" s="273"/>
      <c r="N35" s="273"/>
    </row>
    <row r="36" spans="1:14" s="29" customFormat="1">
      <c r="A36" s="273"/>
      <c r="B36" s="273"/>
      <c r="C36" s="273"/>
      <c r="D36" s="314"/>
      <c r="E36" s="273"/>
      <c r="F36" s="314"/>
      <c r="G36" s="273"/>
      <c r="H36" s="314"/>
      <c r="I36" s="273"/>
      <c r="J36" s="273"/>
      <c r="K36" s="273"/>
      <c r="L36" s="273"/>
      <c r="M36" s="273"/>
      <c r="N36" s="273"/>
    </row>
    <row r="37" spans="1:14" s="29" customFormat="1">
      <c r="A37" s="556" t="s">
        <v>524</v>
      </c>
      <c r="B37" s="557"/>
      <c r="C37" s="557"/>
      <c r="D37" s="557"/>
      <c r="E37" s="557"/>
      <c r="F37" s="557"/>
      <c r="G37" s="557"/>
      <c r="H37" s="557"/>
      <c r="I37" s="557"/>
      <c r="J37" s="557"/>
      <c r="K37" s="557"/>
      <c r="L37" s="557"/>
      <c r="M37" s="557"/>
      <c r="N37" s="273"/>
    </row>
    <row r="38" spans="1:14" s="356" customFormat="1" ht="25.5">
      <c r="A38" s="317" t="s">
        <v>325</v>
      </c>
      <c r="B38" s="469">
        <v>1</v>
      </c>
      <c r="C38" s="469">
        <v>2</v>
      </c>
      <c r="D38" s="469">
        <v>3</v>
      </c>
      <c r="E38" s="469">
        <v>4</v>
      </c>
      <c r="F38" s="469" t="s">
        <v>78</v>
      </c>
      <c r="G38" s="469" t="s">
        <v>167</v>
      </c>
      <c r="H38" s="469" t="s">
        <v>168</v>
      </c>
      <c r="I38" s="469" t="s">
        <v>169</v>
      </c>
      <c r="J38" s="469" t="s">
        <v>170</v>
      </c>
      <c r="K38" s="469" t="s">
        <v>171</v>
      </c>
      <c r="L38" s="469" t="s">
        <v>172</v>
      </c>
      <c r="M38" s="470" t="s">
        <v>210</v>
      </c>
      <c r="N38" s="203"/>
    </row>
    <row r="39" spans="1:14" s="29" customFormat="1">
      <c r="A39" s="468" t="s">
        <v>525</v>
      </c>
      <c r="B39" s="141">
        <v>663667</v>
      </c>
      <c r="C39" s="141">
        <v>80236</v>
      </c>
      <c r="D39" s="141">
        <v>27540</v>
      </c>
      <c r="E39" s="141">
        <v>13757</v>
      </c>
      <c r="F39" s="141">
        <v>12836</v>
      </c>
      <c r="G39" s="141">
        <v>7903</v>
      </c>
      <c r="H39" s="141">
        <v>4922</v>
      </c>
      <c r="I39" s="141">
        <v>3191</v>
      </c>
      <c r="J39" s="141">
        <v>1651</v>
      </c>
      <c r="K39" s="141">
        <v>512</v>
      </c>
      <c r="L39" s="141">
        <v>131</v>
      </c>
      <c r="M39" s="141">
        <v>816346</v>
      </c>
      <c r="N39" s="273"/>
    </row>
    <row r="40" spans="1:14">
      <c r="D40" s="314"/>
      <c r="F40" s="314"/>
      <c r="H40" s="314"/>
    </row>
    <row r="41" spans="1:14">
      <c r="A41" s="45" t="s">
        <v>567</v>
      </c>
      <c r="D41" s="314"/>
      <c r="F41" s="314"/>
      <c r="H41" s="314"/>
    </row>
  </sheetData>
  <sortState ref="A5:L15">
    <sortCondition ref="A5:A15"/>
  </sortState>
  <mergeCells count="3">
    <mergeCell ref="A1:M1"/>
    <mergeCell ref="K23:L23"/>
    <mergeCell ref="A37:M37"/>
  </mergeCells>
  <phoneticPr fontId="2" type="noConversion"/>
  <printOptions horizontalCentered="1"/>
  <pageMargins left="0.5" right="0.5" top="1" bottom="0.75" header="0.5" footer="0.5"/>
  <pageSetup scale="75" orientation="landscape" horizontalDpi="4294967292" verticalDpi="4294967292" r:id="rId1"/>
  <headerFooter alignWithMargins="0">
    <oddHeader>&amp;R&amp;F
&amp;A</oddHeader>
    <oddFooter>&amp;RMarch 2012</oddFooter>
  </headerFooter>
  <ignoredErrors>
    <ignoredError sqref="B16:D16" formulaRange="1"/>
  </ignoredErrors>
  <drawing r:id="rId2"/>
</worksheet>
</file>

<file path=xl/worksheets/sheet19.xml><?xml version="1.0" encoding="utf-8"?>
<worksheet xmlns="http://schemas.openxmlformats.org/spreadsheetml/2006/main" xmlns:r="http://schemas.openxmlformats.org/officeDocument/2006/relationships">
  <sheetPr codeName="Sheet15"/>
  <dimension ref="A1:M30"/>
  <sheetViews>
    <sheetView workbookViewId="0">
      <selection activeCell="H28" sqref="H28"/>
    </sheetView>
  </sheetViews>
  <sheetFormatPr defaultColWidth="8.85546875" defaultRowHeight="12.75"/>
  <cols>
    <col min="2" max="2" width="26.140625" customWidth="1"/>
    <col min="3" max="3" width="10.5703125" customWidth="1"/>
    <col min="4" max="4" width="10.85546875" customWidth="1"/>
    <col min="5" max="5" width="10.7109375" customWidth="1"/>
    <col min="6" max="6" width="10" customWidth="1"/>
    <col min="7" max="8" width="9.140625"/>
    <col min="9" max="9" width="4.42578125" customWidth="1"/>
    <col min="10" max="10" width="9.140625"/>
    <col min="14" max="16384" width="8.85546875" style="13"/>
  </cols>
  <sheetData>
    <row r="1" spans="1:13" ht="43.5" customHeight="1">
      <c r="A1" s="558" t="s">
        <v>545</v>
      </c>
      <c r="B1" s="558"/>
      <c r="C1" s="558"/>
      <c r="D1" s="558"/>
      <c r="E1" s="558"/>
      <c r="F1" s="558"/>
      <c r="G1" s="558"/>
      <c r="H1" s="558"/>
      <c r="I1" s="558"/>
      <c r="J1" s="558"/>
      <c r="K1" s="13"/>
      <c r="L1" s="13"/>
      <c r="M1" s="13"/>
    </row>
    <row r="2" spans="1:13" ht="33.75" customHeight="1">
      <c r="A2" s="116" t="s">
        <v>326</v>
      </c>
      <c r="B2" s="116"/>
      <c r="C2" s="116"/>
      <c r="D2" s="116"/>
      <c r="E2" s="116"/>
      <c r="F2" s="116"/>
      <c r="G2" s="116"/>
      <c r="H2" s="13"/>
      <c r="I2" s="13"/>
      <c r="J2" s="13"/>
      <c r="K2" s="13"/>
      <c r="L2" s="13"/>
      <c r="M2" s="13"/>
    </row>
    <row r="3" spans="1:13" ht="33.75" customHeight="1">
      <c r="A3" s="222" t="s">
        <v>461</v>
      </c>
      <c r="B3" s="113" t="s">
        <v>183</v>
      </c>
      <c r="C3" s="353" t="s">
        <v>107</v>
      </c>
      <c r="D3" s="353" t="s">
        <v>178</v>
      </c>
      <c r="E3" s="353" t="s">
        <v>179</v>
      </c>
      <c r="F3" s="353" t="s">
        <v>180</v>
      </c>
      <c r="G3" s="353" t="s">
        <v>181</v>
      </c>
      <c r="H3" s="353" t="s">
        <v>182</v>
      </c>
      <c r="I3" s="13"/>
      <c r="J3" s="13"/>
      <c r="K3" s="13"/>
      <c r="L3" s="13"/>
      <c r="M3" s="13"/>
    </row>
    <row r="4" spans="1:13">
      <c r="A4" s="443">
        <v>1</v>
      </c>
      <c r="B4" s="2" t="s">
        <v>436</v>
      </c>
      <c r="C4" s="9">
        <v>233363</v>
      </c>
      <c r="D4" s="354">
        <v>7.0999999999999994E-2</v>
      </c>
      <c r="E4" s="9">
        <v>388840</v>
      </c>
      <c r="F4" s="354">
        <v>6.7000000000000004E-2</v>
      </c>
      <c r="G4" s="9">
        <v>5467502</v>
      </c>
      <c r="H4" s="354">
        <v>0.223</v>
      </c>
      <c r="M4" s="13"/>
    </row>
    <row r="5" spans="1:13">
      <c r="A5" s="443">
        <v>2</v>
      </c>
      <c r="B5" s="2" t="s">
        <v>437</v>
      </c>
      <c r="C5" s="9">
        <v>194492</v>
      </c>
      <c r="D5" s="354">
        <v>5.8999999999999997E-2</v>
      </c>
      <c r="E5" s="9">
        <v>265157</v>
      </c>
      <c r="F5" s="354">
        <v>4.5999999999999999E-2</v>
      </c>
      <c r="G5" s="9">
        <v>2524447</v>
      </c>
      <c r="H5" s="354">
        <v>0.10299999999999999</v>
      </c>
      <c r="M5" s="13"/>
    </row>
    <row r="6" spans="1:13">
      <c r="A6" s="443">
        <v>3</v>
      </c>
      <c r="B6" s="2" t="s">
        <v>438</v>
      </c>
      <c r="C6" s="9">
        <v>88597</v>
      </c>
      <c r="D6" s="354">
        <v>2.7E-2</v>
      </c>
      <c r="E6" s="9">
        <v>127288</v>
      </c>
      <c r="F6" s="354">
        <v>2.1999999999999999E-2</v>
      </c>
      <c r="G6" s="9">
        <v>1381945</v>
      </c>
      <c r="H6" s="354">
        <v>5.6000000000000001E-2</v>
      </c>
      <c r="M6" s="13"/>
    </row>
    <row r="7" spans="1:13">
      <c r="A7" s="443">
        <v>4</v>
      </c>
      <c r="B7" s="2" t="s">
        <v>439</v>
      </c>
      <c r="C7" s="9">
        <v>41865</v>
      </c>
      <c r="D7" s="354">
        <v>1.2999999999999999E-2</v>
      </c>
      <c r="E7" s="9">
        <v>85447</v>
      </c>
      <c r="F7" s="354">
        <v>1.4999999999999999E-2</v>
      </c>
      <c r="G7" s="9">
        <v>2428571</v>
      </c>
      <c r="H7" s="354">
        <v>9.9000000000000005E-2</v>
      </c>
      <c r="M7" s="13"/>
    </row>
    <row r="8" spans="1:13">
      <c r="A8" s="443">
        <v>5</v>
      </c>
      <c r="B8" s="2" t="s">
        <v>440</v>
      </c>
      <c r="C8" s="9">
        <v>14170</v>
      </c>
      <c r="D8" s="354">
        <v>4.0000000000000001E-3</v>
      </c>
      <c r="E8" s="9">
        <v>52367</v>
      </c>
      <c r="F8" s="354">
        <v>8.9999999999999993E-3</v>
      </c>
      <c r="G8" s="9">
        <v>1768690</v>
      </c>
      <c r="H8" s="354">
        <v>7.1999999999999995E-2</v>
      </c>
      <c r="M8" s="13"/>
    </row>
    <row r="9" spans="1:13">
      <c r="A9" s="443">
        <v>6</v>
      </c>
      <c r="B9" s="2" t="s">
        <v>368</v>
      </c>
      <c r="C9" s="9">
        <v>17148</v>
      </c>
      <c r="D9" s="354">
        <v>5.0000000000000001E-3</v>
      </c>
      <c r="E9" s="9">
        <v>24961</v>
      </c>
      <c r="F9" s="354">
        <v>4.0000000000000001E-3</v>
      </c>
      <c r="G9" s="9">
        <v>246252</v>
      </c>
      <c r="H9" s="354">
        <v>0.01</v>
      </c>
      <c r="M9" s="13"/>
    </row>
    <row r="10" spans="1:13">
      <c r="A10" s="443">
        <v>7</v>
      </c>
      <c r="B10" s="2" t="s">
        <v>347</v>
      </c>
      <c r="C10" s="9">
        <v>14525</v>
      </c>
      <c r="D10" s="354">
        <v>4.0000000000000001E-3</v>
      </c>
      <c r="E10" s="9">
        <v>23564</v>
      </c>
      <c r="F10" s="354">
        <v>4.0000000000000001E-3</v>
      </c>
      <c r="G10" s="9">
        <v>252792</v>
      </c>
      <c r="H10" s="354">
        <v>0.01</v>
      </c>
      <c r="M10" s="13"/>
    </row>
    <row r="11" spans="1:13">
      <c r="A11" s="443">
        <v>8</v>
      </c>
      <c r="B11" s="2" t="s">
        <v>363</v>
      </c>
      <c r="C11" s="9">
        <v>12674</v>
      </c>
      <c r="D11" s="354">
        <v>4.0000000000000001E-3</v>
      </c>
      <c r="E11" s="9">
        <v>21346</v>
      </c>
      <c r="F11" s="354">
        <v>4.0000000000000001E-3</v>
      </c>
      <c r="G11" s="9">
        <v>282440</v>
      </c>
      <c r="H11" s="354">
        <v>1.2E-2</v>
      </c>
      <c r="M11" s="13"/>
    </row>
    <row r="12" spans="1:13">
      <c r="A12" s="443">
        <v>9</v>
      </c>
      <c r="B12" s="2" t="s">
        <v>362</v>
      </c>
      <c r="C12" s="9">
        <v>11781</v>
      </c>
      <c r="D12" s="354">
        <v>4.0000000000000001E-3</v>
      </c>
      <c r="E12" s="9">
        <v>20966</v>
      </c>
      <c r="F12" s="354">
        <v>4.0000000000000001E-3</v>
      </c>
      <c r="G12" s="9">
        <v>264451</v>
      </c>
      <c r="H12" s="354">
        <v>1.0999999999999999E-2</v>
      </c>
      <c r="M12" s="13"/>
    </row>
    <row r="13" spans="1:13">
      <c r="A13" s="443">
        <v>10</v>
      </c>
      <c r="B13" s="2" t="s">
        <v>349</v>
      </c>
      <c r="C13" s="9">
        <v>9817</v>
      </c>
      <c r="D13" s="354">
        <v>3.0000000000000001E-3</v>
      </c>
      <c r="E13" s="9">
        <v>20454</v>
      </c>
      <c r="F13" s="354">
        <v>4.0000000000000001E-3</v>
      </c>
      <c r="G13" s="9">
        <v>270359</v>
      </c>
      <c r="H13" s="354">
        <v>1.0999999999999999E-2</v>
      </c>
      <c r="M13" s="13"/>
    </row>
    <row r="14" spans="1:13">
      <c r="A14" s="443">
        <v>11</v>
      </c>
      <c r="B14" s="2" t="s">
        <v>374</v>
      </c>
      <c r="C14" s="9">
        <v>11092</v>
      </c>
      <c r="D14" s="354">
        <v>3.0000000000000001E-3</v>
      </c>
      <c r="E14" s="9">
        <v>18712</v>
      </c>
      <c r="F14" s="354">
        <v>3.0000000000000001E-3</v>
      </c>
      <c r="G14" s="9">
        <v>299357</v>
      </c>
      <c r="H14" s="354">
        <v>1.2E-2</v>
      </c>
      <c r="M14" s="13"/>
    </row>
    <row r="15" spans="1:13">
      <c r="A15" s="443">
        <v>12</v>
      </c>
      <c r="B15" s="2" t="s">
        <v>365</v>
      </c>
      <c r="C15" s="9">
        <v>11732</v>
      </c>
      <c r="D15" s="354">
        <v>4.0000000000000001E-3</v>
      </c>
      <c r="E15" s="9">
        <v>17432</v>
      </c>
      <c r="F15" s="354">
        <v>3.0000000000000001E-3</v>
      </c>
      <c r="G15" s="9">
        <v>203529</v>
      </c>
      <c r="H15" s="354">
        <v>8.0000000000000002E-3</v>
      </c>
      <c r="M15" s="13"/>
    </row>
    <row r="16" spans="1:13">
      <c r="A16" s="443">
        <v>13</v>
      </c>
      <c r="B16" s="2" t="s">
        <v>392</v>
      </c>
      <c r="C16" s="9">
        <v>9644</v>
      </c>
      <c r="D16" s="354">
        <v>3.0000000000000001E-3</v>
      </c>
      <c r="E16" s="9">
        <v>16690</v>
      </c>
      <c r="F16" s="354">
        <v>3.0000000000000001E-3</v>
      </c>
      <c r="G16" s="9">
        <v>220485</v>
      </c>
      <c r="H16" s="354">
        <v>8.9999999999999993E-3</v>
      </c>
      <c r="M16" s="13"/>
    </row>
    <row r="17" spans="1:13">
      <c r="A17" s="443">
        <v>14</v>
      </c>
      <c r="B17" s="2" t="s">
        <v>360</v>
      </c>
      <c r="C17" s="9">
        <v>8528</v>
      </c>
      <c r="D17" s="354">
        <v>3.0000000000000001E-3</v>
      </c>
      <c r="E17" s="9">
        <v>15032</v>
      </c>
      <c r="F17" s="354">
        <v>3.0000000000000001E-3</v>
      </c>
      <c r="G17" s="9">
        <v>215659</v>
      </c>
      <c r="H17" s="354">
        <v>8.9999999999999993E-3</v>
      </c>
      <c r="M17" s="13"/>
    </row>
    <row r="18" spans="1:13">
      <c r="A18" s="443">
        <v>15</v>
      </c>
      <c r="B18" s="2" t="s">
        <v>367</v>
      </c>
      <c r="C18" s="9">
        <v>6849</v>
      </c>
      <c r="D18" s="354">
        <v>2E-3</v>
      </c>
      <c r="E18" s="9">
        <v>15028</v>
      </c>
      <c r="F18" s="354">
        <v>3.0000000000000001E-3</v>
      </c>
      <c r="G18" s="9">
        <v>158504</v>
      </c>
      <c r="H18" s="354">
        <v>6.0000000000000001E-3</v>
      </c>
      <c r="M18" s="13"/>
    </row>
    <row r="19" spans="1:13">
      <c r="A19" s="443">
        <v>16</v>
      </c>
      <c r="B19" s="2" t="s">
        <v>369</v>
      </c>
      <c r="C19" s="9">
        <v>8615</v>
      </c>
      <c r="D19" s="354">
        <v>3.0000000000000001E-3</v>
      </c>
      <c r="E19" s="9">
        <v>13098</v>
      </c>
      <c r="F19" s="354">
        <v>2E-3</v>
      </c>
      <c r="G19" s="9">
        <v>236287</v>
      </c>
      <c r="H19" s="354">
        <v>0.01</v>
      </c>
      <c r="M19" s="13"/>
    </row>
    <row r="20" spans="1:13">
      <c r="A20" s="443">
        <v>17</v>
      </c>
      <c r="B20" s="2" t="s">
        <v>526</v>
      </c>
      <c r="C20" s="9">
        <v>6376</v>
      </c>
      <c r="D20" s="354">
        <v>2E-3</v>
      </c>
      <c r="E20" s="9">
        <v>12121</v>
      </c>
      <c r="F20" s="354">
        <v>2E-3</v>
      </c>
      <c r="G20" s="9">
        <v>176388</v>
      </c>
      <c r="H20" s="354">
        <v>7.0000000000000001E-3</v>
      </c>
      <c r="M20" s="13"/>
    </row>
    <row r="21" spans="1:13">
      <c r="A21" s="443">
        <v>18</v>
      </c>
      <c r="B21" s="2" t="s">
        <v>441</v>
      </c>
      <c r="C21" s="9">
        <v>6062</v>
      </c>
      <c r="D21" s="354">
        <v>2E-3</v>
      </c>
      <c r="E21" s="9">
        <v>10890</v>
      </c>
      <c r="F21" s="354">
        <v>2E-3</v>
      </c>
      <c r="G21" s="9">
        <v>141736</v>
      </c>
      <c r="H21" s="354">
        <v>6.0000000000000001E-3</v>
      </c>
      <c r="M21" s="13"/>
    </row>
    <row r="22" spans="1:13">
      <c r="A22" s="443">
        <v>19</v>
      </c>
      <c r="B22" s="2" t="s">
        <v>390</v>
      </c>
      <c r="C22" s="9">
        <v>7002</v>
      </c>
      <c r="D22" s="354">
        <v>2E-3</v>
      </c>
      <c r="E22" s="9">
        <v>9345</v>
      </c>
      <c r="F22" s="354">
        <v>2E-3</v>
      </c>
      <c r="G22" s="9">
        <v>123695</v>
      </c>
      <c r="H22" s="354">
        <v>5.0000000000000001E-3</v>
      </c>
      <c r="M22" s="13"/>
    </row>
    <row r="23" spans="1:13">
      <c r="A23" s="443">
        <v>20</v>
      </c>
      <c r="B23" s="2" t="s">
        <v>527</v>
      </c>
      <c r="C23" s="9">
        <v>5405</v>
      </c>
      <c r="D23" s="354">
        <v>2E-3</v>
      </c>
      <c r="E23" s="9">
        <v>9050</v>
      </c>
      <c r="F23" s="354">
        <v>2E-3</v>
      </c>
      <c r="G23" s="9">
        <v>97948</v>
      </c>
      <c r="H23" s="354">
        <v>4.0000000000000001E-3</v>
      </c>
      <c r="M23" s="13"/>
    </row>
    <row r="24" spans="1:13">
      <c r="M24" s="13"/>
    </row>
    <row r="25" spans="1:13">
      <c r="M25" s="13"/>
    </row>
    <row r="26" spans="1:13">
      <c r="M26" s="13"/>
    </row>
    <row r="27" spans="1:13">
      <c r="M27" s="13"/>
    </row>
    <row r="28" spans="1:13">
      <c r="M28" s="13"/>
    </row>
    <row r="29" spans="1:13">
      <c r="M29" s="13"/>
    </row>
    <row r="30" spans="1:13">
      <c r="B30" s="22" t="s">
        <v>528</v>
      </c>
      <c r="C30" s="273"/>
      <c r="M30" s="13"/>
    </row>
  </sheetData>
  <sortState ref="B4:H23">
    <sortCondition descending="1" ref="C4:C23"/>
  </sortState>
  <mergeCells count="1">
    <mergeCell ref="A1:J1"/>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12"/>
  <sheetViews>
    <sheetView workbookViewId="0">
      <selection activeCell="A11" sqref="A11"/>
    </sheetView>
  </sheetViews>
  <sheetFormatPr defaultColWidth="11.42578125" defaultRowHeight="12.75"/>
  <cols>
    <col min="1" max="1" width="124.28515625" style="21" customWidth="1"/>
  </cols>
  <sheetData>
    <row r="1" spans="1:1" ht="30">
      <c r="A1" s="144" t="s">
        <v>257</v>
      </c>
    </row>
    <row r="2" spans="1:1" ht="36.950000000000003" customHeight="1"/>
    <row r="3" spans="1:1" ht="279.75" customHeight="1">
      <c r="A3" s="194" t="s">
        <v>576</v>
      </c>
    </row>
    <row r="4" spans="1:1">
      <c r="A4" s="137"/>
    </row>
    <row r="5" spans="1:1">
      <c r="A5" s="99"/>
    </row>
    <row r="6" spans="1:1">
      <c r="A6" s="137"/>
    </row>
    <row r="7" spans="1:1">
      <c r="A7" s="138"/>
    </row>
    <row r="8" spans="1:1">
      <c r="A8" s="99"/>
    </row>
    <row r="9" spans="1:1">
      <c r="A9" s="137"/>
    </row>
    <row r="10" spans="1:1">
      <c r="A10" s="99"/>
    </row>
    <row r="11" spans="1:1" ht="12" customHeight="1"/>
    <row r="12" spans="1:1">
      <c r="A12" s="99"/>
    </row>
  </sheetData>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&amp;RMarch 2012</oddFooter>
  </headerFooter>
</worksheet>
</file>

<file path=xl/worksheets/sheet20.xml><?xml version="1.0" encoding="utf-8"?>
<worksheet xmlns="http://schemas.openxmlformats.org/spreadsheetml/2006/main" xmlns:r="http://schemas.openxmlformats.org/officeDocument/2006/relationships">
  <sheetPr codeName="Sheet16"/>
  <dimension ref="A1:S27"/>
  <sheetViews>
    <sheetView workbookViewId="0">
      <selection activeCell="H35" sqref="H35"/>
    </sheetView>
  </sheetViews>
  <sheetFormatPr defaultColWidth="8.85546875" defaultRowHeight="12.75"/>
  <cols>
    <col min="1" max="1" width="9.140625"/>
    <col min="2" max="2" width="17.85546875" bestFit="1" customWidth="1"/>
    <col min="3" max="8" width="9.140625"/>
  </cols>
  <sheetData>
    <row r="1" spans="1:19" s="108" customFormat="1" ht="33" customHeight="1">
      <c r="A1" s="524" t="s">
        <v>546</v>
      </c>
      <c r="B1" s="525"/>
      <c r="C1" s="525"/>
      <c r="D1" s="525"/>
      <c r="E1" s="525"/>
      <c r="F1" s="525"/>
      <c r="G1" s="525"/>
      <c r="H1" s="525"/>
      <c r="I1" s="525"/>
      <c r="J1" s="525"/>
      <c r="K1" s="321"/>
      <c r="L1" s="321"/>
      <c r="M1" s="322"/>
      <c r="N1" s="322"/>
      <c r="O1" s="322"/>
      <c r="P1" s="322"/>
      <c r="Q1" s="322"/>
      <c r="R1" s="322"/>
      <c r="S1" s="322"/>
    </row>
    <row r="2" spans="1:19" s="108" customFormat="1" ht="33" customHeight="1">
      <c r="A2" s="323"/>
      <c r="B2" s="323"/>
      <c r="C2" s="323"/>
      <c r="D2" s="323"/>
      <c r="E2" s="323"/>
      <c r="F2" s="323"/>
      <c r="G2" s="323"/>
      <c r="H2" s="323"/>
      <c r="I2" s="323"/>
      <c r="J2" s="323"/>
      <c r="K2" s="321"/>
      <c r="L2" s="321"/>
      <c r="M2" s="322"/>
      <c r="N2" s="322"/>
      <c r="O2" s="322"/>
      <c r="P2" s="322"/>
      <c r="Q2" s="322"/>
      <c r="R2" s="322"/>
      <c r="S2" s="322"/>
    </row>
    <row r="3" spans="1:19">
      <c r="A3" s="559" t="s">
        <v>529</v>
      </c>
      <c r="B3" s="560"/>
      <c r="C3" s="560"/>
      <c r="D3" s="560"/>
      <c r="E3" s="560"/>
      <c r="F3" s="560"/>
      <c r="G3" s="560"/>
      <c r="H3" s="560"/>
    </row>
    <row r="5" spans="1:19" ht="25.5">
      <c r="A5" s="353" t="s">
        <v>461</v>
      </c>
      <c r="B5" s="113" t="s">
        <v>221</v>
      </c>
      <c r="C5" s="324" t="s">
        <v>107</v>
      </c>
      <c r="D5" s="324" t="s">
        <v>178</v>
      </c>
      <c r="E5" s="324" t="s">
        <v>179</v>
      </c>
      <c r="F5" s="324" t="s">
        <v>180</v>
      </c>
      <c r="G5" s="324" t="s">
        <v>181</v>
      </c>
      <c r="H5" s="324" t="s">
        <v>182</v>
      </c>
      <c r="M5" s="273"/>
    </row>
    <row r="6" spans="1:19" ht="15">
      <c r="A6" s="325">
        <v>1</v>
      </c>
      <c r="B6" s="114" t="s">
        <v>359</v>
      </c>
      <c r="C6" s="426">
        <v>52810</v>
      </c>
      <c r="D6" s="427">
        <v>1.6E-2</v>
      </c>
      <c r="E6" s="426">
        <v>87115</v>
      </c>
      <c r="F6" s="427">
        <v>1.4999999999999999E-2</v>
      </c>
      <c r="G6" s="426">
        <v>1235080</v>
      </c>
      <c r="H6" s="427">
        <v>0.05</v>
      </c>
    </row>
    <row r="7" spans="1:19" ht="15">
      <c r="A7" s="325">
        <v>2</v>
      </c>
      <c r="B7" s="114" t="s">
        <v>348</v>
      </c>
      <c r="C7" s="426">
        <v>37291</v>
      </c>
      <c r="D7" s="427">
        <v>1.0999999999999999E-2</v>
      </c>
      <c r="E7" s="426">
        <v>77507</v>
      </c>
      <c r="F7" s="427">
        <v>1.2999999999999999E-2</v>
      </c>
      <c r="G7" s="426">
        <v>1125414</v>
      </c>
      <c r="H7" s="427">
        <v>4.5999999999999999E-2</v>
      </c>
    </row>
    <row r="8" spans="1:19" ht="15">
      <c r="A8" s="325">
        <v>3</v>
      </c>
      <c r="B8" s="114" t="s">
        <v>374</v>
      </c>
      <c r="C8" s="426">
        <v>20180</v>
      </c>
      <c r="D8" s="427">
        <v>6.0000000000000001E-3</v>
      </c>
      <c r="E8" s="426">
        <v>33555</v>
      </c>
      <c r="F8" s="427">
        <v>6.0000000000000001E-3</v>
      </c>
      <c r="G8" s="426">
        <v>607435</v>
      </c>
      <c r="H8" s="427">
        <v>2.5000000000000001E-2</v>
      </c>
    </row>
    <row r="9" spans="1:19" ht="15">
      <c r="A9" s="325">
        <v>4</v>
      </c>
      <c r="B9" s="114" t="s">
        <v>442</v>
      </c>
      <c r="C9" s="426">
        <v>10467</v>
      </c>
      <c r="D9" s="427">
        <v>3.0000000000000001E-3</v>
      </c>
      <c r="E9" s="426">
        <v>14555</v>
      </c>
      <c r="F9" s="427">
        <v>3.0000000000000001E-3</v>
      </c>
      <c r="G9" s="426">
        <v>115051</v>
      </c>
      <c r="H9" s="427">
        <v>5.0000000000000001E-3</v>
      </c>
    </row>
    <row r="10" spans="1:19" ht="15">
      <c r="A10" s="325">
        <v>5</v>
      </c>
      <c r="B10" s="114" t="s">
        <v>347</v>
      </c>
      <c r="C10" s="426">
        <v>8432</v>
      </c>
      <c r="D10" s="427">
        <v>3.0000000000000001E-3</v>
      </c>
      <c r="E10" s="426">
        <v>13030</v>
      </c>
      <c r="F10" s="427">
        <v>2E-3</v>
      </c>
      <c r="G10" s="426">
        <v>127330</v>
      </c>
      <c r="H10" s="427">
        <v>5.0000000000000001E-3</v>
      </c>
    </row>
    <row r="11" spans="1:19" ht="15">
      <c r="A11" s="325">
        <v>6</v>
      </c>
      <c r="B11" s="114" t="s">
        <v>361</v>
      </c>
      <c r="C11" s="426">
        <v>5831</v>
      </c>
      <c r="D11" s="427">
        <v>2E-3</v>
      </c>
      <c r="E11" s="426">
        <v>10534</v>
      </c>
      <c r="F11" s="427">
        <v>2E-3</v>
      </c>
      <c r="G11" s="426">
        <v>186005</v>
      </c>
      <c r="H11" s="427">
        <v>8.0000000000000002E-3</v>
      </c>
    </row>
    <row r="12" spans="1:19" ht="15">
      <c r="A12" s="325">
        <v>7</v>
      </c>
      <c r="B12" s="114" t="s">
        <v>368</v>
      </c>
      <c r="C12" s="426">
        <v>5020</v>
      </c>
      <c r="D12" s="427">
        <v>2E-3</v>
      </c>
      <c r="E12" s="426">
        <v>7697</v>
      </c>
      <c r="F12" s="427">
        <v>1E-3</v>
      </c>
      <c r="G12" s="426">
        <v>67102</v>
      </c>
      <c r="H12" s="427">
        <v>3.0000000000000001E-3</v>
      </c>
    </row>
    <row r="13" spans="1:19" ht="15">
      <c r="A13" s="325">
        <v>8</v>
      </c>
      <c r="B13" s="114" t="s">
        <v>526</v>
      </c>
      <c r="C13" s="426">
        <v>3949</v>
      </c>
      <c r="D13" s="427">
        <v>1E-3</v>
      </c>
      <c r="E13" s="426">
        <v>7274</v>
      </c>
      <c r="F13" s="427">
        <v>1E-3</v>
      </c>
      <c r="G13" s="426">
        <v>88873</v>
      </c>
      <c r="H13" s="427">
        <v>4.0000000000000001E-3</v>
      </c>
    </row>
    <row r="14" spans="1:19" ht="15">
      <c r="A14" s="325">
        <v>9</v>
      </c>
      <c r="B14" s="114" t="s">
        <v>530</v>
      </c>
      <c r="C14" s="426">
        <v>4286</v>
      </c>
      <c r="D14" s="427">
        <v>1E-3</v>
      </c>
      <c r="E14" s="426">
        <v>7161</v>
      </c>
      <c r="F14" s="427">
        <v>1E-3</v>
      </c>
      <c r="G14" s="426">
        <v>110869</v>
      </c>
      <c r="H14" s="427">
        <v>5.0000000000000001E-3</v>
      </c>
    </row>
    <row r="15" spans="1:19" ht="15">
      <c r="A15" s="325">
        <v>10</v>
      </c>
      <c r="B15" s="114" t="s">
        <v>365</v>
      </c>
      <c r="C15" s="426">
        <v>4428</v>
      </c>
      <c r="D15" s="427">
        <v>1E-3</v>
      </c>
      <c r="E15" s="426">
        <v>6864</v>
      </c>
      <c r="F15" s="427">
        <v>1E-3</v>
      </c>
      <c r="G15" s="426">
        <v>94515</v>
      </c>
      <c r="H15" s="427">
        <v>4.0000000000000001E-3</v>
      </c>
    </row>
    <row r="16" spans="1:19" ht="15">
      <c r="A16" s="325">
        <v>11</v>
      </c>
      <c r="B16" s="114" t="s">
        <v>363</v>
      </c>
      <c r="C16" s="426">
        <v>3305</v>
      </c>
      <c r="D16" s="427">
        <v>1E-3</v>
      </c>
      <c r="E16" s="426">
        <v>5710</v>
      </c>
      <c r="F16" s="427">
        <v>1E-3</v>
      </c>
      <c r="G16" s="426">
        <v>76015</v>
      </c>
      <c r="H16" s="427">
        <v>3.0000000000000001E-3</v>
      </c>
    </row>
    <row r="17" spans="1:8" ht="15">
      <c r="A17" s="325">
        <v>12</v>
      </c>
      <c r="B17" s="114" t="s">
        <v>531</v>
      </c>
      <c r="C17" s="426">
        <v>4913</v>
      </c>
      <c r="D17" s="427">
        <v>1E-3</v>
      </c>
      <c r="E17" s="426">
        <v>5694</v>
      </c>
      <c r="F17" s="427">
        <v>1E-3</v>
      </c>
      <c r="G17" s="426">
        <v>32275</v>
      </c>
      <c r="H17" s="427">
        <v>1E-3</v>
      </c>
    </row>
    <row r="18" spans="1:8" ht="15">
      <c r="A18" s="325">
        <v>13</v>
      </c>
      <c r="B18" s="114" t="s">
        <v>349</v>
      </c>
      <c r="C18" s="426">
        <v>2180</v>
      </c>
      <c r="D18" s="427">
        <v>1E-3</v>
      </c>
      <c r="E18" s="426">
        <v>5538</v>
      </c>
      <c r="F18" s="427">
        <v>1E-3</v>
      </c>
      <c r="G18" s="426">
        <v>102435</v>
      </c>
      <c r="H18" s="427">
        <v>4.0000000000000001E-3</v>
      </c>
    </row>
    <row r="19" spans="1:8" ht="15">
      <c r="A19" s="325">
        <v>14</v>
      </c>
      <c r="B19" s="114" t="s">
        <v>366</v>
      </c>
      <c r="C19" s="426">
        <v>3481</v>
      </c>
      <c r="D19" s="427">
        <v>1E-3</v>
      </c>
      <c r="E19" s="426">
        <v>5428</v>
      </c>
      <c r="F19" s="427">
        <v>1E-3</v>
      </c>
      <c r="G19" s="426">
        <v>95569</v>
      </c>
      <c r="H19" s="427">
        <v>4.0000000000000001E-3</v>
      </c>
    </row>
    <row r="20" spans="1:8" ht="15">
      <c r="A20" s="325">
        <v>15</v>
      </c>
      <c r="B20" s="114" t="s">
        <v>391</v>
      </c>
      <c r="C20" s="426">
        <v>3548</v>
      </c>
      <c r="D20" s="427">
        <v>1E-3</v>
      </c>
      <c r="E20" s="426">
        <v>5112</v>
      </c>
      <c r="F20" s="427">
        <v>1E-3</v>
      </c>
      <c r="G20" s="426">
        <v>92944</v>
      </c>
      <c r="H20" s="427">
        <v>4.0000000000000001E-3</v>
      </c>
    </row>
    <row r="21" spans="1:8" ht="15">
      <c r="A21" s="325">
        <v>16</v>
      </c>
      <c r="B21" s="114" t="s">
        <v>369</v>
      </c>
      <c r="C21" s="426">
        <v>2839</v>
      </c>
      <c r="D21" s="427">
        <v>1E-3</v>
      </c>
      <c r="E21" s="426">
        <v>4538</v>
      </c>
      <c r="F21" s="427">
        <v>1E-3</v>
      </c>
      <c r="G21" s="426">
        <v>63761</v>
      </c>
      <c r="H21" s="427">
        <v>3.0000000000000001E-3</v>
      </c>
    </row>
    <row r="22" spans="1:8" ht="15">
      <c r="A22" s="325">
        <v>17</v>
      </c>
      <c r="B22" s="114" t="s">
        <v>532</v>
      </c>
      <c r="C22" s="426">
        <v>2320</v>
      </c>
      <c r="D22" s="427">
        <v>1E-3</v>
      </c>
      <c r="E22" s="426">
        <v>4518</v>
      </c>
      <c r="F22" s="427">
        <v>1E-3</v>
      </c>
      <c r="G22" s="426">
        <v>62849</v>
      </c>
      <c r="H22" s="427">
        <v>3.0000000000000001E-3</v>
      </c>
    </row>
    <row r="23" spans="1:8" ht="15">
      <c r="A23" s="325">
        <v>18</v>
      </c>
      <c r="B23" s="114" t="s">
        <v>360</v>
      </c>
      <c r="C23" s="426">
        <v>1920</v>
      </c>
      <c r="D23" s="427">
        <v>1E-3</v>
      </c>
      <c r="E23" s="426">
        <v>3586</v>
      </c>
      <c r="F23" s="427">
        <v>1E-3</v>
      </c>
      <c r="G23" s="426">
        <v>42515</v>
      </c>
      <c r="H23" s="427">
        <v>2E-3</v>
      </c>
    </row>
    <row r="24" spans="1:8" ht="15">
      <c r="A24" s="325">
        <v>19</v>
      </c>
      <c r="B24" s="114" t="s">
        <v>533</v>
      </c>
      <c r="C24" s="426">
        <v>1769</v>
      </c>
      <c r="D24" s="427">
        <v>1E-3</v>
      </c>
      <c r="E24" s="426">
        <v>3185</v>
      </c>
      <c r="F24" s="427">
        <v>1E-3</v>
      </c>
      <c r="G24" s="426">
        <v>59449</v>
      </c>
      <c r="H24" s="427">
        <v>2E-3</v>
      </c>
    </row>
    <row r="25" spans="1:8" ht="15">
      <c r="A25" s="325">
        <v>20</v>
      </c>
      <c r="B25" s="114" t="s">
        <v>534</v>
      </c>
      <c r="C25" s="426">
        <v>1946</v>
      </c>
      <c r="D25" s="427">
        <v>1E-3</v>
      </c>
      <c r="E25" s="426">
        <v>3076</v>
      </c>
      <c r="F25" s="427">
        <v>1E-3</v>
      </c>
      <c r="G25" s="426">
        <v>40102</v>
      </c>
      <c r="H25" s="427">
        <v>2E-3</v>
      </c>
    </row>
    <row r="27" spans="1:8">
      <c r="A27" s="22" t="s">
        <v>528</v>
      </c>
    </row>
  </sheetData>
  <mergeCells count="2">
    <mergeCell ref="A1:J1"/>
    <mergeCell ref="A3:H3"/>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drawing r:id="rId2"/>
</worksheet>
</file>

<file path=xl/worksheets/sheet21.xml><?xml version="1.0" encoding="utf-8"?>
<worksheet xmlns="http://schemas.openxmlformats.org/spreadsheetml/2006/main" xmlns:r="http://schemas.openxmlformats.org/officeDocument/2006/relationships">
  <sheetPr codeName="Sheet17"/>
  <dimension ref="A1:I26"/>
  <sheetViews>
    <sheetView workbookViewId="0">
      <selection activeCell="C32" sqref="C32"/>
    </sheetView>
  </sheetViews>
  <sheetFormatPr defaultColWidth="8.85546875" defaultRowHeight="12.75"/>
  <cols>
    <col min="1" max="1" width="20.5703125" style="338" customWidth="1"/>
    <col min="2" max="2" width="13.5703125" style="338" customWidth="1"/>
    <col min="3" max="6" width="15.7109375" style="338" customWidth="1"/>
    <col min="7" max="7" width="24.140625" style="338" bestFit="1" customWidth="1"/>
  </cols>
  <sheetData>
    <row r="1" spans="1:9" ht="53.1" customHeight="1">
      <c r="A1" s="562" t="s">
        <v>327</v>
      </c>
      <c r="B1" s="562"/>
      <c r="C1" s="562"/>
      <c r="D1" s="562"/>
      <c r="E1" s="562"/>
      <c r="F1" s="562"/>
      <c r="G1" s="562"/>
    </row>
    <row r="2" spans="1:9" s="22" customFormat="1" ht="12.75" customHeight="1">
      <c r="A2" s="529"/>
      <c r="B2" s="529"/>
      <c r="C2" s="529"/>
      <c r="D2" s="529"/>
      <c r="E2" s="529"/>
      <c r="F2" s="529"/>
      <c r="G2" s="529"/>
      <c r="H2" s="277"/>
      <c r="I2"/>
    </row>
    <row r="3" spans="1:9" s="22" customFormat="1" ht="29.25" customHeight="1">
      <c r="A3" s="529" t="s">
        <v>339</v>
      </c>
      <c r="B3" s="529"/>
      <c r="C3" s="529"/>
      <c r="D3" s="529"/>
      <c r="E3" s="529"/>
      <c r="F3" s="529"/>
      <c r="G3" s="529"/>
      <c r="H3"/>
      <c r="I3"/>
    </row>
    <row r="4" spans="1:9" s="22" customFormat="1" ht="18" customHeight="1">
      <c r="A4" s="529"/>
      <c r="B4" s="529"/>
      <c r="C4" s="529"/>
      <c r="D4" s="529"/>
      <c r="E4" s="529"/>
      <c r="F4" s="529"/>
      <c r="G4" s="529"/>
      <c r="H4"/>
      <c r="I4"/>
    </row>
    <row r="5" spans="1:9" s="22" customFormat="1" ht="18" customHeight="1">
      <c r="A5" s="277"/>
      <c r="B5" s="277"/>
      <c r="C5" s="277"/>
      <c r="D5" s="277"/>
      <c r="E5" s="277"/>
      <c r="F5" s="277"/>
      <c r="G5" s="277"/>
      <c r="H5"/>
      <c r="I5"/>
    </row>
    <row r="6" spans="1:9">
      <c r="A6" s="528" t="s">
        <v>535</v>
      </c>
      <c r="B6" s="562"/>
      <c r="C6" s="562"/>
      <c r="D6" s="562"/>
      <c r="E6" s="562"/>
      <c r="F6" s="562"/>
      <c r="G6" s="562"/>
    </row>
    <row r="7" spans="1:9">
      <c r="A7" s="561"/>
      <c r="B7" s="561"/>
      <c r="C7" s="561"/>
      <c r="D7" s="561"/>
      <c r="E7" s="561"/>
      <c r="F7" s="561"/>
      <c r="G7" s="561"/>
    </row>
    <row r="8" spans="1:9">
      <c r="A8" s="326"/>
      <c r="B8" s="326" t="s">
        <v>102</v>
      </c>
      <c r="C8" s="326" t="s">
        <v>103</v>
      </c>
      <c r="D8" s="326" t="s">
        <v>104</v>
      </c>
      <c r="E8" s="326"/>
      <c r="F8" s="276"/>
      <c r="G8" s="276"/>
    </row>
    <row r="9" spans="1:9" s="293" customFormat="1" ht="38.25">
      <c r="A9" s="446" t="s">
        <v>174</v>
      </c>
      <c r="B9" s="446" t="s">
        <v>105</v>
      </c>
      <c r="C9" s="446" t="s">
        <v>106</v>
      </c>
      <c r="D9" s="446" t="s">
        <v>161</v>
      </c>
      <c r="E9" s="446" t="s">
        <v>536</v>
      </c>
      <c r="F9" s="324" t="s">
        <v>162</v>
      </c>
      <c r="G9" s="324" t="s">
        <v>163</v>
      </c>
    </row>
    <row r="10" spans="1:9">
      <c r="A10" s="30" t="s">
        <v>160</v>
      </c>
      <c r="B10" s="328">
        <v>2490</v>
      </c>
      <c r="C10" s="414">
        <v>139685</v>
      </c>
      <c r="D10" s="119">
        <v>109250</v>
      </c>
      <c r="E10" s="328">
        <v>2238</v>
      </c>
      <c r="F10" s="329">
        <v>252</v>
      </c>
      <c r="G10" s="330">
        <v>0.10120481927710843</v>
      </c>
    </row>
    <row r="11" spans="1:9">
      <c r="A11" s="30" t="s">
        <v>83</v>
      </c>
      <c r="B11" s="328">
        <v>2563</v>
      </c>
      <c r="C11" s="119">
        <v>5236</v>
      </c>
      <c r="D11" s="119">
        <v>3362</v>
      </c>
      <c r="E11" s="328">
        <v>1796</v>
      </c>
      <c r="F11" s="329">
        <v>767</v>
      </c>
      <c r="G11" s="330">
        <v>0.29925868123293015</v>
      </c>
    </row>
    <row r="12" spans="1:9">
      <c r="A12" s="30" t="s">
        <v>251</v>
      </c>
      <c r="B12" s="328">
        <v>63850</v>
      </c>
      <c r="C12" s="119">
        <v>2093</v>
      </c>
      <c r="D12" s="119">
        <v>1764</v>
      </c>
      <c r="E12" s="328">
        <v>62884</v>
      </c>
      <c r="F12" s="329">
        <v>966</v>
      </c>
      <c r="G12" s="330">
        <v>1.5129209083790134E-2</v>
      </c>
    </row>
    <row r="13" spans="1:9">
      <c r="A13" s="30" t="s">
        <v>175</v>
      </c>
      <c r="B13" s="328">
        <v>79021</v>
      </c>
      <c r="C13" s="119">
        <v>108531</v>
      </c>
      <c r="D13" s="119">
        <v>79533</v>
      </c>
      <c r="E13" s="328">
        <v>51120</v>
      </c>
      <c r="F13" s="329">
        <v>27901</v>
      </c>
      <c r="G13" s="330">
        <v>0.35308335758848913</v>
      </c>
    </row>
    <row r="14" spans="1:9">
      <c r="A14" s="30" t="s">
        <v>146</v>
      </c>
      <c r="B14" s="328">
        <v>3278</v>
      </c>
      <c r="C14" s="119">
        <v>3092</v>
      </c>
      <c r="D14" s="119">
        <v>2707</v>
      </c>
      <c r="E14" s="328">
        <v>2716</v>
      </c>
      <c r="F14" s="329">
        <v>562</v>
      </c>
      <c r="G14" s="330">
        <v>0.17144600366076876</v>
      </c>
    </row>
    <row r="15" spans="1:9" s="18" customFormat="1">
      <c r="A15" s="30" t="s">
        <v>176</v>
      </c>
      <c r="B15" s="329">
        <v>21140</v>
      </c>
      <c r="C15" s="414">
        <v>64358</v>
      </c>
      <c r="D15" s="414">
        <v>46532</v>
      </c>
      <c r="E15" s="328">
        <v>18699</v>
      </c>
      <c r="F15" s="329">
        <v>2441</v>
      </c>
      <c r="G15" s="330">
        <v>0.11546830652790918</v>
      </c>
      <c r="I15"/>
    </row>
    <row r="16" spans="1:9">
      <c r="A16" s="30" t="s">
        <v>113</v>
      </c>
      <c r="B16" s="328">
        <v>26142</v>
      </c>
      <c r="C16" s="119">
        <v>118902</v>
      </c>
      <c r="D16" s="119">
        <v>92513</v>
      </c>
      <c r="E16" s="328">
        <v>20984</v>
      </c>
      <c r="F16" s="329">
        <v>5158</v>
      </c>
      <c r="G16" s="330">
        <v>0.19730701553056385</v>
      </c>
    </row>
    <row r="17" spans="1:7">
      <c r="A17" s="30" t="s">
        <v>114</v>
      </c>
      <c r="B17" s="328">
        <v>10947</v>
      </c>
      <c r="C17" s="119">
        <v>287337</v>
      </c>
      <c r="D17" s="119">
        <v>226258</v>
      </c>
      <c r="E17" s="328">
        <v>10516</v>
      </c>
      <c r="F17" s="329">
        <v>431</v>
      </c>
      <c r="G17" s="330">
        <v>3.9371517310678728E-2</v>
      </c>
    </row>
    <row r="18" spans="1:7">
      <c r="A18" s="30" t="s">
        <v>119</v>
      </c>
      <c r="B18" s="328">
        <v>15081</v>
      </c>
      <c r="C18" s="119">
        <v>8349</v>
      </c>
      <c r="D18" s="119">
        <v>6857</v>
      </c>
      <c r="E18" s="328">
        <v>11866</v>
      </c>
      <c r="F18" s="329">
        <v>3215</v>
      </c>
      <c r="G18" s="330">
        <v>0.2131821497248193</v>
      </c>
    </row>
    <row r="19" spans="1:7">
      <c r="A19" s="30" t="s">
        <v>323</v>
      </c>
      <c r="B19" s="328">
        <v>19774</v>
      </c>
      <c r="C19" s="119">
        <v>17425</v>
      </c>
      <c r="D19" s="119">
        <v>12821</v>
      </c>
      <c r="E19" s="328">
        <v>17466</v>
      </c>
      <c r="F19" s="329">
        <v>2308</v>
      </c>
      <c r="G19" s="330">
        <v>0.11671892383938505</v>
      </c>
    </row>
    <row r="20" spans="1:7">
      <c r="A20" s="30" t="s">
        <v>120</v>
      </c>
      <c r="B20" s="328">
        <v>182646</v>
      </c>
      <c r="C20" s="414">
        <v>100968</v>
      </c>
      <c r="D20" s="119">
        <v>85070</v>
      </c>
      <c r="E20" s="328">
        <v>158669</v>
      </c>
      <c r="F20" s="329">
        <v>23977</v>
      </c>
      <c r="G20" s="330">
        <v>0.13127580127678679</v>
      </c>
    </row>
    <row r="21" spans="1:7" ht="15">
      <c r="A21" s="327" t="s">
        <v>193</v>
      </c>
      <c r="B21" s="331">
        <f>SUM(B10:B20)</f>
        <v>426932</v>
      </c>
      <c r="C21" s="331">
        <f t="shared" ref="C21:F21" si="0">SUM(C10:C20)</f>
        <v>855976</v>
      </c>
      <c r="D21" s="331">
        <f t="shared" si="0"/>
        <v>666667</v>
      </c>
      <c r="E21" s="331">
        <f t="shared" si="0"/>
        <v>358954</v>
      </c>
      <c r="F21" s="331">
        <f t="shared" si="0"/>
        <v>67978</v>
      </c>
      <c r="G21" s="332">
        <f t="shared" ref="G21" si="1">F21/B21</f>
        <v>0.15922441981392821</v>
      </c>
    </row>
    <row r="22" spans="1:7">
      <c r="A22"/>
      <c r="B22"/>
      <c r="C22"/>
      <c r="D22"/>
      <c r="E22"/>
      <c r="F22"/>
      <c r="G22"/>
    </row>
    <row r="23" spans="1:7">
      <c r="A23"/>
      <c r="B23"/>
      <c r="C23"/>
      <c r="D23"/>
      <c r="E23"/>
      <c r="F23"/>
      <c r="G23"/>
    </row>
    <row r="24" spans="1:7">
      <c r="A24" s="333"/>
      <c r="B24" s="334"/>
      <c r="C24" s="335"/>
      <c r="D24" s="335"/>
      <c r="E24" s="334"/>
      <c r="F24" s="335"/>
      <c r="G24" s="335"/>
    </row>
    <row r="25" spans="1:7" s="158" customFormat="1" ht="38.25">
      <c r="A25" s="339"/>
      <c r="B25" s="340"/>
      <c r="C25" s="340"/>
      <c r="D25" s="445" t="s">
        <v>195</v>
      </c>
      <c r="E25" s="447">
        <f>C21+E21</f>
        <v>1214930</v>
      </c>
      <c r="F25" s="340"/>
      <c r="G25" s="340"/>
    </row>
    <row r="26" spans="1:7">
      <c r="A26" s="333"/>
      <c r="B26" s="335"/>
      <c r="C26" s="335"/>
      <c r="D26" s="336"/>
      <c r="E26" s="337"/>
      <c r="F26" s="335"/>
      <c r="G26" s="335"/>
    </row>
  </sheetData>
  <sortState ref="A10:G20">
    <sortCondition ref="A10:A20"/>
  </sortState>
  <mergeCells count="6">
    <mergeCell ref="A7:G7"/>
    <mergeCell ref="A6:G6"/>
    <mergeCell ref="A1:G1"/>
    <mergeCell ref="A3:G3"/>
    <mergeCell ref="A2:G2"/>
    <mergeCell ref="A4:G4"/>
  </mergeCells>
  <phoneticPr fontId="2" type="noConversion"/>
  <printOptions horizontalCentered="1"/>
  <pageMargins left="0.5" right="0.5" top="1" bottom="1" header="0.5" footer="0.5"/>
  <pageSetup scale="85" orientation="landscape" horizontalDpi="4294967292" verticalDpi="4294967292" r:id="rId1"/>
  <headerFooter alignWithMargins="0">
    <oddHeader>&amp;R&amp;F
&amp;A</oddHeader>
    <oddFooter>&amp;RMarch 2012</oddFooter>
  </headerFooter>
</worksheet>
</file>

<file path=xl/worksheets/sheet22.xml><?xml version="1.0" encoding="utf-8"?>
<worksheet xmlns="http://schemas.openxmlformats.org/spreadsheetml/2006/main" xmlns:r="http://schemas.openxmlformats.org/officeDocument/2006/relationships">
  <sheetPr codeName="Sheet18"/>
  <dimension ref="A1:V79"/>
  <sheetViews>
    <sheetView zoomScale="80" zoomScaleNormal="80" workbookViewId="0">
      <selection activeCell="J11" sqref="J11"/>
    </sheetView>
  </sheetViews>
  <sheetFormatPr defaultColWidth="8.85546875" defaultRowHeight="12.75"/>
  <cols>
    <col min="1" max="1" width="10" customWidth="1"/>
    <col min="2" max="2" width="13.42578125" customWidth="1"/>
    <col min="3" max="3" width="13.42578125" style="1" customWidth="1"/>
    <col min="4" max="21" width="13.42578125" customWidth="1"/>
    <col min="22" max="22" width="14.28515625" customWidth="1"/>
  </cols>
  <sheetData>
    <row r="1" spans="1:17" ht="81.75" customHeight="1">
      <c r="A1" s="528" t="s">
        <v>547</v>
      </c>
      <c r="B1" s="528"/>
      <c r="C1" s="528"/>
      <c r="D1" s="528"/>
      <c r="E1" s="528"/>
      <c r="F1" s="528"/>
      <c r="G1" s="528"/>
      <c r="H1" s="528"/>
      <c r="I1" s="528"/>
      <c r="J1" s="528"/>
      <c r="K1" s="528"/>
      <c r="L1" s="528"/>
      <c r="M1" s="528"/>
      <c r="N1" s="528"/>
      <c r="O1" s="528"/>
      <c r="P1" s="436"/>
      <c r="Q1" s="436"/>
    </row>
    <row r="2" spans="1:17">
      <c r="A2" s="271"/>
    </row>
    <row r="3" spans="1:17" ht="14.25" customHeight="1"/>
    <row r="4" spans="1:17" ht="14.25" customHeight="1"/>
    <row r="5" spans="1:17" ht="14.25" customHeight="1"/>
    <row r="6" spans="1:17" ht="14.25" customHeight="1"/>
    <row r="7" spans="1:17" ht="14.25" customHeight="1"/>
    <row r="8" spans="1:17" ht="14.25" customHeight="1"/>
    <row r="9" spans="1:17" ht="14.25" customHeight="1"/>
    <row r="10" spans="1:17" ht="14.25" customHeight="1"/>
    <row r="11" spans="1:17" ht="14.25" customHeight="1"/>
    <row r="12" spans="1:17" ht="14.25" customHeight="1"/>
    <row r="13" spans="1:17" ht="14.25" customHeight="1"/>
    <row r="14" spans="1:17" ht="14.25" customHeight="1"/>
    <row r="15" spans="1:17" ht="14.25" customHeight="1"/>
    <row r="16" spans="1:17" ht="14.25" customHeight="1"/>
    <row r="17" spans="1:14" ht="14.25" customHeight="1"/>
    <row r="18" spans="1:14" ht="14.25" customHeight="1"/>
    <row r="19" spans="1:14" ht="14.25" customHeight="1"/>
    <row r="20" spans="1:14" ht="14.25" customHeight="1"/>
    <row r="21" spans="1:14" ht="14.25" customHeight="1"/>
    <row r="22" spans="1:14" ht="14.25" customHeight="1"/>
    <row r="23" spans="1:14" ht="14.25" customHeight="1"/>
    <row r="24" spans="1:14" ht="14.25" customHeight="1"/>
    <row r="25" spans="1:14">
      <c r="B25" s="95"/>
    </row>
    <row r="26" spans="1:14">
      <c r="A26" s="18" t="s">
        <v>91</v>
      </c>
      <c r="B26" s="18"/>
      <c r="C26" s="18"/>
      <c r="D26" s="18"/>
      <c r="E26" s="18"/>
      <c r="F26" s="18"/>
      <c r="G26" s="18"/>
      <c r="H26" s="18"/>
      <c r="I26" s="18"/>
      <c r="J26" s="18"/>
      <c r="K26" s="18"/>
      <c r="L26" s="18"/>
      <c r="M26" s="18"/>
      <c r="N26" s="18"/>
    </row>
    <row r="27" spans="1:14" ht="51">
      <c r="A27" s="86" t="s">
        <v>147</v>
      </c>
      <c r="B27" s="62" t="s">
        <v>229</v>
      </c>
      <c r="C27" s="18"/>
      <c r="D27" s="18"/>
      <c r="E27" s="18"/>
      <c r="F27" s="18"/>
      <c r="G27" s="18"/>
      <c r="H27" s="18"/>
      <c r="I27" s="18"/>
      <c r="J27" s="18"/>
      <c r="K27" s="18"/>
      <c r="L27" s="18"/>
      <c r="M27" s="18"/>
      <c r="N27" s="18"/>
    </row>
    <row r="28" spans="1:14">
      <c r="A28" s="454" t="s">
        <v>252</v>
      </c>
      <c r="B28" s="17">
        <f>N50</f>
        <v>5.5238179999999995</v>
      </c>
      <c r="C28" s="18"/>
      <c r="D28" s="18"/>
      <c r="E28" s="18"/>
      <c r="F28" s="18"/>
      <c r="G28" s="18"/>
      <c r="H28" s="18"/>
      <c r="I28" s="18"/>
      <c r="J28" s="18"/>
      <c r="K28" s="18"/>
      <c r="L28" s="18"/>
      <c r="M28" s="18"/>
      <c r="N28" s="18"/>
    </row>
    <row r="29" spans="1:14">
      <c r="A29" s="454" t="s">
        <v>253</v>
      </c>
      <c r="B29" s="17">
        <f t="shared" ref="B29:B37" si="0">N51</f>
        <v>8.4937329999999989</v>
      </c>
      <c r="C29" s="18"/>
      <c r="D29" s="18"/>
      <c r="E29" s="18"/>
      <c r="F29" s="18"/>
      <c r="G29" s="18"/>
      <c r="H29" s="18"/>
      <c r="I29" s="18"/>
      <c r="J29" s="18"/>
      <c r="K29" s="18"/>
      <c r="L29" s="18"/>
      <c r="M29" s="18"/>
      <c r="N29" s="18"/>
    </row>
    <row r="30" spans="1:14">
      <c r="A30" s="454" t="s">
        <v>254</v>
      </c>
      <c r="B30" s="17">
        <f t="shared" si="0"/>
        <v>19.305638999999999</v>
      </c>
      <c r="C30" s="18"/>
      <c r="D30" s="18"/>
      <c r="E30" s="18"/>
      <c r="F30" s="18"/>
      <c r="G30" s="18"/>
      <c r="H30" s="18"/>
      <c r="I30" s="18"/>
      <c r="J30" s="18"/>
      <c r="K30" s="18"/>
      <c r="L30" s="18"/>
      <c r="M30" s="18"/>
      <c r="N30" s="18"/>
    </row>
    <row r="31" spans="1:14">
      <c r="A31" s="454" t="s">
        <v>255</v>
      </c>
      <c r="B31" s="17">
        <f t="shared" si="0"/>
        <v>35.211089000000001</v>
      </c>
      <c r="C31" s="18"/>
      <c r="D31" s="18"/>
      <c r="E31" s="18"/>
      <c r="F31" s="18"/>
      <c r="G31" s="18"/>
      <c r="H31" s="18"/>
      <c r="I31" s="18"/>
      <c r="J31" s="18"/>
      <c r="K31" s="18"/>
      <c r="L31" s="18"/>
      <c r="M31" s="18"/>
      <c r="N31" s="18"/>
    </row>
    <row r="32" spans="1:14">
      <c r="A32" s="454" t="s">
        <v>256</v>
      </c>
      <c r="B32" s="17">
        <f t="shared" si="0"/>
        <v>47.027518000000008</v>
      </c>
      <c r="C32" s="18"/>
      <c r="D32" s="18"/>
      <c r="E32" s="18"/>
      <c r="F32" s="18"/>
      <c r="G32" s="18"/>
      <c r="H32" s="18"/>
      <c r="I32" s="18"/>
      <c r="J32" s="18"/>
      <c r="K32" s="18"/>
      <c r="L32" s="18"/>
      <c r="M32" s="18"/>
      <c r="N32" s="18"/>
    </row>
    <row r="33" spans="1:18">
      <c r="A33" s="454" t="s">
        <v>191</v>
      </c>
      <c r="B33" s="17">
        <f t="shared" si="0"/>
        <v>68.058941000000004</v>
      </c>
      <c r="C33" s="18"/>
      <c r="D33" s="18"/>
      <c r="E33" s="18"/>
      <c r="F33" s="18"/>
      <c r="G33" s="18"/>
      <c r="H33" s="18"/>
      <c r="I33" s="18"/>
      <c r="J33" s="18"/>
      <c r="K33" s="18"/>
      <c r="L33" s="18"/>
      <c r="M33" s="18"/>
      <c r="N33" s="18"/>
    </row>
    <row r="34" spans="1:18">
      <c r="A34" s="454" t="s">
        <v>218</v>
      </c>
      <c r="B34" s="17">
        <f t="shared" si="0"/>
        <v>90.638565</v>
      </c>
      <c r="C34" s="18"/>
      <c r="D34" s="18"/>
      <c r="E34" s="18"/>
      <c r="F34" s="18"/>
      <c r="G34" s="18"/>
      <c r="H34" s="18"/>
      <c r="I34" s="18"/>
      <c r="J34" s="18"/>
      <c r="K34" s="18"/>
      <c r="L34" s="18"/>
      <c r="M34" s="18"/>
      <c r="N34" s="18"/>
    </row>
    <row r="35" spans="1:18">
      <c r="A35" s="454" t="s">
        <v>219</v>
      </c>
      <c r="B35" s="17">
        <f t="shared" si="0"/>
        <v>127.53830099999999</v>
      </c>
      <c r="C35" s="18"/>
      <c r="D35" s="18"/>
      <c r="E35" s="18"/>
      <c r="F35" s="18"/>
      <c r="G35" s="18"/>
      <c r="H35" s="18"/>
      <c r="I35" s="18"/>
      <c r="J35" s="18"/>
      <c r="K35" s="18"/>
      <c r="L35" s="18"/>
      <c r="M35" s="18"/>
      <c r="N35" s="18"/>
    </row>
    <row r="36" spans="1:18">
      <c r="A36" s="454" t="s">
        <v>220</v>
      </c>
      <c r="B36" s="17">
        <f t="shared" si="0"/>
        <v>155.66119600000002</v>
      </c>
      <c r="C36" s="18"/>
      <c r="D36" s="18"/>
      <c r="E36" s="18"/>
      <c r="F36" s="18"/>
      <c r="G36" s="18"/>
      <c r="H36" s="18"/>
      <c r="I36" s="18"/>
      <c r="J36" s="18"/>
      <c r="K36" s="18"/>
      <c r="L36" s="18"/>
      <c r="M36" s="18"/>
      <c r="N36" s="18"/>
    </row>
    <row r="37" spans="1:18">
      <c r="A37" s="253" t="s">
        <v>298</v>
      </c>
      <c r="B37" s="17">
        <f t="shared" si="0"/>
        <v>254.66382900000002</v>
      </c>
      <c r="C37" s="18"/>
      <c r="D37" s="18"/>
      <c r="E37" s="18"/>
      <c r="F37" s="18"/>
      <c r="G37" s="18"/>
      <c r="H37" s="18"/>
      <c r="I37" s="18"/>
      <c r="J37" s="18"/>
      <c r="K37" s="18"/>
      <c r="L37" s="18"/>
      <c r="M37" s="18"/>
      <c r="N37" s="18"/>
    </row>
    <row r="38" spans="1:18">
      <c r="A38" s="455" t="s">
        <v>395</v>
      </c>
      <c r="B38" s="17">
        <f>N60</f>
        <v>412.79973300000006</v>
      </c>
      <c r="C38" s="18"/>
      <c r="D38" s="18"/>
      <c r="E38" s="18"/>
      <c r="F38" s="18"/>
      <c r="G38" s="18"/>
      <c r="H38" s="18"/>
      <c r="I38" s="18"/>
      <c r="J38" s="18"/>
      <c r="K38" s="18"/>
      <c r="L38" s="18"/>
      <c r="M38" s="18"/>
      <c r="N38" s="18"/>
    </row>
    <row r="39" spans="1:18" ht="12" customHeight="1">
      <c r="A39" s="62" t="s">
        <v>499</v>
      </c>
      <c r="B39" s="17">
        <f>N61</f>
        <v>501.38018900000003</v>
      </c>
      <c r="C39" s="18"/>
      <c r="D39" s="18"/>
      <c r="E39" s="18"/>
      <c r="F39" s="18"/>
      <c r="G39" s="18"/>
      <c r="H39" s="18"/>
      <c r="I39" s="18"/>
      <c r="J39" s="18"/>
      <c r="K39" s="18"/>
      <c r="L39" s="18"/>
      <c r="M39" s="18"/>
      <c r="N39" s="18"/>
    </row>
    <row r="40" spans="1:18" ht="12.75" customHeight="1">
      <c r="A40" s="62" t="s">
        <v>229</v>
      </c>
      <c r="B40" s="17">
        <f>SUM(B28:B39)</f>
        <v>1726.3025510000002</v>
      </c>
      <c r="C40" s="18"/>
      <c r="D40" s="18"/>
      <c r="E40" s="18"/>
      <c r="F40" s="18"/>
      <c r="G40" s="18"/>
      <c r="H40" s="18"/>
      <c r="I40" s="18"/>
      <c r="J40" s="18"/>
      <c r="K40" s="18"/>
      <c r="L40" s="18"/>
      <c r="M40" s="18"/>
      <c r="N40" s="18"/>
    </row>
    <row r="41" spans="1:18">
      <c r="A41" s="59"/>
      <c r="B41" s="53"/>
      <c r="C41" s="18"/>
      <c r="D41" s="18"/>
      <c r="E41" s="18"/>
      <c r="F41" s="18"/>
      <c r="G41" s="18"/>
      <c r="H41" s="18"/>
      <c r="I41" s="18"/>
      <c r="J41" s="18"/>
      <c r="K41" s="18"/>
      <c r="L41" s="18"/>
      <c r="M41" s="18"/>
      <c r="N41" s="18"/>
    </row>
    <row r="42" spans="1:18">
      <c r="A42" s="275" t="s">
        <v>21</v>
      </c>
    </row>
    <row r="43" spans="1:18">
      <c r="A43" s="275"/>
    </row>
    <row r="44" spans="1:18">
      <c r="A44" s="275"/>
    </row>
    <row r="45" spans="1:18">
      <c r="A45" s="275"/>
    </row>
    <row r="46" spans="1:18">
      <c r="A46" s="275"/>
    </row>
    <row r="48" spans="1:18">
      <c r="A48" t="s">
        <v>90</v>
      </c>
      <c r="C48"/>
      <c r="R48" s="13"/>
    </row>
    <row r="49" spans="1:19" s="158" customFormat="1" ht="38.25">
      <c r="A49" s="380" t="s">
        <v>190</v>
      </c>
      <c r="B49" s="184" t="s">
        <v>83</v>
      </c>
      <c r="C49" s="175" t="s">
        <v>251</v>
      </c>
      <c r="D49" s="184" t="s">
        <v>145</v>
      </c>
      <c r="E49" s="184" t="s">
        <v>146</v>
      </c>
      <c r="F49" s="184" t="s">
        <v>160</v>
      </c>
      <c r="G49" s="184" t="s">
        <v>112</v>
      </c>
      <c r="H49" s="391" t="s">
        <v>113</v>
      </c>
      <c r="I49" s="184" t="s">
        <v>114</v>
      </c>
      <c r="J49" s="184" t="s">
        <v>119</v>
      </c>
      <c r="K49" s="184" t="s">
        <v>177</v>
      </c>
      <c r="L49" s="184" t="s">
        <v>120</v>
      </c>
      <c r="M49" s="185" t="s">
        <v>286</v>
      </c>
      <c r="N49" s="184" t="s">
        <v>235</v>
      </c>
    </row>
    <row r="50" spans="1:19">
      <c r="A50" s="454" t="s">
        <v>252</v>
      </c>
      <c r="B50" s="3">
        <f>B67/1000000</f>
        <v>1.03E-4</v>
      </c>
      <c r="C50" s="3"/>
      <c r="D50" s="3">
        <f>(D67+E67+F67)/1000000</f>
        <v>2.3352249999999999</v>
      </c>
      <c r="E50" s="3">
        <f>G67/1000000</f>
        <v>0.97013799999999994</v>
      </c>
      <c r="F50" s="3">
        <f>(H67+I67+J67)/1000000</f>
        <v>0.22028700000000001</v>
      </c>
      <c r="G50" s="3">
        <f>(K67+L67+M67)/1000000</f>
        <v>0.61549900000000002</v>
      </c>
      <c r="H50" s="3">
        <f t="shared" ref="H50:H58" si="1">N67/1000000</f>
        <v>0</v>
      </c>
      <c r="I50" s="3">
        <f>(O67+P67+Q67)/1000000</f>
        <v>0.12768199999999999</v>
      </c>
      <c r="J50" s="3">
        <f>R67/1000000</f>
        <v>1.2243E-2</v>
      </c>
      <c r="K50" s="3">
        <f>S67/1000000</f>
        <v>1.0544709999999999</v>
      </c>
      <c r="L50" s="3">
        <f>T67/1000000</f>
        <v>0.18817</v>
      </c>
      <c r="M50" s="2"/>
      <c r="N50" s="3">
        <f t="shared" ref="N50:N59" si="2">SUM(B50:M50)</f>
        <v>5.5238179999999995</v>
      </c>
    </row>
    <row r="51" spans="1:19">
      <c r="A51" s="454" t="s">
        <v>253</v>
      </c>
      <c r="B51" s="3">
        <f t="shared" ref="B51:C61" si="3">B68/1000000</f>
        <v>2.1289999999999998E-3</v>
      </c>
      <c r="C51" s="3"/>
      <c r="D51" s="3">
        <f t="shared" ref="D51:D59" si="4">(D68+E68+F68)/1000000</f>
        <v>2.635491</v>
      </c>
      <c r="E51" s="3">
        <f t="shared" ref="E51:E59" si="5">G68/1000000</f>
        <v>1.0332300000000001</v>
      </c>
      <c r="F51" s="3">
        <f t="shared" ref="F51:F61" si="6">(H68+I68+J68)/1000000</f>
        <v>0.96677800000000003</v>
      </c>
      <c r="G51" s="3">
        <f t="shared" ref="G51:G61" si="7">(K68+L68+M68)/1000000</f>
        <v>1.2371300000000001</v>
      </c>
      <c r="H51" s="3">
        <f t="shared" si="1"/>
        <v>0</v>
      </c>
      <c r="I51" s="3">
        <f t="shared" ref="I51:I59" si="8">(O68+P68+Q68)/1000000</f>
        <v>0.24507000000000001</v>
      </c>
      <c r="J51" s="3">
        <f t="shared" ref="J51:M59" si="9">R68/1000000</f>
        <v>3.3465000000000002E-2</v>
      </c>
      <c r="K51" s="3">
        <f t="shared" si="9"/>
        <v>2.0839759999999998</v>
      </c>
      <c r="L51" s="3">
        <f t="shared" si="9"/>
        <v>0.25646400000000003</v>
      </c>
      <c r="M51" s="2"/>
      <c r="N51" s="3">
        <f t="shared" si="2"/>
        <v>8.4937329999999989</v>
      </c>
      <c r="R51" s="47"/>
      <c r="S51" s="47"/>
    </row>
    <row r="52" spans="1:19">
      <c r="A52" s="454" t="s">
        <v>254</v>
      </c>
      <c r="B52" s="3">
        <f t="shared" si="3"/>
        <v>2.9940000000000001E-3</v>
      </c>
      <c r="C52" s="3"/>
      <c r="D52" s="3">
        <f t="shared" si="4"/>
        <v>5.2764949999999997</v>
      </c>
      <c r="E52" s="3">
        <f t="shared" si="5"/>
        <v>1.4161619999999999</v>
      </c>
      <c r="F52" s="3">
        <f t="shared" si="6"/>
        <v>3.681108</v>
      </c>
      <c r="G52" s="3">
        <f t="shared" si="7"/>
        <v>4.6335160000000002</v>
      </c>
      <c r="H52" s="3">
        <f t="shared" si="1"/>
        <v>0</v>
      </c>
      <c r="I52" s="3">
        <f t="shared" si="8"/>
        <v>0.39949600000000002</v>
      </c>
      <c r="J52" s="3">
        <f t="shared" si="9"/>
        <v>8.5666999999999993E-2</v>
      </c>
      <c r="K52" s="3">
        <f t="shared" si="9"/>
        <v>3.5478139999999998</v>
      </c>
      <c r="L52" s="3">
        <f t="shared" si="9"/>
        <v>0.26238699999999998</v>
      </c>
      <c r="M52" s="2"/>
      <c r="N52" s="3">
        <f t="shared" si="2"/>
        <v>19.305638999999999</v>
      </c>
      <c r="R52" s="238"/>
      <c r="S52" s="91"/>
    </row>
    <row r="53" spans="1:19">
      <c r="A53" s="454" t="s">
        <v>255</v>
      </c>
      <c r="B53" s="3">
        <f t="shared" si="3"/>
        <v>2.7172000000000002E-2</v>
      </c>
      <c r="C53" s="3"/>
      <c r="D53" s="3">
        <f t="shared" si="4"/>
        <v>10.918177</v>
      </c>
      <c r="E53" s="3">
        <f t="shared" si="5"/>
        <v>4.6828409999999998</v>
      </c>
      <c r="F53" s="3">
        <f t="shared" si="6"/>
        <v>4.15219</v>
      </c>
      <c r="G53" s="3">
        <f t="shared" si="7"/>
        <v>3.7176749999999998</v>
      </c>
      <c r="H53" s="3">
        <f t="shared" si="1"/>
        <v>0</v>
      </c>
      <c r="I53" s="3">
        <f t="shared" si="8"/>
        <v>0.85816700000000001</v>
      </c>
      <c r="J53" s="3">
        <f t="shared" si="9"/>
        <v>0.10846600000000001</v>
      </c>
      <c r="K53" s="3">
        <f t="shared" si="9"/>
        <v>10.448394</v>
      </c>
      <c r="L53" s="3">
        <f t="shared" si="9"/>
        <v>0.29800700000000002</v>
      </c>
      <c r="M53" s="2"/>
      <c r="N53" s="3">
        <f t="shared" si="2"/>
        <v>35.211089000000001</v>
      </c>
      <c r="R53" s="238"/>
      <c r="S53" s="91"/>
    </row>
    <row r="54" spans="1:19">
      <c r="A54" s="454" t="s">
        <v>256</v>
      </c>
      <c r="B54" s="3">
        <f t="shared" si="3"/>
        <v>6.191E-2</v>
      </c>
      <c r="C54" s="3"/>
      <c r="D54" s="3">
        <f t="shared" si="4"/>
        <v>15.665039</v>
      </c>
      <c r="E54" s="3">
        <f t="shared" si="5"/>
        <v>3.396452</v>
      </c>
      <c r="F54" s="3">
        <f t="shared" si="6"/>
        <v>6.7723560000000003</v>
      </c>
      <c r="G54" s="3">
        <f t="shared" si="7"/>
        <v>8.9044319999999999</v>
      </c>
      <c r="H54" s="3">
        <f t="shared" si="1"/>
        <v>0</v>
      </c>
      <c r="I54" s="3">
        <f t="shared" si="8"/>
        <v>0.959229</v>
      </c>
      <c r="J54" s="3">
        <f t="shared" si="9"/>
        <v>0.419958</v>
      </c>
      <c r="K54" s="3">
        <f t="shared" si="9"/>
        <v>10.301456</v>
      </c>
      <c r="L54" s="3">
        <f t="shared" si="9"/>
        <v>0.25190200000000001</v>
      </c>
      <c r="M54" s="3">
        <f t="shared" si="9"/>
        <v>0.29478399999999999</v>
      </c>
      <c r="N54" s="3">
        <f t="shared" si="2"/>
        <v>47.027518000000008</v>
      </c>
      <c r="R54" s="238"/>
      <c r="S54" s="91"/>
    </row>
    <row r="55" spans="1:19">
      <c r="A55" s="454" t="s">
        <v>191</v>
      </c>
      <c r="B55" s="3">
        <f t="shared" si="3"/>
        <v>5.7355999999999997E-2</v>
      </c>
      <c r="C55" s="3"/>
      <c r="D55" s="3">
        <f t="shared" si="4"/>
        <v>26.553149999999999</v>
      </c>
      <c r="E55" s="3">
        <f t="shared" si="5"/>
        <v>3.5840399999999999</v>
      </c>
      <c r="F55" s="3">
        <f t="shared" si="6"/>
        <v>5.6970169999999998</v>
      </c>
      <c r="G55" s="3">
        <f t="shared" si="7"/>
        <v>15.084555</v>
      </c>
      <c r="H55" s="3">
        <f t="shared" si="1"/>
        <v>0</v>
      </c>
      <c r="I55" s="3">
        <f t="shared" si="8"/>
        <v>1.798149</v>
      </c>
      <c r="J55" s="3">
        <f t="shared" si="9"/>
        <v>0.487377</v>
      </c>
      <c r="K55" s="3">
        <f t="shared" si="9"/>
        <v>12.834851</v>
      </c>
      <c r="L55" s="3">
        <f t="shared" si="9"/>
        <v>0.25655499999999998</v>
      </c>
      <c r="M55" s="3">
        <f t="shared" si="9"/>
        <v>1.705891</v>
      </c>
      <c r="N55" s="3">
        <f t="shared" si="2"/>
        <v>68.058941000000004</v>
      </c>
      <c r="R55" s="238"/>
      <c r="S55" s="92"/>
    </row>
    <row r="56" spans="1:19">
      <c r="A56" s="454" t="s">
        <v>218</v>
      </c>
      <c r="B56" s="3">
        <f t="shared" si="3"/>
        <v>3.5497000000000001E-2</v>
      </c>
      <c r="C56" s="3"/>
      <c r="D56" s="3">
        <f t="shared" si="4"/>
        <v>41.413795</v>
      </c>
      <c r="E56" s="3">
        <f t="shared" si="5"/>
        <v>4.0528529999999998</v>
      </c>
      <c r="F56" s="3">
        <f t="shared" si="6"/>
        <v>7.7782669999999996</v>
      </c>
      <c r="G56" s="3">
        <f t="shared" si="7"/>
        <v>11.929658999999999</v>
      </c>
      <c r="H56" s="3">
        <f t="shared" si="1"/>
        <v>1.668191</v>
      </c>
      <c r="I56" s="3">
        <f t="shared" si="8"/>
        <v>4.6873430000000003</v>
      </c>
      <c r="J56" s="3">
        <f t="shared" si="9"/>
        <v>0.36133100000000001</v>
      </c>
      <c r="K56" s="3">
        <f t="shared" si="9"/>
        <v>13.483575999999999</v>
      </c>
      <c r="L56" s="3">
        <f t="shared" si="9"/>
        <v>0.318353</v>
      </c>
      <c r="M56" s="3">
        <f t="shared" si="9"/>
        <v>4.9097</v>
      </c>
      <c r="N56" s="3">
        <f t="shared" si="2"/>
        <v>90.638565</v>
      </c>
      <c r="R56" s="238"/>
      <c r="S56" s="92"/>
    </row>
    <row r="57" spans="1:19">
      <c r="A57" s="454" t="s">
        <v>219</v>
      </c>
      <c r="B57" s="3">
        <f t="shared" si="3"/>
        <v>4.8910000000000002E-2</v>
      </c>
      <c r="C57" s="3"/>
      <c r="D57" s="3">
        <f t="shared" si="4"/>
        <v>30.983453000000001</v>
      </c>
      <c r="E57" s="3">
        <f t="shared" si="5"/>
        <v>9.2883189999999995</v>
      </c>
      <c r="F57" s="3">
        <f t="shared" si="6"/>
        <v>7.324192</v>
      </c>
      <c r="G57" s="3">
        <f t="shared" si="7"/>
        <v>24.321784000000001</v>
      </c>
      <c r="H57" s="3">
        <f t="shared" si="1"/>
        <v>33.357463000000003</v>
      </c>
      <c r="I57" s="3">
        <f t="shared" si="8"/>
        <v>8.1320409999999992</v>
      </c>
      <c r="J57" s="3">
        <f t="shared" si="9"/>
        <v>1.215012</v>
      </c>
      <c r="K57" s="3">
        <f t="shared" si="9"/>
        <v>5.7133310000000002</v>
      </c>
      <c r="L57" s="3">
        <f t="shared" si="9"/>
        <v>0.114522</v>
      </c>
      <c r="M57" s="3">
        <f t="shared" si="9"/>
        <v>7.0392739999999998</v>
      </c>
      <c r="N57" s="3">
        <f t="shared" si="2"/>
        <v>127.53830099999999</v>
      </c>
      <c r="R57" s="238"/>
      <c r="S57" s="93"/>
    </row>
    <row r="58" spans="1:19">
      <c r="A58" s="454" t="s">
        <v>220</v>
      </c>
      <c r="B58" s="3">
        <f t="shared" si="3"/>
        <v>0.30386999999999997</v>
      </c>
      <c r="C58" s="3"/>
      <c r="D58" s="3">
        <f t="shared" si="4"/>
        <v>38.747579999999999</v>
      </c>
      <c r="E58" s="3">
        <f t="shared" si="5"/>
        <v>10.177527</v>
      </c>
      <c r="F58" s="3">
        <f t="shared" si="6"/>
        <v>3.5718839999999998</v>
      </c>
      <c r="G58" s="3">
        <f t="shared" si="7"/>
        <v>16.757476</v>
      </c>
      <c r="H58" s="3">
        <f t="shared" si="1"/>
        <v>47.736139999999999</v>
      </c>
      <c r="I58" s="3">
        <f t="shared" si="8"/>
        <v>10.732725</v>
      </c>
      <c r="J58" s="3">
        <f t="shared" si="9"/>
        <v>0.39932299999999998</v>
      </c>
      <c r="K58" s="3">
        <f t="shared" si="9"/>
        <v>16.487646000000002</v>
      </c>
      <c r="L58" s="3">
        <f t="shared" si="9"/>
        <v>7.4131000000000002E-2</v>
      </c>
      <c r="M58" s="3">
        <f t="shared" si="9"/>
        <v>10.672893999999999</v>
      </c>
      <c r="N58" s="3">
        <f t="shared" si="2"/>
        <v>155.66119600000002</v>
      </c>
      <c r="R58" s="238"/>
      <c r="S58" s="93"/>
    </row>
    <row r="59" spans="1:19">
      <c r="A59" s="253" t="s">
        <v>298</v>
      </c>
      <c r="B59" s="3">
        <f t="shared" si="3"/>
        <v>0.47285700000000003</v>
      </c>
      <c r="C59" s="3">
        <f t="shared" si="3"/>
        <v>37.058059999999998</v>
      </c>
      <c r="D59" s="3">
        <f t="shared" si="4"/>
        <v>54.500664</v>
      </c>
      <c r="E59" s="3">
        <f t="shared" si="5"/>
        <v>5.6774750000000003</v>
      </c>
      <c r="F59" s="3">
        <f t="shared" si="6"/>
        <v>5.1073000000000004</v>
      </c>
      <c r="G59" s="3">
        <f t="shared" si="7"/>
        <v>38.827043000000003</v>
      </c>
      <c r="H59" s="3">
        <f>N76/1000000</f>
        <v>47.205446000000002</v>
      </c>
      <c r="I59" s="3">
        <f t="shared" si="8"/>
        <v>17.247733</v>
      </c>
      <c r="J59" s="3">
        <f t="shared" si="9"/>
        <v>7.6994199999999999</v>
      </c>
      <c r="K59" s="3">
        <f t="shared" si="9"/>
        <v>31.722079000000001</v>
      </c>
      <c r="L59" s="3">
        <f t="shared" si="9"/>
        <v>0.49062</v>
      </c>
      <c r="M59" s="3">
        <f t="shared" si="9"/>
        <v>8.655132</v>
      </c>
      <c r="N59" s="3">
        <f t="shared" si="2"/>
        <v>254.66382900000002</v>
      </c>
      <c r="R59" s="238"/>
      <c r="S59" s="93"/>
    </row>
    <row r="60" spans="1:19">
      <c r="A60" s="455" t="s">
        <v>395</v>
      </c>
      <c r="B60" s="3">
        <f t="shared" si="3"/>
        <v>0.101671</v>
      </c>
      <c r="C60" s="3">
        <f t="shared" si="3"/>
        <v>52.599871</v>
      </c>
      <c r="D60" s="3">
        <f t="shared" ref="D60" si="10">(D77+E77+F77)/1000000</f>
        <v>84.223157999999998</v>
      </c>
      <c r="E60" s="3">
        <f t="shared" ref="E60" si="11">G77/1000000</f>
        <v>0.65940500000000002</v>
      </c>
      <c r="F60" s="3">
        <f t="shared" si="6"/>
        <v>4.4062020000000004</v>
      </c>
      <c r="G60" s="3">
        <f t="shared" si="7"/>
        <v>51.945273</v>
      </c>
      <c r="H60" s="3">
        <f>N77/1000000</f>
        <v>79.756398000000004</v>
      </c>
      <c r="I60" s="3">
        <f t="shared" ref="I60" si="12">(O77+P77+Q77)/1000000</f>
        <v>22.897912999999999</v>
      </c>
      <c r="J60" s="3">
        <f t="shared" ref="J60" si="13">R77/1000000</f>
        <v>49.882874999999999</v>
      </c>
      <c r="K60" s="3">
        <f t="shared" ref="K60" si="14">S77/1000000</f>
        <v>50.334622000000003</v>
      </c>
      <c r="L60" s="3">
        <f t="shared" ref="L60" si="15">T77/1000000</f>
        <v>3.5663849999999999</v>
      </c>
      <c r="M60" s="3">
        <f t="shared" ref="M60" si="16">U77/1000000</f>
        <v>12.42596</v>
      </c>
      <c r="N60" s="3">
        <f t="shared" ref="N60" si="17">SUM(B60:M60)</f>
        <v>412.79973300000006</v>
      </c>
      <c r="R60" s="267"/>
      <c r="S60" s="93"/>
    </row>
    <row r="61" spans="1:19">
      <c r="A61" s="62" t="s">
        <v>499</v>
      </c>
      <c r="B61" s="3">
        <f t="shared" si="3"/>
        <v>0.36860900000000002</v>
      </c>
      <c r="C61" s="3">
        <f t="shared" si="3"/>
        <v>112.330657</v>
      </c>
      <c r="D61" s="3">
        <f t="shared" ref="D61" si="18">(D78+E78+F78)/1000000</f>
        <v>133.841386</v>
      </c>
      <c r="E61" s="3">
        <f t="shared" ref="E61" si="19">G78/1000000</f>
        <v>0.72013300000000002</v>
      </c>
      <c r="F61" s="3">
        <f t="shared" si="6"/>
        <v>5.042249</v>
      </c>
      <c r="G61" s="3">
        <f t="shared" si="7"/>
        <v>63.965963000000002</v>
      </c>
      <c r="H61" s="3">
        <f>N78/1000000</f>
        <v>98.766036999999997</v>
      </c>
      <c r="I61" s="3">
        <f t="shared" ref="I61" si="20">(O78+P78+Q78)/1000000</f>
        <v>20.180631999999999</v>
      </c>
      <c r="J61" s="3">
        <f t="shared" ref="J61" si="21">R78/1000000</f>
        <v>3.194725</v>
      </c>
      <c r="K61" s="3">
        <f t="shared" ref="K61" si="22">S78/1000000</f>
        <v>38.272939999999998</v>
      </c>
      <c r="L61" s="3">
        <f t="shared" ref="L61" si="23">T78/1000000</f>
        <v>4.1586509999999999</v>
      </c>
      <c r="M61" s="3">
        <f t="shared" ref="M61" si="24">U78/1000000</f>
        <v>20.538207</v>
      </c>
      <c r="N61" s="3">
        <f t="shared" ref="N61" si="25">SUM(B61:M61)</f>
        <v>501.38018900000003</v>
      </c>
      <c r="R61" s="267"/>
      <c r="S61" s="93"/>
    </row>
    <row r="62" spans="1:19" s="158" customFormat="1" ht="38.25">
      <c r="A62" s="185" t="s">
        <v>229</v>
      </c>
      <c r="B62" s="196">
        <f t="shared" ref="B62:N62" si="26">SUM(B50:B61)</f>
        <v>1.4830780000000001</v>
      </c>
      <c r="C62" s="196">
        <f t="shared" si="26"/>
        <v>201.98858799999999</v>
      </c>
      <c r="D62" s="196">
        <f t="shared" si="26"/>
        <v>447.093613</v>
      </c>
      <c r="E62" s="196">
        <f t="shared" si="26"/>
        <v>45.658574999999992</v>
      </c>
      <c r="F62" s="196">
        <f t="shared" si="26"/>
        <v>54.719830000000002</v>
      </c>
      <c r="G62" s="196">
        <f t="shared" si="26"/>
        <v>241.94000499999999</v>
      </c>
      <c r="H62" s="196">
        <f t="shared" si="26"/>
        <v>308.48967499999998</v>
      </c>
      <c r="I62" s="196">
        <f t="shared" si="26"/>
        <v>88.266180000000006</v>
      </c>
      <c r="J62" s="196">
        <f t="shared" si="26"/>
        <v>63.899861999999999</v>
      </c>
      <c r="K62" s="196">
        <f t="shared" si="26"/>
        <v>196.285156</v>
      </c>
      <c r="L62" s="196">
        <f t="shared" si="26"/>
        <v>10.236146999999999</v>
      </c>
      <c r="M62" s="196">
        <f t="shared" si="26"/>
        <v>66.241842000000005</v>
      </c>
      <c r="N62" s="196">
        <f t="shared" si="26"/>
        <v>1726.3025510000002</v>
      </c>
      <c r="O62" s="381"/>
      <c r="P62" s="171"/>
      <c r="R62" s="382"/>
      <c r="S62" s="383"/>
    </row>
    <row r="63" spans="1:19">
      <c r="R63" s="238"/>
      <c r="S63" s="93"/>
    </row>
    <row r="64" spans="1:19">
      <c r="P64" s="13"/>
      <c r="Q64" s="13"/>
    </row>
    <row r="65" spans="1:22">
      <c r="A65" t="s">
        <v>73</v>
      </c>
      <c r="C65"/>
    </row>
    <row r="66" spans="1:22" s="158" customFormat="1" ht="25.5">
      <c r="A66" s="174" t="s">
        <v>148</v>
      </c>
      <c r="B66" s="184" t="s">
        <v>83</v>
      </c>
      <c r="C66" s="175" t="s">
        <v>251</v>
      </c>
      <c r="D66" s="184" t="s">
        <v>145</v>
      </c>
      <c r="E66" s="184" t="s">
        <v>236</v>
      </c>
      <c r="F66" s="184" t="s">
        <v>135</v>
      </c>
      <c r="G66" s="184" t="s">
        <v>146</v>
      </c>
      <c r="H66" s="184" t="s">
        <v>478</v>
      </c>
      <c r="I66" s="184" t="s">
        <v>85</v>
      </c>
      <c r="J66" s="391" t="s">
        <v>396</v>
      </c>
      <c r="K66" s="184" t="s">
        <v>112</v>
      </c>
      <c r="L66" s="391" t="s">
        <v>397</v>
      </c>
      <c r="M66" s="184" t="s">
        <v>222</v>
      </c>
      <c r="N66" s="391" t="s">
        <v>113</v>
      </c>
      <c r="O66" s="184" t="s">
        <v>114</v>
      </c>
      <c r="P66" s="184" t="s">
        <v>354</v>
      </c>
      <c r="Q66" s="184" t="s">
        <v>184</v>
      </c>
      <c r="R66" s="184" t="s">
        <v>119</v>
      </c>
      <c r="S66" s="184" t="s">
        <v>177</v>
      </c>
      <c r="T66" s="184" t="s">
        <v>120</v>
      </c>
      <c r="U66" s="185" t="s">
        <v>286</v>
      </c>
      <c r="V66" s="184" t="s">
        <v>193</v>
      </c>
    </row>
    <row r="67" spans="1:22">
      <c r="A67" s="454" t="s">
        <v>252</v>
      </c>
      <c r="B67" s="9">
        <v>103</v>
      </c>
      <c r="C67" s="9">
        <v>0</v>
      </c>
      <c r="D67" s="9">
        <v>0</v>
      </c>
      <c r="E67" s="9">
        <v>293928</v>
      </c>
      <c r="F67" s="9">
        <v>2041297</v>
      </c>
      <c r="G67" s="9">
        <v>970138</v>
      </c>
      <c r="H67" s="9"/>
      <c r="I67" s="9">
        <v>219844</v>
      </c>
      <c r="J67" s="9">
        <v>443</v>
      </c>
      <c r="K67" s="9">
        <v>303331</v>
      </c>
      <c r="L67" s="9"/>
      <c r="M67" s="9">
        <v>312168</v>
      </c>
      <c r="N67" s="9"/>
      <c r="O67" s="9">
        <v>20800</v>
      </c>
      <c r="P67" s="9"/>
      <c r="Q67" s="9">
        <v>106882</v>
      </c>
      <c r="R67" s="9">
        <v>12243</v>
      </c>
      <c r="S67" s="9">
        <v>1054471</v>
      </c>
      <c r="T67" s="9">
        <v>188170</v>
      </c>
      <c r="U67" s="9"/>
      <c r="V67" s="9">
        <f t="shared" ref="V67:V78" si="27">SUM(B67:U67)</f>
        <v>5523818</v>
      </c>
    </row>
    <row r="68" spans="1:22">
      <c r="A68" s="454" t="s">
        <v>253</v>
      </c>
      <c r="B68" s="9">
        <v>2129</v>
      </c>
      <c r="C68" s="9">
        <v>0</v>
      </c>
      <c r="D68" s="9">
        <v>0</v>
      </c>
      <c r="E68" s="9">
        <v>969360</v>
      </c>
      <c r="F68" s="9">
        <v>1666131</v>
      </c>
      <c r="G68" s="9">
        <v>1033230</v>
      </c>
      <c r="H68" s="9"/>
      <c r="I68" s="9">
        <v>966778</v>
      </c>
      <c r="J68" s="9">
        <v>0</v>
      </c>
      <c r="K68" s="9">
        <v>737930</v>
      </c>
      <c r="L68" s="9"/>
      <c r="M68" s="9">
        <v>499200</v>
      </c>
      <c r="N68" s="9"/>
      <c r="O68" s="9">
        <v>42313</v>
      </c>
      <c r="P68" s="9"/>
      <c r="Q68" s="9">
        <v>202757</v>
      </c>
      <c r="R68" s="9">
        <v>33465</v>
      </c>
      <c r="S68" s="9">
        <v>2083976</v>
      </c>
      <c r="T68" s="9">
        <v>256464</v>
      </c>
      <c r="U68" s="9"/>
      <c r="V68" s="9">
        <f t="shared" si="27"/>
        <v>8493733</v>
      </c>
    </row>
    <row r="69" spans="1:22">
      <c r="A69" s="454" t="s">
        <v>254</v>
      </c>
      <c r="B69" s="9">
        <v>2994</v>
      </c>
      <c r="C69" s="9">
        <v>0</v>
      </c>
      <c r="D69" s="9">
        <v>0</v>
      </c>
      <c r="E69" s="9">
        <v>1861710</v>
      </c>
      <c r="F69" s="9">
        <v>3414785</v>
      </c>
      <c r="G69" s="9">
        <v>1416162</v>
      </c>
      <c r="H69" s="9"/>
      <c r="I69" s="9">
        <v>1579925</v>
      </c>
      <c r="J69" s="9">
        <v>2101183</v>
      </c>
      <c r="K69" s="9">
        <v>4008604</v>
      </c>
      <c r="L69" s="9"/>
      <c r="M69" s="9">
        <v>624912</v>
      </c>
      <c r="N69" s="9"/>
      <c r="O69" s="9">
        <v>130850</v>
      </c>
      <c r="P69" s="9"/>
      <c r="Q69" s="9">
        <v>268646</v>
      </c>
      <c r="R69" s="9">
        <v>85667</v>
      </c>
      <c r="S69" s="9">
        <v>3547814</v>
      </c>
      <c r="T69" s="9">
        <v>262387</v>
      </c>
      <c r="U69" s="9"/>
      <c r="V69" s="9">
        <f t="shared" si="27"/>
        <v>19305639</v>
      </c>
    </row>
    <row r="70" spans="1:22">
      <c r="A70" s="454" t="s">
        <v>255</v>
      </c>
      <c r="B70" s="9">
        <v>27172</v>
      </c>
      <c r="C70" s="9">
        <v>0</v>
      </c>
      <c r="D70" s="9">
        <v>0</v>
      </c>
      <c r="E70" s="9">
        <v>3762611</v>
      </c>
      <c r="F70" s="9">
        <v>7155566</v>
      </c>
      <c r="G70" s="9">
        <v>4682841</v>
      </c>
      <c r="H70" s="9"/>
      <c r="I70" s="9">
        <v>2003899</v>
      </c>
      <c r="J70" s="9">
        <v>2148291</v>
      </c>
      <c r="K70" s="9">
        <v>3295099</v>
      </c>
      <c r="L70" s="9"/>
      <c r="M70" s="9">
        <v>422576</v>
      </c>
      <c r="N70" s="9"/>
      <c r="O70" s="9">
        <v>396535</v>
      </c>
      <c r="P70" s="9"/>
      <c r="Q70" s="9">
        <v>461632</v>
      </c>
      <c r="R70" s="9">
        <v>108466</v>
      </c>
      <c r="S70" s="9">
        <v>10448394</v>
      </c>
      <c r="T70" s="9">
        <v>298007</v>
      </c>
      <c r="U70" s="9"/>
      <c r="V70" s="9">
        <f t="shared" si="27"/>
        <v>35211089</v>
      </c>
    </row>
    <row r="71" spans="1:22">
      <c r="A71" s="454" t="s">
        <v>256</v>
      </c>
      <c r="B71" s="9">
        <v>61910</v>
      </c>
      <c r="C71" s="9">
        <v>0</v>
      </c>
      <c r="D71" s="9">
        <v>0</v>
      </c>
      <c r="E71" s="9">
        <v>8314241</v>
      </c>
      <c r="F71" s="9">
        <v>7350798</v>
      </c>
      <c r="G71" s="9">
        <v>3396452</v>
      </c>
      <c r="H71" s="9"/>
      <c r="I71" s="9">
        <v>3243208</v>
      </c>
      <c r="J71" s="9">
        <v>3529148</v>
      </c>
      <c r="K71" s="9">
        <v>8732844</v>
      </c>
      <c r="L71" s="9"/>
      <c r="M71" s="9">
        <v>171588</v>
      </c>
      <c r="N71" s="9"/>
      <c r="O71" s="9">
        <v>650466</v>
      </c>
      <c r="P71" s="9"/>
      <c r="Q71" s="9">
        <v>308763</v>
      </c>
      <c r="R71" s="9">
        <v>419958</v>
      </c>
      <c r="S71" s="9">
        <v>10301456</v>
      </c>
      <c r="T71" s="9">
        <v>251902</v>
      </c>
      <c r="U71" s="9">
        <v>294784</v>
      </c>
      <c r="V71" s="9">
        <f t="shared" si="27"/>
        <v>47027518</v>
      </c>
    </row>
    <row r="72" spans="1:22">
      <c r="A72" s="454" t="s">
        <v>191</v>
      </c>
      <c r="B72" s="9">
        <v>57356</v>
      </c>
      <c r="C72" s="9">
        <v>0</v>
      </c>
      <c r="D72" s="9">
        <v>0</v>
      </c>
      <c r="E72" s="9">
        <v>16033170</v>
      </c>
      <c r="F72" s="9">
        <v>10519980</v>
      </c>
      <c r="G72" s="9">
        <v>3584040</v>
      </c>
      <c r="H72" s="9"/>
      <c r="I72" s="9">
        <v>2836922</v>
      </c>
      <c r="J72" s="9">
        <v>2860095</v>
      </c>
      <c r="K72" s="9">
        <v>15084555</v>
      </c>
      <c r="L72" s="9"/>
      <c r="M72" s="9"/>
      <c r="N72" s="9"/>
      <c r="O72" s="9">
        <v>1324158</v>
      </c>
      <c r="P72" s="9"/>
      <c r="Q72" s="9">
        <v>473991</v>
      </c>
      <c r="R72" s="9">
        <v>487377</v>
      </c>
      <c r="S72" s="9">
        <v>12834851</v>
      </c>
      <c r="T72" s="9">
        <v>256555</v>
      </c>
      <c r="U72" s="9">
        <v>1705891</v>
      </c>
      <c r="V72" s="9">
        <f t="shared" si="27"/>
        <v>68058941</v>
      </c>
    </row>
    <row r="73" spans="1:22">
      <c r="A73" s="454" t="s">
        <v>218</v>
      </c>
      <c r="B73" s="9">
        <v>35497</v>
      </c>
      <c r="C73" s="9">
        <v>0</v>
      </c>
      <c r="D73" s="9">
        <v>0</v>
      </c>
      <c r="E73" s="9">
        <v>27745999</v>
      </c>
      <c r="F73" s="9">
        <v>13667796</v>
      </c>
      <c r="G73" s="9">
        <v>4052853</v>
      </c>
      <c r="H73" s="9"/>
      <c r="I73" s="9">
        <v>4723457</v>
      </c>
      <c r="J73" s="9">
        <v>3054810</v>
      </c>
      <c r="K73" s="9">
        <v>11929659</v>
      </c>
      <c r="L73" s="9"/>
      <c r="M73" s="9"/>
      <c r="N73" s="9">
        <v>1668191</v>
      </c>
      <c r="O73" s="9">
        <v>2992414</v>
      </c>
      <c r="P73" s="9"/>
      <c r="Q73" s="9">
        <v>1694929</v>
      </c>
      <c r="R73" s="9">
        <v>361331</v>
      </c>
      <c r="S73" s="9">
        <v>13483576</v>
      </c>
      <c r="T73" s="9">
        <v>318353</v>
      </c>
      <c r="U73" s="9">
        <v>4909700</v>
      </c>
      <c r="V73" s="9">
        <f t="shared" si="27"/>
        <v>90638565</v>
      </c>
    </row>
    <row r="74" spans="1:22">
      <c r="A74" s="454" t="s">
        <v>219</v>
      </c>
      <c r="B74" s="9">
        <v>48910</v>
      </c>
      <c r="C74" s="9">
        <v>0</v>
      </c>
      <c r="D74" s="9">
        <v>2644706</v>
      </c>
      <c r="E74" s="9">
        <v>12259693</v>
      </c>
      <c r="F74" s="9">
        <v>16079054</v>
      </c>
      <c r="G74" s="9">
        <v>9288319</v>
      </c>
      <c r="H74" s="9"/>
      <c r="I74" s="9">
        <v>4894080</v>
      </c>
      <c r="J74" s="9">
        <v>2430112</v>
      </c>
      <c r="K74" s="9">
        <v>24321784</v>
      </c>
      <c r="L74" s="9"/>
      <c r="M74" s="9"/>
      <c r="N74" s="9">
        <v>33357463</v>
      </c>
      <c r="O74" s="9">
        <v>3209348</v>
      </c>
      <c r="P74" s="9"/>
      <c r="Q74" s="9">
        <v>4922693</v>
      </c>
      <c r="R74" s="9">
        <v>1215012</v>
      </c>
      <c r="S74" s="9">
        <v>5713331</v>
      </c>
      <c r="T74" s="9">
        <v>114522</v>
      </c>
      <c r="U74" s="9">
        <v>7039274</v>
      </c>
      <c r="V74" s="9">
        <f t="shared" si="27"/>
        <v>127538301</v>
      </c>
    </row>
    <row r="75" spans="1:22">
      <c r="A75" s="454" t="s">
        <v>220</v>
      </c>
      <c r="B75" s="9">
        <v>303870</v>
      </c>
      <c r="C75" s="9">
        <v>0</v>
      </c>
      <c r="D75" s="9">
        <v>34156798</v>
      </c>
      <c r="E75" s="9">
        <v>585182</v>
      </c>
      <c r="F75" s="9">
        <v>4005600</v>
      </c>
      <c r="G75" s="9">
        <v>10177527</v>
      </c>
      <c r="H75" s="9"/>
      <c r="I75" s="9">
        <v>1706800</v>
      </c>
      <c r="J75" s="9">
        <v>1865084</v>
      </c>
      <c r="K75" s="9">
        <v>16757476</v>
      </c>
      <c r="L75" s="9"/>
      <c r="M75" s="9"/>
      <c r="N75" s="9">
        <v>47736140</v>
      </c>
      <c r="O75" s="9">
        <v>5566938</v>
      </c>
      <c r="P75" s="9"/>
      <c r="Q75" s="9">
        <v>5165787</v>
      </c>
      <c r="R75" s="9">
        <v>399323</v>
      </c>
      <c r="S75" s="9">
        <v>16487646</v>
      </c>
      <c r="T75" s="9">
        <v>74131</v>
      </c>
      <c r="U75" s="9">
        <v>10672894</v>
      </c>
      <c r="V75" s="9">
        <f t="shared" si="27"/>
        <v>155661196</v>
      </c>
    </row>
    <row r="76" spans="1:22">
      <c r="A76" s="253" t="s">
        <v>298</v>
      </c>
      <c r="B76" s="9">
        <v>472857</v>
      </c>
      <c r="C76" s="9">
        <v>37058060</v>
      </c>
      <c r="D76" s="9">
        <v>54500664</v>
      </c>
      <c r="E76" s="9"/>
      <c r="F76" s="9"/>
      <c r="G76" s="9">
        <v>5677475</v>
      </c>
      <c r="H76" s="9"/>
      <c r="I76" s="9">
        <v>1697160</v>
      </c>
      <c r="J76" s="9">
        <v>3410140</v>
      </c>
      <c r="K76" s="9">
        <v>38785879</v>
      </c>
      <c r="L76" s="9">
        <v>41164</v>
      </c>
      <c r="M76" s="9"/>
      <c r="N76" s="9">
        <f>47205236+210</f>
        <v>47205446</v>
      </c>
      <c r="O76" s="9">
        <v>8418827</v>
      </c>
      <c r="P76" s="9"/>
      <c r="Q76" s="9">
        <v>8828906</v>
      </c>
      <c r="R76" s="9">
        <v>7699420</v>
      </c>
      <c r="S76" s="9">
        <v>31722079</v>
      </c>
      <c r="T76" s="9">
        <v>490620</v>
      </c>
      <c r="U76" s="9">
        <v>8655132</v>
      </c>
      <c r="V76" s="9">
        <f t="shared" si="27"/>
        <v>254663829</v>
      </c>
    </row>
    <row r="77" spans="1:22">
      <c r="A77" s="455" t="s">
        <v>395</v>
      </c>
      <c r="B77" s="9">
        <v>101671</v>
      </c>
      <c r="C77" s="9">
        <v>52599871</v>
      </c>
      <c r="D77" s="9">
        <v>84223158</v>
      </c>
      <c r="E77" s="9"/>
      <c r="F77" s="9"/>
      <c r="G77" s="9">
        <v>659405</v>
      </c>
      <c r="H77" s="9"/>
      <c r="I77" s="9">
        <v>2765481</v>
      </c>
      <c r="J77" s="9">
        <v>1640721</v>
      </c>
      <c r="K77" s="9">
        <v>51806449</v>
      </c>
      <c r="L77" s="9">
        <v>138824</v>
      </c>
      <c r="M77" s="9"/>
      <c r="N77" s="9">
        <v>79756398</v>
      </c>
      <c r="O77" s="9">
        <v>21357555</v>
      </c>
      <c r="P77" s="9">
        <v>337</v>
      </c>
      <c r="Q77" s="9">
        <v>1540021</v>
      </c>
      <c r="R77" s="9">
        <v>49882875</v>
      </c>
      <c r="S77" s="9">
        <v>50334622</v>
      </c>
      <c r="T77" s="9">
        <v>3566385</v>
      </c>
      <c r="U77" s="9">
        <v>12425960</v>
      </c>
      <c r="V77" s="9">
        <f t="shared" si="27"/>
        <v>412799733</v>
      </c>
    </row>
    <row r="78" spans="1:22">
      <c r="A78" s="62" t="s">
        <v>499</v>
      </c>
      <c r="B78" s="9">
        <v>368609</v>
      </c>
      <c r="C78" s="9">
        <v>112330657</v>
      </c>
      <c r="D78" s="9">
        <v>133841386</v>
      </c>
      <c r="E78" s="9"/>
      <c r="F78" s="9"/>
      <c r="G78" s="9">
        <v>720133</v>
      </c>
      <c r="H78" s="9">
        <v>133460</v>
      </c>
      <c r="I78" s="9">
        <v>2547527</v>
      </c>
      <c r="J78" s="9">
        <v>2361262</v>
      </c>
      <c r="K78" s="9">
        <v>63725984</v>
      </c>
      <c r="L78" s="9">
        <v>239979</v>
      </c>
      <c r="M78" s="9"/>
      <c r="N78" s="9">
        <v>98766037</v>
      </c>
      <c r="O78" s="9">
        <v>8735002</v>
      </c>
      <c r="P78" s="9">
        <v>1388</v>
      </c>
      <c r="Q78" s="9">
        <v>11444242</v>
      </c>
      <c r="R78" s="9">
        <v>3194725</v>
      </c>
      <c r="S78" s="9">
        <v>38272940</v>
      </c>
      <c r="T78" s="9">
        <v>4158651</v>
      </c>
      <c r="U78" s="9">
        <v>20538207</v>
      </c>
      <c r="V78" s="9">
        <f t="shared" si="27"/>
        <v>501380189</v>
      </c>
    </row>
    <row r="79" spans="1:22" s="158" customFormat="1" ht="25.5">
      <c r="A79" s="184" t="s">
        <v>235</v>
      </c>
      <c r="B79" s="186">
        <f t="shared" ref="B79:V79" si="28">SUM(B67:B78)</f>
        <v>1483078</v>
      </c>
      <c r="C79" s="186">
        <f t="shared" si="28"/>
        <v>201988588</v>
      </c>
      <c r="D79" s="186">
        <f t="shared" si="28"/>
        <v>309366712</v>
      </c>
      <c r="E79" s="186">
        <f t="shared" si="28"/>
        <v>71825894</v>
      </c>
      <c r="F79" s="186">
        <f t="shared" si="28"/>
        <v>65901007</v>
      </c>
      <c r="G79" s="186">
        <f t="shared" si="28"/>
        <v>45658575</v>
      </c>
      <c r="H79" s="186">
        <f t="shared" si="28"/>
        <v>133460</v>
      </c>
      <c r="I79" s="186">
        <f t="shared" si="28"/>
        <v>29185081</v>
      </c>
      <c r="J79" s="186">
        <f t="shared" si="28"/>
        <v>25401289</v>
      </c>
      <c r="K79" s="186">
        <f t="shared" si="28"/>
        <v>239489594</v>
      </c>
      <c r="L79" s="186">
        <f t="shared" si="28"/>
        <v>419967</v>
      </c>
      <c r="M79" s="186">
        <f t="shared" si="28"/>
        <v>2030444</v>
      </c>
      <c r="N79" s="186">
        <f t="shared" si="28"/>
        <v>308489675</v>
      </c>
      <c r="O79" s="186">
        <f t="shared" si="28"/>
        <v>52845206</v>
      </c>
      <c r="P79" s="186">
        <f t="shared" si="28"/>
        <v>1725</v>
      </c>
      <c r="Q79" s="186">
        <f t="shared" si="28"/>
        <v>35419249</v>
      </c>
      <c r="R79" s="186">
        <f t="shared" si="28"/>
        <v>63899862</v>
      </c>
      <c r="S79" s="186">
        <f t="shared" si="28"/>
        <v>196285156</v>
      </c>
      <c r="T79" s="186">
        <f t="shared" si="28"/>
        <v>10236147</v>
      </c>
      <c r="U79" s="186">
        <f t="shared" si="28"/>
        <v>66241842</v>
      </c>
      <c r="V79" s="186">
        <f t="shared" si="28"/>
        <v>1726302551</v>
      </c>
    </row>
  </sheetData>
  <mergeCells count="1">
    <mergeCell ref="A1:O1"/>
  </mergeCells>
  <phoneticPr fontId="2" type="noConversion"/>
  <printOptions horizontalCentered="1"/>
  <pageMargins left="0.25" right="0.25" top="1" bottom="1" header="0.5" footer="0.5"/>
  <pageSetup scale="60" fitToWidth="0" fitToHeight="0" orientation="landscape" horizontalDpi="4294967292" verticalDpi="4294967292" r:id="rId1"/>
  <headerFooter alignWithMargins="0">
    <oddHeader>&amp;R&amp;F
&amp;A</oddHeader>
    <oddFooter>&amp;RMarch 2012</oddFooter>
  </headerFooter>
  <rowBreaks count="1" manualBreakCount="1">
    <brk id="24" max="16383" man="1"/>
  </rowBreaks>
  <drawing r:id="rId2"/>
</worksheet>
</file>

<file path=xl/worksheets/sheet23.xml><?xml version="1.0" encoding="utf-8"?>
<worksheet xmlns="http://schemas.openxmlformats.org/spreadsheetml/2006/main" xmlns:r="http://schemas.openxmlformats.org/officeDocument/2006/relationships">
  <sheetPr codeName="Sheet19"/>
  <dimension ref="A1:AM82"/>
  <sheetViews>
    <sheetView showZeros="0" zoomScale="80" zoomScaleNormal="80" workbookViewId="0">
      <selection activeCell="K13" sqref="K13"/>
    </sheetView>
  </sheetViews>
  <sheetFormatPr defaultColWidth="8.85546875" defaultRowHeight="12.75"/>
  <cols>
    <col min="1" max="1" width="14" customWidth="1"/>
    <col min="2" max="2" width="13.42578125" customWidth="1"/>
    <col min="3" max="3" width="13.42578125" style="1" customWidth="1"/>
    <col min="4" max="20" width="13.42578125" customWidth="1"/>
    <col min="21" max="21" width="13.140625" customWidth="1"/>
    <col min="22" max="22" width="13.28515625" customWidth="1"/>
  </cols>
  <sheetData>
    <row r="1" spans="1:17" ht="81.75" customHeight="1">
      <c r="A1" s="528" t="s">
        <v>548</v>
      </c>
      <c r="B1" s="528"/>
      <c r="C1" s="528"/>
      <c r="D1" s="528"/>
      <c r="E1" s="528"/>
      <c r="F1" s="528"/>
      <c r="G1" s="528"/>
      <c r="H1" s="528"/>
      <c r="I1" s="528"/>
      <c r="J1" s="528"/>
      <c r="K1" s="528"/>
      <c r="L1" s="528"/>
      <c r="M1" s="528"/>
      <c r="N1" s="528"/>
      <c r="O1" s="528"/>
      <c r="P1" s="436"/>
      <c r="Q1" s="436"/>
    </row>
    <row r="2" spans="1:17">
      <c r="A2" s="14"/>
      <c r="B2" s="1"/>
      <c r="C2" s="42"/>
      <c r="D2" s="273"/>
      <c r="E2" s="273"/>
    </row>
    <row r="3" spans="1:17">
      <c r="A3" s="14"/>
      <c r="B3" s="1"/>
      <c r="C3" s="42"/>
      <c r="D3" s="273"/>
      <c r="E3" s="273"/>
    </row>
    <row r="4" spans="1:17">
      <c r="A4" s="14"/>
      <c r="B4" s="1"/>
      <c r="C4" s="42"/>
      <c r="D4" s="273"/>
      <c r="E4" s="273"/>
    </row>
    <row r="5" spans="1:17">
      <c r="A5" s="14"/>
      <c r="B5" s="1"/>
      <c r="C5" s="42"/>
      <c r="D5" s="272"/>
    </row>
    <row r="6" spans="1:17">
      <c r="A6" s="14"/>
      <c r="B6" s="1"/>
      <c r="C6" s="42"/>
      <c r="D6" s="272"/>
    </row>
    <row r="7" spans="1:17">
      <c r="A7" s="14"/>
      <c r="B7" s="1"/>
      <c r="C7" s="42"/>
      <c r="D7" s="272"/>
    </row>
    <row r="8" spans="1:17">
      <c r="A8" s="14"/>
      <c r="B8" s="1"/>
      <c r="C8" s="42"/>
      <c r="D8" s="272"/>
    </row>
    <row r="9" spans="1:17">
      <c r="A9" s="14"/>
      <c r="B9" s="1"/>
      <c r="C9" s="42"/>
      <c r="D9" s="272"/>
    </row>
    <row r="10" spans="1:17">
      <c r="A10" s="14"/>
      <c r="B10" s="1"/>
      <c r="C10" s="42"/>
      <c r="D10" s="272"/>
    </row>
    <row r="11" spans="1:17">
      <c r="A11" s="14"/>
      <c r="B11" s="1"/>
      <c r="C11" s="42"/>
      <c r="D11" s="272"/>
    </row>
    <row r="12" spans="1:17">
      <c r="A12" s="14"/>
      <c r="B12" s="1"/>
      <c r="C12" s="42"/>
      <c r="D12" s="272"/>
    </row>
    <row r="13" spans="1:17">
      <c r="A13" s="14"/>
      <c r="B13" s="1"/>
      <c r="C13" s="42"/>
      <c r="D13" s="272"/>
    </row>
    <row r="14" spans="1:17">
      <c r="A14" s="14"/>
      <c r="B14" s="1"/>
      <c r="C14" s="42"/>
      <c r="D14" s="272"/>
    </row>
    <row r="15" spans="1:17">
      <c r="A15" s="14"/>
      <c r="B15" s="1"/>
      <c r="C15" s="42"/>
      <c r="D15" s="272"/>
    </row>
    <row r="16" spans="1:17">
      <c r="A16" s="14"/>
      <c r="B16" s="1"/>
      <c r="C16" s="42"/>
      <c r="D16" s="272"/>
    </row>
    <row r="17" spans="1:4">
      <c r="A17" s="14"/>
      <c r="B17" s="1"/>
      <c r="C17" s="42"/>
      <c r="D17" s="272"/>
    </row>
    <row r="18" spans="1:4">
      <c r="A18" s="14"/>
      <c r="B18" s="1"/>
      <c r="C18" s="42"/>
      <c r="D18" s="272"/>
    </row>
    <row r="19" spans="1:4">
      <c r="A19" s="14"/>
      <c r="B19" s="1"/>
      <c r="C19" s="42"/>
      <c r="D19" s="272"/>
    </row>
    <row r="20" spans="1:4">
      <c r="A20" s="14"/>
      <c r="B20" s="1"/>
      <c r="C20" s="42"/>
      <c r="D20" s="272"/>
    </row>
    <row r="21" spans="1:4">
      <c r="A21" s="14"/>
      <c r="B21" s="1"/>
      <c r="C21" s="42"/>
      <c r="D21" s="272"/>
    </row>
    <row r="22" spans="1:4">
      <c r="A22" s="14"/>
      <c r="B22" s="1"/>
      <c r="C22" s="42"/>
      <c r="D22" s="272"/>
    </row>
    <row r="23" spans="1:4">
      <c r="A23" s="14"/>
      <c r="B23" s="1"/>
      <c r="C23" s="42"/>
      <c r="D23" s="272"/>
    </row>
    <row r="24" spans="1:4">
      <c r="A24" s="14"/>
      <c r="B24" s="1"/>
      <c r="C24" s="42"/>
      <c r="D24" s="272"/>
    </row>
    <row r="25" spans="1:4">
      <c r="A25" s="14"/>
      <c r="B25" s="1"/>
      <c r="C25" s="42"/>
      <c r="D25" s="272"/>
    </row>
    <row r="26" spans="1:4">
      <c r="A26" s="14"/>
      <c r="B26" s="1"/>
      <c r="C26" s="42"/>
      <c r="D26" s="272"/>
    </row>
    <row r="28" spans="1:4">
      <c r="A28" t="s">
        <v>91</v>
      </c>
    </row>
    <row r="29" spans="1:4" ht="25.5">
      <c r="A29" s="398" t="s">
        <v>237</v>
      </c>
      <c r="B29" s="24" t="s">
        <v>299</v>
      </c>
    </row>
    <row r="30" spans="1:4" ht="13.5" customHeight="1">
      <c r="A30" s="454" t="s">
        <v>252</v>
      </c>
      <c r="B30" s="3">
        <f>N51</f>
        <v>38.817490234375001</v>
      </c>
    </row>
    <row r="31" spans="1:4" ht="13.5" customHeight="1">
      <c r="A31" s="454" t="s">
        <v>253</v>
      </c>
      <c r="B31" s="3">
        <f t="shared" ref="B31:B39" si="0">N52</f>
        <v>105.87243164062501</v>
      </c>
    </row>
    <row r="32" spans="1:4" ht="13.5" customHeight="1">
      <c r="A32" s="454" t="s">
        <v>254</v>
      </c>
      <c r="B32" s="3">
        <f t="shared" si="0"/>
        <v>325.03173828125</v>
      </c>
    </row>
    <row r="33" spans="1:3" ht="13.5" customHeight="1">
      <c r="A33" s="454" t="s">
        <v>255</v>
      </c>
      <c r="B33" s="3">
        <f t="shared" si="0"/>
        <v>444.90183593749998</v>
      </c>
    </row>
    <row r="34" spans="1:3" ht="13.5" customHeight="1">
      <c r="A34" s="454" t="s">
        <v>256</v>
      </c>
      <c r="B34" s="3">
        <f t="shared" si="0"/>
        <v>702.68029449462892</v>
      </c>
    </row>
    <row r="35" spans="1:3" ht="13.5" customHeight="1">
      <c r="A35" s="454" t="s">
        <v>191</v>
      </c>
      <c r="B35" s="3">
        <f t="shared" si="0"/>
        <v>791.96839942932127</v>
      </c>
      <c r="C35" s="13"/>
    </row>
    <row r="36" spans="1:3" ht="13.5" customHeight="1">
      <c r="A36" s="454" t="s">
        <v>218</v>
      </c>
      <c r="B36" s="3">
        <f t="shared" si="0"/>
        <v>1173.5003952026366</v>
      </c>
    </row>
    <row r="37" spans="1:3" ht="13.5" customHeight="1">
      <c r="A37" s="454" t="s">
        <v>219</v>
      </c>
      <c r="B37" s="3">
        <f t="shared" si="0"/>
        <v>1544.5308756256104</v>
      </c>
    </row>
    <row r="38" spans="1:3" ht="13.5" customHeight="1">
      <c r="A38" s="454" t="s">
        <v>220</v>
      </c>
      <c r="B38" s="3">
        <f t="shared" si="0"/>
        <v>1964.4750844573973</v>
      </c>
    </row>
    <row r="39" spans="1:3">
      <c r="A39" s="253" t="s">
        <v>298</v>
      </c>
      <c r="B39" s="3">
        <f t="shared" si="0"/>
        <v>2429.2111342678063</v>
      </c>
    </row>
    <row r="40" spans="1:3">
      <c r="A40" s="455" t="s">
        <v>395</v>
      </c>
      <c r="B40" s="3">
        <f>N61</f>
        <v>3629.3353515624999</v>
      </c>
    </row>
    <row r="41" spans="1:3">
      <c r="A41" s="62" t="s">
        <v>499</v>
      </c>
      <c r="B41" s="196">
        <f>N62</f>
        <v>4729.7036230468748</v>
      </c>
    </row>
    <row r="42" spans="1:3" ht="25.5">
      <c r="A42" s="184" t="s">
        <v>158</v>
      </c>
      <c r="B42" s="196">
        <f>SUM(B30:B41)</f>
        <v>17880.028654180525</v>
      </c>
    </row>
    <row r="44" spans="1:3">
      <c r="A44" s="275" t="s">
        <v>21</v>
      </c>
    </row>
    <row r="49" spans="1:18">
      <c r="A49" t="s">
        <v>90</v>
      </c>
      <c r="C49"/>
      <c r="Q49" s="21"/>
    </row>
    <row r="50" spans="1:18" s="158" customFormat="1" ht="38.25">
      <c r="A50" s="398" t="s">
        <v>26</v>
      </c>
      <c r="B50" s="349" t="s">
        <v>83</v>
      </c>
      <c r="C50" s="399" t="s">
        <v>251</v>
      </c>
      <c r="D50" s="349" t="s">
        <v>100</v>
      </c>
      <c r="E50" s="349" t="s">
        <v>146</v>
      </c>
      <c r="F50" s="349" t="s">
        <v>160</v>
      </c>
      <c r="G50" s="349" t="s">
        <v>176</v>
      </c>
      <c r="H50" s="401" t="s">
        <v>113</v>
      </c>
      <c r="I50" s="349" t="s">
        <v>114</v>
      </c>
      <c r="J50" s="349" t="s">
        <v>119</v>
      </c>
      <c r="K50" s="349" t="s">
        <v>177</v>
      </c>
      <c r="L50" s="349" t="s">
        <v>120</v>
      </c>
      <c r="M50" s="193" t="s">
        <v>22</v>
      </c>
      <c r="N50" s="192" t="s">
        <v>193</v>
      </c>
      <c r="R50" s="171"/>
    </row>
    <row r="51" spans="1:18">
      <c r="A51" s="454" t="s">
        <v>252</v>
      </c>
      <c r="B51" s="280">
        <f>B68/1024</f>
        <v>5.2929687499999999E-3</v>
      </c>
      <c r="C51" s="280"/>
      <c r="D51" s="280">
        <f>(D68+E68+F68)/1024</f>
        <v>20.989853515625001</v>
      </c>
      <c r="E51" s="280">
        <f>G68/1024</f>
        <v>0.631953125</v>
      </c>
      <c r="F51" s="280">
        <f>(H68+I68+J68)/1024</f>
        <v>6.3172656250000001</v>
      </c>
      <c r="G51" s="280">
        <f t="shared" ref="G51:G61" si="1">(K68+L68+M68)/1024</f>
        <v>8.6935839843749996</v>
      </c>
      <c r="H51" s="280">
        <f>N68/1024</f>
        <v>0</v>
      </c>
      <c r="I51" s="280">
        <f>(O68+P68+Q68)/1024</f>
        <v>0.23598632812500001</v>
      </c>
      <c r="J51" s="280">
        <f>R68/1024</f>
        <v>1.0458984375000001E-2</v>
      </c>
      <c r="K51" s="280">
        <f>S68/1024</f>
        <v>1.853076171875</v>
      </c>
      <c r="L51" s="280">
        <f>T68/1024</f>
        <v>8.0019531249999998E-2</v>
      </c>
      <c r="M51" s="280">
        <f t="shared" ref="M51:M60" si="2">U68/1024</f>
        <v>0</v>
      </c>
      <c r="N51" s="3">
        <f t="shared" ref="N51:N62" si="3">SUM(B51:M51)</f>
        <v>38.817490234375001</v>
      </c>
      <c r="R51" s="5"/>
    </row>
    <row r="52" spans="1:18">
      <c r="A52" s="454" t="s">
        <v>253</v>
      </c>
      <c r="B52" s="280">
        <f t="shared" ref="B52:C62" si="4">B69/1024</f>
        <v>0.13567382812500001</v>
      </c>
      <c r="C52" s="280"/>
      <c r="D52" s="280">
        <f t="shared" ref="D52:D61" si="5">(D69+E69+F69)/1024</f>
        <v>45.371953124999997</v>
      </c>
      <c r="E52" s="280">
        <f t="shared" ref="E52:E59" si="6">G69/1024</f>
        <v>1.0003906250000001</v>
      </c>
      <c r="F52" s="280">
        <f t="shared" ref="F52:F62" si="7">(H69+I69+J69)/1024</f>
        <v>30.381982421875001</v>
      </c>
      <c r="G52" s="280">
        <f t="shared" si="1"/>
        <v>25.714638671874997</v>
      </c>
      <c r="H52" s="280">
        <f t="shared" ref="H52:H60" si="8">N69/1024</f>
        <v>0</v>
      </c>
      <c r="I52" s="280">
        <f t="shared" ref="I52:I61" si="9">(O69+P69+Q69)/1024</f>
        <v>0.40013671875000001</v>
      </c>
      <c r="J52" s="280">
        <f t="shared" ref="J52:L60" si="10">R69/1024</f>
        <v>2.0849609375000001E-2</v>
      </c>
      <c r="K52" s="280">
        <f t="shared" si="10"/>
        <v>2.729267578125</v>
      </c>
      <c r="L52" s="280">
        <f t="shared" si="10"/>
        <v>0.1175390625</v>
      </c>
      <c r="M52" s="280">
        <f t="shared" si="2"/>
        <v>0</v>
      </c>
      <c r="N52" s="3">
        <f t="shared" si="3"/>
        <v>105.87243164062501</v>
      </c>
      <c r="R52" s="5"/>
    </row>
    <row r="53" spans="1:18">
      <c r="A53" s="454" t="s">
        <v>254</v>
      </c>
      <c r="B53" s="280">
        <f t="shared" si="4"/>
        <v>4.8105468749999998E-2</v>
      </c>
      <c r="C53" s="280"/>
      <c r="D53" s="280">
        <f t="shared" si="5"/>
        <v>82.972685546874999</v>
      </c>
      <c r="E53" s="280">
        <f t="shared" si="6"/>
        <v>1.2462792968750001</v>
      </c>
      <c r="F53" s="280">
        <f t="shared" si="7"/>
        <v>62.533749999999998</v>
      </c>
      <c r="G53" s="280">
        <f t="shared" si="1"/>
        <v>171.31546874999998</v>
      </c>
      <c r="H53" s="280">
        <f t="shared" si="8"/>
        <v>0</v>
      </c>
      <c r="I53" s="280">
        <f t="shared" si="9"/>
        <v>1.3582031250000002</v>
      </c>
      <c r="J53" s="280">
        <f t="shared" si="10"/>
        <v>0.46712890624999998</v>
      </c>
      <c r="K53" s="280">
        <f t="shared" si="10"/>
        <v>4.9204785156249997</v>
      </c>
      <c r="L53" s="280">
        <f t="shared" si="10"/>
        <v>0.16963867187500001</v>
      </c>
      <c r="M53" s="280">
        <f t="shared" si="2"/>
        <v>0</v>
      </c>
      <c r="N53" s="3">
        <f t="shared" si="3"/>
        <v>325.03173828125</v>
      </c>
      <c r="R53" s="5"/>
    </row>
    <row r="54" spans="1:18">
      <c r="A54" s="454" t="s">
        <v>255</v>
      </c>
      <c r="B54" s="280">
        <f t="shared" si="4"/>
        <v>1.35962890625</v>
      </c>
      <c r="C54" s="280"/>
      <c r="D54" s="280">
        <f t="shared" si="5"/>
        <v>185.01539062500001</v>
      </c>
      <c r="E54" s="280">
        <f t="shared" si="6"/>
        <v>6.4866796874999997</v>
      </c>
      <c r="F54" s="280">
        <f t="shared" si="7"/>
        <v>107.8969921875</v>
      </c>
      <c r="G54" s="280">
        <f t="shared" si="1"/>
        <v>110.43490234375</v>
      </c>
      <c r="H54" s="280">
        <f t="shared" si="8"/>
        <v>0</v>
      </c>
      <c r="I54" s="280">
        <f t="shared" si="9"/>
        <v>4.1982421875</v>
      </c>
      <c r="J54" s="280">
        <f t="shared" si="10"/>
        <v>1.212646484375</v>
      </c>
      <c r="K54" s="280">
        <f t="shared" si="10"/>
        <v>28.077333984374999</v>
      </c>
      <c r="L54" s="280">
        <f t="shared" si="10"/>
        <v>0.22001953125000001</v>
      </c>
      <c r="M54" s="280">
        <f t="shared" si="2"/>
        <v>0</v>
      </c>
      <c r="N54" s="3">
        <f t="shared" si="3"/>
        <v>444.90183593749998</v>
      </c>
      <c r="R54" s="5"/>
    </row>
    <row r="55" spans="1:18">
      <c r="A55" s="454" t="s">
        <v>256</v>
      </c>
      <c r="B55" s="280">
        <f t="shared" si="4"/>
        <v>2.350791015625</v>
      </c>
      <c r="C55" s="280"/>
      <c r="D55" s="280">
        <f t="shared" si="5"/>
        <v>278.12639648437499</v>
      </c>
      <c r="E55" s="280">
        <f t="shared" si="6"/>
        <v>7.6999804687499998</v>
      </c>
      <c r="F55" s="280">
        <f t="shared" si="7"/>
        <v>147.00599609375001</v>
      </c>
      <c r="G55" s="280">
        <f t="shared" si="1"/>
        <v>209.817412109375</v>
      </c>
      <c r="H55" s="280">
        <f t="shared" si="8"/>
        <v>0</v>
      </c>
      <c r="I55" s="280">
        <f t="shared" si="9"/>
        <v>15.913281250000001</v>
      </c>
      <c r="J55" s="280">
        <f t="shared" si="10"/>
        <v>1.2292578125</v>
      </c>
      <c r="K55" s="280">
        <f t="shared" si="10"/>
        <v>37.485546874999997</v>
      </c>
      <c r="L55" s="280">
        <f t="shared" si="10"/>
        <v>0.15578125000000001</v>
      </c>
      <c r="M55" s="280">
        <f t="shared" si="2"/>
        <v>2.8958511352539063</v>
      </c>
      <c r="N55" s="3">
        <f t="shared" si="3"/>
        <v>702.68029449462892</v>
      </c>
      <c r="R55" s="5"/>
    </row>
    <row r="56" spans="1:18">
      <c r="A56" s="454" t="s">
        <v>191</v>
      </c>
      <c r="B56" s="280">
        <f t="shared" si="4"/>
        <v>2.3142578125000002</v>
      </c>
      <c r="C56" s="280"/>
      <c r="D56" s="280">
        <f t="shared" si="5"/>
        <v>361.22099609374999</v>
      </c>
      <c r="E56" s="280">
        <f t="shared" si="6"/>
        <v>7.5567480468749997</v>
      </c>
      <c r="F56" s="280">
        <f t="shared" si="7"/>
        <v>127.368349609375</v>
      </c>
      <c r="G56" s="280">
        <f t="shared" si="1"/>
        <v>224.27232421874999</v>
      </c>
      <c r="H56" s="280">
        <f t="shared" si="8"/>
        <v>0</v>
      </c>
      <c r="I56" s="280">
        <f t="shared" si="9"/>
        <v>27.105429687499999</v>
      </c>
      <c r="J56" s="280">
        <f t="shared" si="10"/>
        <v>1.89794921875</v>
      </c>
      <c r="K56" s="280">
        <f t="shared" si="10"/>
        <v>31.372324218749998</v>
      </c>
      <c r="L56" s="280">
        <f t="shared" si="10"/>
        <v>0.167841796875</v>
      </c>
      <c r="M56" s="280">
        <f t="shared" si="2"/>
        <v>8.6921787261962891</v>
      </c>
      <c r="N56" s="3">
        <f t="shared" si="3"/>
        <v>791.96839942932127</v>
      </c>
      <c r="R56" s="5"/>
    </row>
    <row r="57" spans="1:18">
      <c r="A57" s="454" t="s">
        <v>218</v>
      </c>
      <c r="B57" s="280">
        <f t="shared" si="4"/>
        <v>1.8812011718749999</v>
      </c>
      <c r="C57" s="280"/>
      <c r="D57" s="280">
        <f t="shared" si="5"/>
        <v>493.29072265624995</v>
      </c>
      <c r="E57" s="280">
        <f t="shared" si="6"/>
        <v>9.1041308593749992</v>
      </c>
      <c r="F57" s="280">
        <f t="shared" si="7"/>
        <v>204.69980468750001</v>
      </c>
      <c r="G57" s="280">
        <f t="shared" si="1"/>
        <v>328.99618164062503</v>
      </c>
      <c r="H57" s="280">
        <f t="shared" si="8"/>
        <v>18.479091796875</v>
      </c>
      <c r="I57" s="280">
        <f t="shared" si="9"/>
        <v>55.692490234375001</v>
      </c>
      <c r="J57" s="280">
        <f t="shared" si="10"/>
        <v>0.94814453124999998</v>
      </c>
      <c r="K57" s="280">
        <f t="shared" si="10"/>
        <v>36.545048828124997</v>
      </c>
      <c r="L57" s="280">
        <f t="shared" si="10"/>
        <v>0.156494140625</v>
      </c>
      <c r="M57" s="280">
        <f t="shared" si="2"/>
        <v>23.707084655761719</v>
      </c>
      <c r="N57" s="3">
        <f t="shared" si="3"/>
        <v>1173.5003952026366</v>
      </c>
      <c r="R57" s="5"/>
    </row>
    <row r="58" spans="1:18">
      <c r="A58" s="454" t="s">
        <v>219</v>
      </c>
      <c r="B58" s="280">
        <f t="shared" si="4"/>
        <v>2.1581738281249998</v>
      </c>
      <c r="C58" s="280"/>
      <c r="D58" s="280">
        <f t="shared" si="5"/>
        <v>192.64949218750002</v>
      </c>
      <c r="E58" s="280">
        <f t="shared" si="6"/>
        <v>8.0089160156249992</v>
      </c>
      <c r="F58" s="280">
        <f t="shared" si="7"/>
        <v>225.239443359375</v>
      </c>
      <c r="G58" s="280">
        <f t="shared" si="1"/>
        <v>431.39848632812499</v>
      </c>
      <c r="H58" s="280">
        <f t="shared" si="8"/>
        <v>564.21239257812499</v>
      </c>
      <c r="I58" s="280">
        <f t="shared" si="9"/>
        <v>69.537167968749998</v>
      </c>
      <c r="J58" s="280">
        <f t="shared" si="10"/>
        <v>1.1746484374999999</v>
      </c>
      <c r="K58" s="280">
        <f t="shared" si="10"/>
        <v>14.05916015625</v>
      </c>
      <c r="L58" s="280">
        <f t="shared" si="10"/>
        <v>8.1708984375000002E-2</v>
      </c>
      <c r="M58" s="280">
        <f t="shared" si="2"/>
        <v>36.011285781860352</v>
      </c>
      <c r="N58" s="3">
        <f t="shared" si="3"/>
        <v>1544.5308756256104</v>
      </c>
      <c r="R58" s="5"/>
    </row>
    <row r="59" spans="1:18" s="158" customFormat="1">
      <c r="A59" s="454" t="s">
        <v>220</v>
      </c>
      <c r="B59" s="170">
        <f t="shared" si="4"/>
        <v>16.502802734374999</v>
      </c>
      <c r="C59" s="170"/>
      <c r="D59" s="280">
        <f t="shared" si="5"/>
        <v>302.79853515624995</v>
      </c>
      <c r="E59" s="170">
        <f t="shared" si="6"/>
        <v>12.077255859375001</v>
      </c>
      <c r="F59" s="280">
        <f t="shared" si="7"/>
        <v>167.13746093750001</v>
      </c>
      <c r="G59" s="280">
        <f t="shared" si="1"/>
        <v>448.11911132812497</v>
      </c>
      <c r="H59" s="170">
        <f t="shared" si="8"/>
        <v>813.94316406250005</v>
      </c>
      <c r="I59" s="280">
        <f t="shared" si="9"/>
        <v>81.316923828124999</v>
      </c>
      <c r="J59" s="170">
        <f t="shared" si="10"/>
        <v>0.73626953125000005</v>
      </c>
      <c r="K59" s="170">
        <f t="shared" si="10"/>
        <v>62.173291015624997</v>
      </c>
      <c r="L59" s="170">
        <f t="shared" si="10"/>
        <v>6.4414062499999994E-2</v>
      </c>
      <c r="M59" s="280">
        <f t="shared" si="2"/>
        <v>59.605855941772468</v>
      </c>
      <c r="N59" s="3">
        <f t="shared" si="3"/>
        <v>1964.4750844573973</v>
      </c>
      <c r="O59" s="171"/>
      <c r="R59" s="200"/>
    </row>
    <row r="60" spans="1:18">
      <c r="A60" s="253" t="s">
        <v>298</v>
      </c>
      <c r="B60" s="280">
        <f t="shared" si="4"/>
        <v>41.982197265624997</v>
      </c>
      <c r="C60" s="280">
        <f t="shared" si="4"/>
        <v>9.2010803301645563</v>
      </c>
      <c r="D60" s="280">
        <f t="shared" si="5"/>
        <v>487.31976638919474</v>
      </c>
      <c r="E60" s="280">
        <f>G77/1024</f>
        <v>8.6275993815233889</v>
      </c>
      <c r="F60" s="280">
        <f t="shared" si="7"/>
        <v>187.91737431887725</v>
      </c>
      <c r="G60" s="280">
        <f t="shared" si="1"/>
        <v>538.93535439403638</v>
      </c>
      <c r="H60" s="280">
        <f t="shared" si="8"/>
        <v>866.74800395509089</v>
      </c>
      <c r="I60" s="280">
        <f t="shared" si="9"/>
        <v>119.99649580963225</v>
      </c>
      <c r="J60" s="280">
        <f t="shared" si="10"/>
        <v>2.859052655876436</v>
      </c>
      <c r="K60" s="280">
        <f t="shared" si="10"/>
        <v>91.35252567675154</v>
      </c>
      <c r="L60" s="280">
        <f t="shared" si="10"/>
        <v>0.31630323165882113</v>
      </c>
      <c r="M60" s="280">
        <f t="shared" si="2"/>
        <v>73.955380859374998</v>
      </c>
      <c r="N60" s="3">
        <f t="shared" si="3"/>
        <v>2429.2111342678063</v>
      </c>
      <c r="O60" s="5"/>
      <c r="R60" s="53"/>
    </row>
    <row r="61" spans="1:18">
      <c r="A61" s="455" t="s">
        <v>395</v>
      </c>
      <c r="B61" s="280">
        <f t="shared" si="4"/>
        <v>2.6634765624999996</v>
      </c>
      <c r="C61" s="280">
        <f t="shared" si="4"/>
        <v>17.431845703124999</v>
      </c>
      <c r="D61" s="280">
        <f t="shared" si="5"/>
        <v>698.67523437499995</v>
      </c>
      <c r="E61" s="280">
        <f>G78/1024</f>
        <v>12.410048828124999</v>
      </c>
      <c r="F61" s="280">
        <f t="shared" si="7"/>
        <v>232.70969726562501</v>
      </c>
      <c r="G61" s="280">
        <f t="shared" si="1"/>
        <v>952.70526367187483</v>
      </c>
      <c r="H61" s="280">
        <f t="shared" ref="H61" si="11">N78/1024</f>
        <v>1287.3805273437499</v>
      </c>
      <c r="I61" s="280">
        <f t="shared" si="9"/>
        <v>140.17009765624996</v>
      </c>
      <c r="J61" s="280">
        <f t="shared" ref="J61" si="12">R78/1024</f>
        <v>4.9920605468749999</v>
      </c>
      <c r="K61" s="280">
        <f t="shared" ref="K61" si="13">S78/1024</f>
        <v>104.92124023437498</v>
      </c>
      <c r="L61" s="280">
        <f t="shared" ref="L61" si="14">T78/1024</f>
        <v>1.4294628906250002</v>
      </c>
      <c r="M61" s="280">
        <f>U78/1024</f>
        <v>173.84639648437499</v>
      </c>
      <c r="N61" s="3">
        <f t="shared" si="3"/>
        <v>3629.3353515624999</v>
      </c>
      <c r="O61" s="5"/>
      <c r="R61" s="53"/>
    </row>
    <row r="62" spans="1:18">
      <c r="A62" s="62" t="s">
        <v>499</v>
      </c>
      <c r="B62" s="280">
        <f t="shared" si="4"/>
        <v>103.1064453125</v>
      </c>
      <c r="C62" s="280">
        <f t="shared" si="4"/>
        <v>35.759863281250006</v>
      </c>
      <c r="D62" s="280">
        <f t="shared" ref="D62" si="15">(D79+E79+F79)/1024</f>
        <v>1042.4527050781251</v>
      </c>
      <c r="E62" s="280">
        <f>G79/1024</f>
        <v>5.9392285156250004</v>
      </c>
      <c r="F62" s="280">
        <f t="shared" si="7"/>
        <v>195.51194335937498</v>
      </c>
      <c r="G62" s="280">
        <f t="shared" ref="G62" si="16">(K79+L79+M79)/1024</f>
        <v>1178.546416015625</v>
      </c>
      <c r="H62" s="280">
        <f t="shared" ref="H62" si="17">N79/1024</f>
        <v>1578.392802734375</v>
      </c>
      <c r="I62" s="280">
        <f t="shared" ref="I62" si="18">(O79+P79+Q79)/1024</f>
        <v>185.13568359375</v>
      </c>
      <c r="J62" s="280">
        <f t="shared" ref="J62" si="19">R79/1024</f>
        <v>7.1624218749999997</v>
      </c>
      <c r="K62" s="280">
        <f t="shared" ref="K62" si="20">S79/1024</f>
        <v>111.833515625</v>
      </c>
      <c r="L62" s="280">
        <f t="shared" ref="L62" si="21">T79/1024</f>
        <v>2.8848437499999999</v>
      </c>
      <c r="M62" s="280">
        <f>U79/1024</f>
        <v>282.97775390625003</v>
      </c>
      <c r="N62" s="3">
        <f t="shared" si="3"/>
        <v>4729.7036230468748</v>
      </c>
      <c r="O62" s="5"/>
      <c r="R62" s="53"/>
    </row>
    <row r="63" spans="1:18" s="158" customFormat="1" ht="25.5">
      <c r="A63" s="184" t="s">
        <v>101</v>
      </c>
      <c r="B63" s="196">
        <f t="shared" ref="B63:N63" si="22">SUM(B51:B62)</f>
        <v>174.50804687499999</v>
      </c>
      <c r="C63" s="196">
        <f t="shared" si="22"/>
        <v>62.392789314539563</v>
      </c>
      <c r="D63" s="196">
        <f t="shared" si="22"/>
        <v>4190.8837312329451</v>
      </c>
      <c r="E63" s="196">
        <f t="shared" si="22"/>
        <v>80.789210709648387</v>
      </c>
      <c r="F63" s="196">
        <f t="shared" si="22"/>
        <v>1694.7200598657523</v>
      </c>
      <c r="G63" s="196">
        <f t="shared" si="22"/>
        <v>4628.9491434565361</v>
      </c>
      <c r="H63" s="196">
        <f t="shared" si="22"/>
        <v>5129.1559824707165</v>
      </c>
      <c r="I63" s="196">
        <f t="shared" si="22"/>
        <v>701.06013838775721</v>
      </c>
      <c r="J63" s="196">
        <f t="shared" si="22"/>
        <v>22.710888593376435</v>
      </c>
      <c r="K63" s="196">
        <f t="shared" si="22"/>
        <v>527.32280887987645</v>
      </c>
      <c r="L63" s="196">
        <f t="shared" si="22"/>
        <v>5.8440669035338209</v>
      </c>
      <c r="M63" s="196">
        <f t="shared" si="22"/>
        <v>661.69178749084472</v>
      </c>
      <c r="N63" s="196">
        <f t="shared" si="22"/>
        <v>17880.028654180525</v>
      </c>
      <c r="O63" s="171"/>
    </row>
    <row r="64" spans="1:18">
      <c r="A64" s="47"/>
      <c r="B64" s="50"/>
      <c r="C64" s="50"/>
      <c r="D64" s="50"/>
      <c r="E64" s="50"/>
      <c r="F64" s="281"/>
      <c r="G64" s="50"/>
      <c r="H64" s="50"/>
      <c r="I64" s="50"/>
      <c r="J64" s="50"/>
      <c r="K64" s="50"/>
      <c r="L64" s="50"/>
      <c r="M64" s="50"/>
      <c r="N64" s="5"/>
    </row>
    <row r="65" spans="1:39" s="100" customFormat="1">
      <c r="A65" s="47"/>
      <c r="B65" s="50"/>
      <c r="C65" s="50"/>
      <c r="D65" s="50"/>
      <c r="E65" s="50"/>
      <c r="F65" s="281"/>
      <c r="G65" s="50"/>
      <c r="H65" s="50"/>
      <c r="I65" s="50"/>
      <c r="J65" s="50"/>
      <c r="K65" s="50"/>
      <c r="L65" s="50"/>
      <c r="M65" s="50"/>
      <c r="N65" s="5"/>
      <c r="O65"/>
      <c r="P65"/>
      <c r="Q65"/>
      <c r="R65"/>
      <c r="S65"/>
      <c r="T65"/>
      <c r="U65"/>
      <c r="V65" s="102"/>
      <c r="W65" s="102"/>
      <c r="X65" s="102"/>
      <c r="Y65" s="102"/>
      <c r="Z65" s="102"/>
      <c r="AA65" s="102"/>
      <c r="AB65" s="102"/>
      <c r="AC65" s="102"/>
      <c r="AD65" s="102"/>
      <c r="AE65" s="102"/>
      <c r="AF65" s="102"/>
      <c r="AG65" s="102"/>
      <c r="AH65" s="102"/>
      <c r="AI65" s="102"/>
      <c r="AJ65" s="102"/>
      <c r="AK65" s="102"/>
      <c r="AL65" s="102"/>
    </row>
    <row r="66" spans="1:39" s="3" customFormat="1" ht="13.5" customHeight="1">
      <c r="A66" t="s">
        <v>73</v>
      </c>
      <c r="B66"/>
      <c r="C66"/>
      <c r="D66"/>
      <c r="E66"/>
      <c r="F66"/>
      <c r="G66"/>
      <c r="H66"/>
      <c r="I66"/>
      <c r="J66"/>
      <c r="K66"/>
      <c r="L66"/>
      <c r="M66"/>
      <c r="N66"/>
      <c r="O66"/>
      <c r="P66"/>
      <c r="Q66"/>
      <c r="R66"/>
      <c r="S66"/>
      <c r="T66"/>
      <c r="U66"/>
      <c r="V66" s="50"/>
      <c r="W66" s="50"/>
      <c r="X66" s="50"/>
      <c r="Y66" s="50"/>
      <c r="Z66" s="50"/>
      <c r="AA66" s="50"/>
      <c r="AB66" s="50"/>
      <c r="AC66" s="50"/>
      <c r="AD66" s="50"/>
      <c r="AE66" s="50"/>
      <c r="AF66" s="50"/>
      <c r="AG66" s="50"/>
      <c r="AH66" s="50"/>
      <c r="AI66" s="50"/>
      <c r="AJ66" s="50"/>
      <c r="AK66" s="50"/>
      <c r="AL66" s="50"/>
    </row>
    <row r="67" spans="1:39" s="196" customFormat="1" ht="25.5">
      <c r="A67" s="400" t="s">
        <v>86</v>
      </c>
      <c r="B67" s="184" t="s">
        <v>83</v>
      </c>
      <c r="C67" s="175" t="s">
        <v>251</v>
      </c>
      <c r="D67" s="184" t="s">
        <v>145</v>
      </c>
      <c r="E67" s="184" t="s">
        <v>236</v>
      </c>
      <c r="F67" s="184" t="s">
        <v>135</v>
      </c>
      <c r="G67" s="184" t="s">
        <v>146</v>
      </c>
      <c r="H67" s="184" t="s">
        <v>478</v>
      </c>
      <c r="I67" s="184" t="s">
        <v>85</v>
      </c>
      <c r="J67" s="391" t="s">
        <v>396</v>
      </c>
      <c r="K67" s="184" t="s">
        <v>112</v>
      </c>
      <c r="L67" s="391" t="s">
        <v>397</v>
      </c>
      <c r="M67" s="184" t="s">
        <v>222</v>
      </c>
      <c r="N67" s="391" t="s">
        <v>113</v>
      </c>
      <c r="O67" s="184" t="s">
        <v>114</v>
      </c>
      <c r="P67" s="184" t="s">
        <v>354</v>
      </c>
      <c r="Q67" s="184" t="s">
        <v>184</v>
      </c>
      <c r="R67" s="399" t="s">
        <v>119</v>
      </c>
      <c r="S67" s="399" t="s">
        <v>177</v>
      </c>
      <c r="T67" s="399" t="s">
        <v>120</v>
      </c>
      <c r="U67" s="193" t="s">
        <v>22</v>
      </c>
      <c r="V67" s="399" t="s">
        <v>193</v>
      </c>
      <c r="W67" s="172"/>
      <c r="X67" s="172"/>
      <c r="Y67" s="172"/>
      <c r="Z67" s="172"/>
      <c r="AA67" s="172"/>
      <c r="AB67" s="172"/>
      <c r="AC67" s="172"/>
      <c r="AD67" s="172"/>
      <c r="AE67" s="172"/>
      <c r="AF67" s="172"/>
      <c r="AG67" s="172"/>
      <c r="AH67" s="172"/>
      <c r="AI67" s="172"/>
      <c r="AJ67" s="172"/>
      <c r="AK67" s="172"/>
      <c r="AL67" s="172"/>
      <c r="AM67" s="172"/>
    </row>
    <row r="68" spans="1:39" s="3" customFormat="1" ht="13.5" customHeight="1">
      <c r="A68" s="454" t="s">
        <v>252</v>
      </c>
      <c r="B68" s="3">
        <v>5.42</v>
      </c>
      <c r="D68" s="3">
        <v>0</v>
      </c>
      <c r="E68" s="3">
        <v>11781.15</v>
      </c>
      <c r="F68" s="3">
        <v>9712.4599999999991</v>
      </c>
      <c r="G68" s="3">
        <v>647.12</v>
      </c>
      <c r="I68" s="3">
        <v>6468.82</v>
      </c>
      <c r="J68" s="3">
        <v>0.06</v>
      </c>
      <c r="K68" s="3">
        <v>7582.49</v>
      </c>
      <c r="L68" s="3">
        <v>0</v>
      </c>
      <c r="M68" s="3">
        <v>1319.74</v>
      </c>
      <c r="N68" s="3">
        <v>0</v>
      </c>
      <c r="O68" s="3">
        <v>106.34</v>
      </c>
      <c r="Q68" s="3">
        <v>135.31</v>
      </c>
      <c r="R68" s="3">
        <v>10.71</v>
      </c>
      <c r="S68" s="3">
        <v>1897.55</v>
      </c>
      <c r="T68" s="3">
        <v>81.94</v>
      </c>
      <c r="V68" s="3">
        <f t="shared" ref="V68:V79" si="23">SUM(B68:U68)</f>
        <v>39749.109999999993</v>
      </c>
      <c r="W68" s="50"/>
      <c r="X68" s="50"/>
      <c r="Y68" s="50"/>
      <c r="Z68" s="50"/>
      <c r="AA68" s="50"/>
      <c r="AB68" s="50"/>
      <c r="AC68" s="50"/>
      <c r="AD68" s="50"/>
      <c r="AE68" s="50"/>
      <c r="AF68" s="50"/>
      <c r="AG68" s="50"/>
      <c r="AH68" s="50"/>
      <c r="AI68" s="50"/>
      <c r="AJ68" s="50"/>
      <c r="AK68" s="50"/>
      <c r="AL68" s="50"/>
      <c r="AM68" s="50"/>
    </row>
    <row r="69" spans="1:39" s="3" customFormat="1" ht="13.5" customHeight="1">
      <c r="A69" s="454" t="s">
        <v>253</v>
      </c>
      <c r="B69" s="3">
        <v>138.93</v>
      </c>
      <c r="D69" s="3">
        <v>0</v>
      </c>
      <c r="E69" s="3">
        <v>37562.67</v>
      </c>
      <c r="F69" s="3">
        <v>8898.2099999999991</v>
      </c>
      <c r="G69" s="3">
        <v>1024.4000000000001</v>
      </c>
      <c r="I69" s="3">
        <v>31111.15</v>
      </c>
      <c r="J69" s="3">
        <v>0</v>
      </c>
      <c r="K69" s="3">
        <v>24331.85</v>
      </c>
      <c r="L69" s="3">
        <v>0</v>
      </c>
      <c r="M69" s="3">
        <v>1999.94</v>
      </c>
      <c r="N69" s="3">
        <v>0</v>
      </c>
      <c r="O69" s="3">
        <v>247.49</v>
      </c>
      <c r="Q69" s="3">
        <v>162.25</v>
      </c>
      <c r="R69" s="3">
        <v>21.35</v>
      </c>
      <c r="S69" s="3">
        <v>2794.77</v>
      </c>
      <c r="T69" s="3">
        <v>120.36</v>
      </c>
      <c r="V69" s="3">
        <f t="shared" si="23"/>
        <v>108413.37000000001</v>
      </c>
      <c r="W69" s="50"/>
      <c r="X69" s="50"/>
      <c r="Y69" s="50"/>
      <c r="Z69" s="50"/>
      <c r="AA69" s="50"/>
      <c r="AB69" s="50"/>
      <c r="AC69" s="50"/>
      <c r="AD69" s="50"/>
      <c r="AE69" s="50"/>
      <c r="AF69" s="50"/>
      <c r="AG69" s="50"/>
      <c r="AH69" s="50"/>
      <c r="AI69" s="50"/>
      <c r="AJ69" s="50"/>
      <c r="AK69" s="50"/>
      <c r="AL69" s="50"/>
      <c r="AM69" s="50"/>
    </row>
    <row r="70" spans="1:39" s="3" customFormat="1" ht="13.5" customHeight="1">
      <c r="A70" s="454" t="s">
        <v>254</v>
      </c>
      <c r="B70" s="3">
        <v>49.26</v>
      </c>
      <c r="D70" s="3">
        <v>0</v>
      </c>
      <c r="E70" s="3">
        <v>77417.490000000005</v>
      </c>
      <c r="F70" s="3">
        <v>7546.54</v>
      </c>
      <c r="G70" s="3">
        <v>1276.19</v>
      </c>
      <c r="I70" s="3">
        <v>56951.92</v>
      </c>
      <c r="J70" s="3">
        <v>7082.64</v>
      </c>
      <c r="K70" s="3">
        <v>173069.86</v>
      </c>
      <c r="L70" s="3">
        <v>0</v>
      </c>
      <c r="M70" s="3">
        <v>2357.1799999999998</v>
      </c>
      <c r="N70" s="3">
        <v>0</v>
      </c>
      <c r="O70" s="3">
        <v>1154.17</v>
      </c>
      <c r="Q70" s="3">
        <v>236.63</v>
      </c>
      <c r="R70" s="3">
        <v>478.34</v>
      </c>
      <c r="S70" s="3">
        <v>5038.57</v>
      </c>
      <c r="T70" s="3">
        <v>173.71</v>
      </c>
      <c r="V70" s="3">
        <f t="shared" si="23"/>
        <v>332832.50000000006</v>
      </c>
      <c r="W70" s="50"/>
      <c r="X70" s="50"/>
      <c r="Y70" s="50"/>
      <c r="Z70" s="50"/>
      <c r="AA70" s="50"/>
      <c r="AB70" s="50"/>
      <c r="AC70" s="50"/>
      <c r="AD70" s="50"/>
      <c r="AE70" s="50"/>
      <c r="AF70" s="50"/>
      <c r="AG70" s="50"/>
      <c r="AH70" s="50"/>
      <c r="AI70" s="50"/>
      <c r="AJ70" s="50"/>
      <c r="AK70" s="50"/>
      <c r="AL70" s="50"/>
      <c r="AM70" s="50"/>
    </row>
    <row r="71" spans="1:39" s="3" customFormat="1" ht="13.5" customHeight="1">
      <c r="A71" s="454" t="s">
        <v>255</v>
      </c>
      <c r="B71" s="3">
        <v>1392.26</v>
      </c>
      <c r="D71" s="3">
        <v>0</v>
      </c>
      <c r="E71" s="3">
        <v>154749.39000000001</v>
      </c>
      <c r="F71" s="3">
        <v>34706.370000000003</v>
      </c>
      <c r="G71" s="3">
        <v>6642.36</v>
      </c>
      <c r="I71" s="3">
        <v>93618.240000000005</v>
      </c>
      <c r="J71" s="3">
        <v>16868.28</v>
      </c>
      <c r="K71" s="3">
        <v>108357.54</v>
      </c>
      <c r="L71" s="3">
        <v>0</v>
      </c>
      <c r="M71" s="3">
        <v>4727.8</v>
      </c>
      <c r="N71" s="3">
        <v>0</v>
      </c>
      <c r="O71" s="3">
        <v>3590</v>
      </c>
      <c r="Q71" s="3">
        <v>709</v>
      </c>
      <c r="R71" s="3">
        <v>1241.75</v>
      </c>
      <c r="S71" s="3">
        <v>28751.19</v>
      </c>
      <c r="T71" s="3">
        <v>225.3</v>
      </c>
      <c r="V71" s="3">
        <f t="shared" si="23"/>
        <v>455579.48</v>
      </c>
      <c r="W71" s="50"/>
      <c r="X71" s="50"/>
      <c r="Y71" s="50"/>
      <c r="Z71" s="50"/>
      <c r="AA71" s="50"/>
      <c r="AB71" s="50"/>
      <c r="AC71" s="50"/>
      <c r="AD71" s="50"/>
      <c r="AE71" s="50"/>
      <c r="AF71" s="50"/>
      <c r="AG71" s="50"/>
      <c r="AH71" s="50"/>
      <c r="AI71" s="50"/>
      <c r="AJ71" s="50"/>
      <c r="AK71" s="50"/>
      <c r="AL71" s="50"/>
      <c r="AM71" s="50"/>
    </row>
    <row r="72" spans="1:39" s="3" customFormat="1" ht="13.5" customHeight="1">
      <c r="A72" s="454" t="s">
        <v>256</v>
      </c>
      <c r="B72" s="3">
        <v>2407.21</v>
      </c>
      <c r="D72" s="3">
        <v>0</v>
      </c>
      <c r="E72" s="3">
        <v>241942.1</v>
      </c>
      <c r="F72" s="3">
        <v>42859.33</v>
      </c>
      <c r="G72" s="3">
        <v>7884.78</v>
      </c>
      <c r="I72" s="3">
        <v>124002.27</v>
      </c>
      <c r="J72" s="3">
        <v>26531.87</v>
      </c>
      <c r="K72" s="3">
        <v>213603.20000000001</v>
      </c>
      <c r="L72" s="3">
        <v>0</v>
      </c>
      <c r="M72" s="3">
        <v>1249.83</v>
      </c>
      <c r="N72" s="3">
        <v>0</v>
      </c>
      <c r="O72" s="3">
        <v>16002.1</v>
      </c>
      <c r="Q72" s="3">
        <v>293.10000000000002</v>
      </c>
      <c r="R72" s="3">
        <v>1258.76</v>
      </c>
      <c r="S72" s="3">
        <v>38385.199999999997</v>
      </c>
      <c r="T72" s="3">
        <v>159.52000000000001</v>
      </c>
      <c r="U72" s="3">
        <v>2965.3515625</v>
      </c>
      <c r="V72" s="3">
        <f t="shared" si="23"/>
        <v>719544.6215624999</v>
      </c>
      <c r="W72" s="50"/>
      <c r="X72" s="50"/>
      <c r="Y72" s="50"/>
      <c r="Z72" s="50"/>
      <c r="AA72" s="50"/>
      <c r="AB72" s="50"/>
      <c r="AC72" s="50"/>
      <c r="AD72" s="50"/>
      <c r="AE72" s="50"/>
      <c r="AF72" s="50"/>
      <c r="AG72" s="50"/>
      <c r="AH72" s="50"/>
      <c r="AI72" s="50"/>
      <c r="AJ72" s="50"/>
      <c r="AK72" s="50"/>
      <c r="AL72" s="50"/>
      <c r="AM72" s="50"/>
    </row>
    <row r="73" spans="1:39" s="3" customFormat="1" ht="13.5" customHeight="1">
      <c r="A73" s="454" t="s">
        <v>191</v>
      </c>
      <c r="B73" s="3">
        <v>2369.8000000000002</v>
      </c>
      <c r="D73" s="3">
        <v>0</v>
      </c>
      <c r="E73" s="3">
        <v>307616.55</v>
      </c>
      <c r="F73" s="3">
        <v>62273.75</v>
      </c>
      <c r="G73" s="3">
        <v>7738.11</v>
      </c>
      <c r="I73" s="3">
        <v>108923.66</v>
      </c>
      <c r="J73" s="3">
        <v>21501.53</v>
      </c>
      <c r="K73" s="3">
        <v>229654.86</v>
      </c>
      <c r="L73" s="3">
        <v>0</v>
      </c>
      <c r="M73" s="3">
        <v>0</v>
      </c>
      <c r="N73" s="3">
        <v>0</v>
      </c>
      <c r="O73" s="3">
        <v>27318.7</v>
      </c>
      <c r="Q73" s="3">
        <v>437.26</v>
      </c>
      <c r="R73" s="3">
        <v>1943.5</v>
      </c>
      <c r="S73" s="3">
        <v>32125.26</v>
      </c>
      <c r="T73" s="3">
        <v>171.87</v>
      </c>
      <c r="U73" s="3">
        <v>8900.791015625</v>
      </c>
      <c r="V73" s="3">
        <f t="shared" si="23"/>
        <v>810975.64101562498</v>
      </c>
      <c r="W73" s="50"/>
      <c r="X73" s="50"/>
      <c r="Y73" s="50"/>
      <c r="Z73" s="50"/>
      <c r="AA73" s="50"/>
      <c r="AB73" s="50"/>
      <c r="AC73" s="50"/>
      <c r="AD73" s="50"/>
      <c r="AE73" s="50"/>
      <c r="AF73" s="50"/>
      <c r="AG73" s="50"/>
      <c r="AH73" s="50"/>
      <c r="AI73" s="50"/>
      <c r="AJ73" s="50"/>
      <c r="AK73" s="50"/>
      <c r="AL73" s="50"/>
      <c r="AM73" s="50"/>
    </row>
    <row r="74" spans="1:39" s="3" customFormat="1" ht="13.5" customHeight="1">
      <c r="A74" s="454" t="s">
        <v>218</v>
      </c>
      <c r="B74" s="3">
        <v>1926.35</v>
      </c>
      <c r="D74" s="3">
        <v>0</v>
      </c>
      <c r="E74" s="3">
        <v>440519.04</v>
      </c>
      <c r="F74" s="3">
        <v>64610.66</v>
      </c>
      <c r="G74" s="3">
        <v>9322.6299999999992</v>
      </c>
      <c r="I74" s="3">
        <v>163275.13</v>
      </c>
      <c r="J74" s="3">
        <v>46337.47</v>
      </c>
      <c r="K74" s="3">
        <v>336892.09</v>
      </c>
      <c r="L74" s="3">
        <v>0</v>
      </c>
      <c r="M74" s="3">
        <v>0</v>
      </c>
      <c r="N74" s="3">
        <v>18922.59</v>
      </c>
      <c r="O74" s="3">
        <v>55466.68</v>
      </c>
      <c r="Q74" s="3">
        <v>1562.43</v>
      </c>
      <c r="R74" s="3">
        <v>970.9</v>
      </c>
      <c r="S74" s="3">
        <v>37422.129999999997</v>
      </c>
      <c r="T74" s="3">
        <v>160.25</v>
      </c>
      <c r="U74" s="3">
        <v>24276.0546875</v>
      </c>
      <c r="V74" s="3">
        <f t="shared" si="23"/>
        <v>1201664.4046874996</v>
      </c>
      <c r="W74" s="50"/>
      <c r="X74" s="50"/>
      <c r="Y74" s="50"/>
      <c r="Z74" s="50"/>
      <c r="AA74" s="50"/>
      <c r="AB74" s="50"/>
      <c r="AC74" s="50"/>
      <c r="AD74" s="50"/>
      <c r="AE74" s="50"/>
      <c r="AF74" s="50"/>
      <c r="AG74" s="50"/>
      <c r="AH74" s="50"/>
      <c r="AI74" s="50"/>
      <c r="AJ74" s="50"/>
      <c r="AK74" s="50"/>
      <c r="AL74" s="50"/>
      <c r="AM74" s="50"/>
    </row>
    <row r="75" spans="1:39" s="3" customFormat="1">
      <c r="A75" s="454" t="s">
        <v>219</v>
      </c>
      <c r="B75" s="3">
        <v>2209.9699999999998</v>
      </c>
      <c r="D75" s="3">
        <v>10070.84</v>
      </c>
      <c r="E75" s="3">
        <v>128370.94</v>
      </c>
      <c r="F75" s="3">
        <v>58831.3</v>
      </c>
      <c r="G75" s="3">
        <v>8201.1299999999992</v>
      </c>
      <c r="I75" s="3">
        <v>166504.39000000001</v>
      </c>
      <c r="J75" s="3">
        <v>64140.800000000003</v>
      </c>
      <c r="K75" s="3">
        <v>441752.05</v>
      </c>
      <c r="L75" s="3">
        <v>0</v>
      </c>
      <c r="M75" s="3">
        <v>0</v>
      </c>
      <c r="N75" s="3">
        <v>577753.49</v>
      </c>
      <c r="O75" s="3">
        <v>68255.14</v>
      </c>
      <c r="Q75" s="3">
        <v>2950.92</v>
      </c>
      <c r="R75" s="3">
        <v>1202.8399999999999</v>
      </c>
      <c r="S75" s="3">
        <v>14396.58</v>
      </c>
      <c r="T75" s="3">
        <v>83.67</v>
      </c>
      <c r="U75" s="3">
        <v>36875.556640625</v>
      </c>
      <c r="V75" s="3">
        <f t="shared" si="23"/>
        <v>1581599.6166406248</v>
      </c>
      <c r="W75" s="50"/>
      <c r="X75" s="50"/>
      <c r="Y75" s="50"/>
      <c r="Z75" s="50"/>
      <c r="AA75" s="50"/>
      <c r="AB75" s="50"/>
      <c r="AC75" s="50"/>
      <c r="AD75" s="50"/>
      <c r="AE75" s="50"/>
      <c r="AF75" s="50"/>
      <c r="AG75" s="50"/>
      <c r="AH75" s="50"/>
      <c r="AI75" s="50"/>
      <c r="AJ75" s="50"/>
      <c r="AK75" s="50"/>
      <c r="AL75" s="50"/>
      <c r="AM75" s="50"/>
    </row>
    <row r="76" spans="1:39">
      <c r="A76" s="454" t="s">
        <v>220</v>
      </c>
      <c r="B76" s="3">
        <v>16898.87</v>
      </c>
      <c r="C76" s="3"/>
      <c r="D76" s="3">
        <v>285242.28999999998</v>
      </c>
      <c r="E76" s="3">
        <v>10030.66</v>
      </c>
      <c r="F76" s="3">
        <v>14792.75</v>
      </c>
      <c r="G76" s="3">
        <v>12367.11</v>
      </c>
      <c r="H76" s="3"/>
      <c r="I76" s="3">
        <v>103515.98</v>
      </c>
      <c r="J76" s="3">
        <v>67632.78</v>
      </c>
      <c r="K76" s="3">
        <v>458873.97</v>
      </c>
      <c r="L76" s="3">
        <v>0</v>
      </c>
      <c r="M76" s="3">
        <v>0</v>
      </c>
      <c r="N76" s="3">
        <v>833477.8</v>
      </c>
      <c r="O76" s="3">
        <v>78733.53</v>
      </c>
      <c r="P76" s="3"/>
      <c r="Q76" s="3">
        <v>4535</v>
      </c>
      <c r="R76" s="3">
        <v>753.94</v>
      </c>
      <c r="S76" s="3">
        <v>63665.45</v>
      </c>
      <c r="T76" s="3">
        <v>65.959999999999994</v>
      </c>
      <c r="U76" s="3">
        <v>61036.396484375007</v>
      </c>
      <c r="V76" s="3">
        <f t="shared" si="23"/>
        <v>2011622.4864843749</v>
      </c>
      <c r="W76" s="13"/>
      <c r="X76" s="50"/>
      <c r="Y76" s="13"/>
      <c r="Z76" s="13"/>
      <c r="AA76" s="13"/>
      <c r="AB76" s="13"/>
      <c r="AC76" s="13"/>
      <c r="AD76" s="13"/>
      <c r="AE76" s="13"/>
      <c r="AF76" s="13"/>
      <c r="AG76" s="13"/>
      <c r="AH76" s="13"/>
      <c r="AI76" s="13"/>
      <c r="AJ76" s="13"/>
      <c r="AK76" s="13"/>
      <c r="AL76" s="13"/>
      <c r="AM76" s="13"/>
    </row>
    <row r="77" spans="1:39">
      <c r="A77" s="253" t="s">
        <v>298</v>
      </c>
      <c r="B77" s="3">
        <v>42989.77</v>
      </c>
      <c r="C77" s="3">
        <v>9421.9062580885056</v>
      </c>
      <c r="D77" s="3">
        <v>499015.44078253541</v>
      </c>
      <c r="E77" s="3">
        <v>0</v>
      </c>
      <c r="F77" s="3">
        <v>0</v>
      </c>
      <c r="G77" s="3">
        <v>8834.6617666799502</v>
      </c>
      <c r="H77" s="3"/>
      <c r="I77" s="3">
        <v>88017.605987849514</v>
      </c>
      <c r="J77" s="3">
        <v>104409.7853146808</v>
      </c>
      <c r="K77" s="3">
        <v>551575.30902038363</v>
      </c>
      <c r="L77" s="3">
        <v>294.49387910962093</v>
      </c>
      <c r="M77" s="3">
        <v>0</v>
      </c>
      <c r="N77" s="3">
        <v>887549.95605001308</v>
      </c>
      <c r="O77" s="3">
        <v>117409.10984277978</v>
      </c>
      <c r="P77" s="3"/>
      <c r="Q77" s="3">
        <v>5467.301866283633</v>
      </c>
      <c r="R77" s="3">
        <v>2927.6699196174704</v>
      </c>
      <c r="S77" s="3">
        <v>93544.986292993577</v>
      </c>
      <c r="T77" s="3">
        <v>323.89450921863283</v>
      </c>
      <c r="U77" s="3">
        <v>75730.31</v>
      </c>
      <c r="V77" s="3">
        <f t="shared" si="23"/>
        <v>2487512.2014902337</v>
      </c>
      <c r="W77" s="13"/>
      <c r="X77" s="50"/>
      <c r="Y77" s="13"/>
      <c r="Z77" s="13"/>
      <c r="AA77" s="13"/>
      <c r="AB77" s="13"/>
      <c r="AC77" s="13"/>
      <c r="AD77" s="13"/>
      <c r="AE77" s="13"/>
      <c r="AF77" s="13"/>
      <c r="AG77" s="13"/>
      <c r="AH77" s="13"/>
      <c r="AI77" s="13"/>
      <c r="AJ77" s="13"/>
      <c r="AK77" s="13"/>
      <c r="AL77" s="13"/>
      <c r="AM77" s="13"/>
    </row>
    <row r="78" spans="1:39">
      <c r="A78" s="455" t="s">
        <v>395</v>
      </c>
      <c r="B78" s="3">
        <v>2727.3999999999996</v>
      </c>
      <c r="C78" s="3">
        <v>17850.21</v>
      </c>
      <c r="D78" s="3">
        <v>715443.44</v>
      </c>
      <c r="E78" s="3"/>
      <c r="F78" s="3"/>
      <c r="G78" s="3">
        <v>12707.89</v>
      </c>
      <c r="H78" s="3"/>
      <c r="I78" s="3">
        <v>145096.23000000001</v>
      </c>
      <c r="J78" s="3">
        <v>93198.5</v>
      </c>
      <c r="K78" s="3">
        <v>974075.54999999981</v>
      </c>
      <c r="L78" s="3">
        <v>1494.64</v>
      </c>
      <c r="M78" s="3"/>
      <c r="N78" s="3">
        <v>1318277.6599999999</v>
      </c>
      <c r="O78" s="3">
        <v>142732.82999999999</v>
      </c>
      <c r="P78" s="3">
        <v>57.8</v>
      </c>
      <c r="Q78" s="3">
        <v>743.55</v>
      </c>
      <c r="R78" s="3">
        <v>5111.87</v>
      </c>
      <c r="S78" s="3">
        <v>107439.34999999998</v>
      </c>
      <c r="T78" s="3">
        <v>1463.7700000000002</v>
      </c>
      <c r="U78" s="3">
        <v>178018.71</v>
      </c>
      <c r="V78" s="3">
        <f t="shared" si="23"/>
        <v>3716439.3999999994</v>
      </c>
      <c r="W78" s="13"/>
      <c r="X78" s="50"/>
      <c r="Y78" s="13"/>
      <c r="Z78" s="13"/>
      <c r="AA78" s="13"/>
      <c r="AB78" s="13"/>
      <c r="AC78" s="13"/>
      <c r="AD78" s="13"/>
      <c r="AE78" s="13"/>
      <c r="AF78" s="13"/>
      <c r="AG78" s="13"/>
      <c r="AH78" s="13"/>
      <c r="AI78" s="13"/>
      <c r="AJ78" s="13"/>
      <c r="AK78" s="13"/>
      <c r="AL78" s="13"/>
      <c r="AM78" s="13"/>
    </row>
    <row r="79" spans="1:39">
      <c r="A79" s="62" t="s">
        <v>499</v>
      </c>
      <c r="B79" s="3">
        <v>105581</v>
      </c>
      <c r="C79" s="3">
        <v>36618.100000000006</v>
      </c>
      <c r="D79" s="3">
        <v>1067471.57</v>
      </c>
      <c r="E79" s="3"/>
      <c r="F79" s="3"/>
      <c r="G79" s="3">
        <v>6081.77</v>
      </c>
      <c r="H79" s="3">
        <v>16586.27</v>
      </c>
      <c r="I79" s="3">
        <v>84855.559999999983</v>
      </c>
      <c r="J79" s="3">
        <v>98762.400000000009</v>
      </c>
      <c r="K79" s="3">
        <v>1203155.3900000001</v>
      </c>
      <c r="L79" s="3">
        <v>3676.14</v>
      </c>
      <c r="M79" s="3"/>
      <c r="N79" s="3">
        <v>1616274.23</v>
      </c>
      <c r="O79" s="3">
        <v>127886.90000000001</v>
      </c>
      <c r="P79" s="3">
        <v>210.13</v>
      </c>
      <c r="Q79" s="3">
        <v>61481.91</v>
      </c>
      <c r="R79" s="3">
        <v>7334.32</v>
      </c>
      <c r="S79" s="3">
        <v>114517.52</v>
      </c>
      <c r="T79" s="3">
        <v>2954.08</v>
      </c>
      <c r="U79" s="3">
        <v>289769.22000000003</v>
      </c>
      <c r="V79" s="3">
        <f t="shared" si="23"/>
        <v>4843216.5100000007</v>
      </c>
      <c r="W79" s="13"/>
      <c r="X79" s="50"/>
      <c r="Y79" s="13"/>
      <c r="Z79" s="13"/>
      <c r="AA79" s="13"/>
      <c r="AB79" s="13"/>
      <c r="AC79" s="13"/>
      <c r="AD79" s="13"/>
      <c r="AE79" s="13"/>
      <c r="AF79" s="13"/>
      <c r="AG79" s="13"/>
      <c r="AH79" s="13"/>
      <c r="AI79" s="13"/>
      <c r="AJ79" s="13"/>
      <c r="AK79" s="13"/>
      <c r="AL79" s="13"/>
      <c r="AM79" s="13"/>
    </row>
    <row r="80" spans="1:39" s="158" customFormat="1" ht="25.5">
      <c r="A80" s="399" t="s">
        <v>86</v>
      </c>
      <c r="B80" s="196">
        <f t="shared" ref="B80:V80" si="24">SUM(B68:B79)</f>
        <v>178696.24</v>
      </c>
      <c r="C80" s="196">
        <f t="shared" si="24"/>
        <v>63890.216258088512</v>
      </c>
      <c r="D80" s="196">
        <f t="shared" si="24"/>
        <v>2577243.5807825355</v>
      </c>
      <c r="E80" s="196">
        <f t="shared" si="24"/>
        <v>1409989.99</v>
      </c>
      <c r="F80" s="196">
        <f t="shared" si="24"/>
        <v>304231.37</v>
      </c>
      <c r="G80" s="196">
        <f t="shared" si="24"/>
        <v>82728.151766679948</v>
      </c>
      <c r="H80" s="196">
        <f t="shared" si="24"/>
        <v>16586.27</v>
      </c>
      <c r="I80" s="196">
        <f t="shared" si="24"/>
        <v>1172340.9559878497</v>
      </c>
      <c r="J80" s="196">
        <f t="shared" si="24"/>
        <v>546466.11531468085</v>
      </c>
      <c r="K80" s="196">
        <f t="shared" si="24"/>
        <v>4722924.1590203829</v>
      </c>
      <c r="L80" s="196">
        <f t="shared" si="24"/>
        <v>5465.2738791096208</v>
      </c>
      <c r="M80" s="196">
        <f t="shared" si="24"/>
        <v>11654.49</v>
      </c>
      <c r="N80" s="196">
        <f t="shared" si="24"/>
        <v>5252255.7260500137</v>
      </c>
      <c r="O80" s="196">
        <f t="shared" si="24"/>
        <v>638902.98984277982</v>
      </c>
      <c r="P80" s="196">
        <f t="shared" si="24"/>
        <v>267.93</v>
      </c>
      <c r="Q80" s="196">
        <f t="shared" si="24"/>
        <v>78714.661866283641</v>
      </c>
      <c r="R80" s="196">
        <f t="shared" si="24"/>
        <v>23255.949919617469</v>
      </c>
      <c r="S80" s="196">
        <f t="shared" si="24"/>
        <v>539978.55629299348</v>
      </c>
      <c r="T80" s="196">
        <f t="shared" si="24"/>
        <v>5984.3245092186326</v>
      </c>
      <c r="U80" s="196">
        <f t="shared" si="24"/>
        <v>677572.39039062499</v>
      </c>
      <c r="V80" s="196">
        <f t="shared" si="24"/>
        <v>18309149.341880858</v>
      </c>
      <c r="W80" s="164"/>
      <c r="X80" s="164"/>
      <c r="Y80" s="164"/>
      <c r="Z80" s="164"/>
      <c r="AA80" s="164"/>
      <c r="AB80" s="164"/>
      <c r="AC80" s="164"/>
      <c r="AD80" s="164"/>
      <c r="AE80" s="164"/>
      <c r="AF80" s="164"/>
      <c r="AG80" s="164"/>
      <c r="AH80" s="164"/>
      <c r="AI80" s="164"/>
      <c r="AJ80" s="164"/>
      <c r="AK80" s="164"/>
      <c r="AL80" s="164"/>
      <c r="AM80" s="164"/>
    </row>
    <row r="81" spans="1:21">
      <c r="A81" s="13"/>
      <c r="B81" s="13"/>
      <c r="C81" s="267"/>
      <c r="D81" s="13"/>
      <c r="E81" s="13"/>
      <c r="F81" s="13"/>
      <c r="G81" s="13"/>
      <c r="H81" s="13"/>
      <c r="I81" s="13"/>
      <c r="J81" s="13"/>
      <c r="K81" s="13"/>
      <c r="L81" s="13"/>
      <c r="M81" s="13"/>
      <c r="N81" s="13"/>
      <c r="O81" s="13"/>
      <c r="P81" s="13"/>
      <c r="Q81" s="13"/>
      <c r="R81" s="13"/>
      <c r="S81" s="13"/>
      <c r="T81" s="13"/>
      <c r="U81" s="13"/>
    </row>
    <row r="82" spans="1:21">
      <c r="Q82" s="13"/>
      <c r="R82" s="13"/>
      <c r="S82" s="13"/>
      <c r="T82" s="13"/>
      <c r="U82" s="13"/>
    </row>
  </sheetData>
  <mergeCells count="1">
    <mergeCell ref="A1:O1"/>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rowBreaks count="1" manualBreakCount="1">
    <brk id="26" max="16383" man="1"/>
  </rowBreaks>
  <drawing r:id="rId2"/>
</worksheet>
</file>

<file path=xl/worksheets/sheet24.xml><?xml version="1.0" encoding="utf-8"?>
<worksheet xmlns="http://schemas.openxmlformats.org/spreadsheetml/2006/main" xmlns:r="http://schemas.openxmlformats.org/officeDocument/2006/relationships">
  <sheetPr codeName="Sheet20"/>
  <dimension ref="A1:AA160"/>
  <sheetViews>
    <sheetView topLeftCell="A31" workbookViewId="0">
      <selection activeCell="A40" sqref="A40:E64"/>
    </sheetView>
  </sheetViews>
  <sheetFormatPr defaultColWidth="10.85546875" defaultRowHeight="12.75"/>
  <cols>
    <col min="1" max="1" width="7.7109375" style="136" customWidth="1"/>
    <col min="2" max="2" width="18.85546875" style="136" customWidth="1"/>
    <col min="3" max="3" width="71.5703125" style="136" customWidth="1"/>
    <col min="4" max="4" width="11.140625" style="6" customWidth="1"/>
    <col min="5" max="5" width="9.85546875" style="133" customWidth="1"/>
    <col min="6" max="6" width="4" style="133" customWidth="1"/>
    <col min="7" max="7" width="12.85546875" style="136" customWidth="1"/>
    <col min="8" max="8" width="18" style="136" customWidth="1"/>
    <col min="9" max="10" width="9.85546875" style="133" customWidth="1"/>
    <col min="11" max="16384" width="10.85546875" style="133"/>
  </cols>
  <sheetData>
    <row r="1" spans="1:8" ht="15">
      <c r="A1" s="566" t="s">
        <v>300</v>
      </c>
      <c r="B1" s="566"/>
      <c r="C1" s="566"/>
      <c r="D1" s="566"/>
      <c r="E1" s="566"/>
    </row>
    <row r="2" spans="1:8">
      <c r="A2" s="462" t="s">
        <v>461</v>
      </c>
      <c r="B2" s="40" t="s">
        <v>301</v>
      </c>
      <c r="C2" s="40" t="s">
        <v>263</v>
      </c>
      <c r="D2" s="253" t="s">
        <v>302</v>
      </c>
      <c r="E2" s="282" t="s">
        <v>303</v>
      </c>
    </row>
    <row r="3" spans="1:8">
      <c r="A3" s="253">
        <v>1</v>
      </c>
      <c r="B3" s="274" t="s">
        <v>51</v>
      </c>
      <c r="C3" s="283" t="s">
        <v>283</v>
      </c>
      <c r="D3" s="3">
        <v>93034.89</v>
      </c>
      <c r="E3" s="63">
        <v>483920</v>
      </c>
      <c r="G3" s="133"/>
      <c r="H3" s="133"/>
    </row>
    <row r="4" spans="1:8">
      <c r="A4" s="253">
        <v>2</v>
      </c>
      <c r="B4" s="274" t="s">
        <v>7</v>
      </c>
      <c r="C4" s="283" t="s">
        <v>280</v>
      </c>
      <c r="D4" s="3">
        <v>84600.44</v>
      </c>
      <c r="E4" s="63">
        <v>1094519</v>
      </c>
      <c r="G4" s="133"/>
      <c r="H4" s="133"/>
    </row>
    <row r="5" spans="1:8">
      <c r="A5" s="253">
        <v>3</v>
      </c>
      <c r="B5" s="274" t="s">
        <v>10</v>
      </c>
      <c r="C5" s="283" t="s">
        <v>284</v>
      </c>
      <c r="D5" s="3">
        <v>79064.38</v>
      </c>
      <c r="E5" s="63">
        <v>495140</v>
      </c>
      <c r="G5" s="133"/>
      <c r="H5" s="133"/>
    </row>
    <row r="6" spans="1:8">
      <c r="A6" s="254">
        <v>4</v>
      </c>
      <c r="B6" s="274" t="s">
        <v>15</v>
      </c>
      <c r="C6" s="283" t="s">
        <v>273</v>
      </c>
      <c r="D6" s="3">
        <v>62641.21</v>
      </c>
      <c r="E6" s="63">
        <v>510833</v>
      </c>
      <c r="G6" s="133"/>
      <c r="H6" s="133"/>
    </row>
    <row r="7" spans="1:8">
      <c r="A7" s="254">
        <v>5</v>
      </c>
      <c r="B7" s="274" t="s">
        <v>50</v>
      </c>
      <c r="C7" s="283" t="s">
        <v>274</v>
      </c>
      <c r="D7" s="3">
        <v>51678.06</v>
      </c>
      <c r="E7" s="63">
        <v>810148</v>
      </c>
      <c r="G7" s="133"/>
      <c r="H7" s="133"/>
    </row>
    <row r="8" spans="1:8">
      <c r="A8" s="254">
        <v>6</v>
      </c>
      <c r="B8" s="274" t="s">
        <v>12</v>
      </c>
      <c r="C8" s="283" t="s">
        <v>284</v>
      </c>
      <c r="D8" s="3">
        <v>46233.52</v>
      </c>
      <c r="E8" s="63">
        <v>292049</v>
      </c>
      <c r="G8" s="133"/>
      <c r="H8" s="133"/>
    </row>
    <row r="9" spans="1:8">
      <c r="A9" s="254">
        <v>7</v>
      </c>
      <c r="B9" s="274" t="s">
        <v>11</v>
      </c>
      <c r="C9" s="283" t="s">
        <v>285</v>
      </c>
      <c r="D9" s="3">
        <v>45930.94</v>
      </c>
      <c r="E9" s="63">
        <v>755558</v>
      </c>
      <c r="G9" s="133"/>
      <c r="H9" s="133"/>
    </row>
    <row r="10" spans="1:8">
      <c r="A10" s="254">
        <v>8</v>
      </c>
      <c r="B10" s="274" t="s">
        <v>16</v>
      </c>
      <c r="C10" s="283" t="s">
        <v>259</v>
      </c>
      <c r="D10" s="3">
        <v>45624.18</v>
      </c>
      <c r="E10" s="63">
        <v>1729248</v>
      </c>
      <c r="G10" s="133"/>
      <c r="H10" s="133"/>
    </row>
    <row r="11" spans="1:8">
      <c r="A11" s="254">
        <v>9</v>
      </c>
      <c r="B11" s="274" t="s">
        <v>17</v>
      </c>
      <c r="C11" s="139" t="s">
        <v>304</v>
      </c>
      <c r="D11" s="3">
        <v>45578.47</v>
      </c>
      <c r="E11" s="63">
        <v>5414685</v>
      </c>
      <c r="G11" s="133"/>
      <c r="H11" s="133"/>
    </row>
    <row r="12" spans="1:8">
      <c r="A12" s="254">
        <v>10</v>
      </c>
      <c r="B12" s="274" t="s">
        <v>18</v>
      </c>
      <c r="C12" s="139" t="s">
        <v>275</v>
      </c>
      <c r="D12" s="3">
        <v>43639.45</v>
      </c>
      <c r="E12" s="63">
        <v>519463</v>
      </c>
      <c r="G12" s="133"/>
      <c r="H12" s="133"/>
    </row>
    <row r="14" spans="1:8" ht="15">
      <c r="A14" s="566" t="s">
        <v>272</v>
      </c>
      <c r="B14" s="566"/>
      <c r="C14" s="566"/>
      <c r="D14" s="566"/>
      <c r="E14" s="566"/>
      <c r="G14" s="133"/>
      <c r="H14" s="133"/>
    </row>
    <row r="15" spans="1:8" ht="12" customHeight="1">
      <c r="A15" s="462" t="s">
        <v>461</v>
      </c>
      <c r="B15" s="40" t="s">
        <v>301</v>
      </c>
      <c r="C15" s="40" t="s">
        <v>263</v>
      </c>
      <c r="D15" s="253" t="s">
        <v>302</v>
      </c>
      <c r="E15" s="282" t="s">
        <v>303</v>
      </c>
      <c r="G15" s="133"/>
      <c r="H15" s="133"/>
    </row>
    <row r="16" spans="1:8" ht="12" customHeight="1">
      <c r="A16" s="253">
        <v>1</v>
      </c>
      <c r="B16" s="274" t="s">
        <v>7</v>
      </c>
      <c r="C16" s="284" t="s">
        <v>280</v>
      </c>
      <c r="D16" s="280">
        <v>124618.63</v>
      </c>
      <c r="E16" s="279">
        <v>2771007</v>
      </c>
      <c r="G16" s="133"/>
      <c r="H16" s="133"/>
    </row>
    <row r="17" spans="1:8" ht="12" customHeight="1">
      <c r="A17" s="253">
        <v>2</v>
      </c>
      <c r="B17" s="274" t="s">
        <v>8</v>
      </c>
      <c r="C17" s="285" t="s">
        <v>281</v>
      </c>
      <c r="D17" s="280">
        <v>111146.03</v>
      </c>
      <c r="E17" s="279">
        <v>2903073</v>
      </c>
      <c r="G17" s="133"/>
      <c r="H17" s="133"/>
    </row>
    <row r="18" spans="1:8" ht="12" customHeight="1">
      <c r="A18" s="253">
        <v>3</v>
      </c>
      <c r="B18" s="274" t="s">
        <v>9</v>
      </c>
      <c r="C18" s="284" t="s">
        <v>282</v>
      </c>
      <c r="D18" s="280">
        <v>102767.58</v>
      </c>
      <c r="E18" s="279">
        <v>722931</v>
      </c>
      <c r="G18" s="133"/>
      <c r="H18" s="133"/>
    </row>
    <row r="19" spans="1:8" ht="12" customHeight="1">
      <c r="A19" s="254">
        <v>4</v>
      </c>
      <c r="B19" s="274" t="s">
        <v>51</v>
      </c>
      <c r="C19" s="284" t="s">
        <v>283</v>
      </c>
      <c r="D19" s="280">
        <v>93648.47</v>
      </c>
      <c r="E19" s="279">
        <v>976410</v>
      </c>
      <c r="G19" s="133"/>
      <c r="H19" s="133"/>
    </row>
    <row r="20" spans="1:8" ht="12" customHeight="1">
      <c r="A20" s="254">
        <v>5</v>
      </c>
      <c r="B20" s="274" t="s">
        <v>10</v>
      </c>
      <c r="C20" s="284" t="s">
        <v>284</v>
      </c>
      <c r="D20" s="280">
        <v>86588.36</v>
      </c>
      <c r="E20" s="279">
        <v>571815</v>
      </c>
      <c r="G20" s="133"/>
      <c r="H20" s="133"/>
    </row>
    <row r="21" spans="1:8" ht="12" customHeight="1">
      <c r="A21" s="254">
        <v>6</v>
      </c>
      <c r="B21" s="274" t="s">
        <v>11</v>
      </c>
      <c r="C21" s="284" t="s">
        <v>285</v>
      </c>
      <c r="D21" s="280">
        <v>82150.44</v>
      </c>
      <c r="E21" s="279">
        <v>2361609</v>
      </c>
      <c r="G21" s="133"/>
      <c r="H21" s="133"/>
    </row>
    <row r="22" spans="1:8" ht="12" customHeight="1">
      <c r="A22" s="254">
        <v>7</v>
      </c>
      <c r="B22" s="274" t="s">
        <v>12</v>
      </c>
      <c r="C22" s="284" t="s">
        <v>305</v>
      </c>
      <c r="D22" s="280">
        <v>60130.46</v>
      </c>
      <c r="E22" s="279">
        <v>364638</v>
      </c>
      <c r="G22" s="133"/>
      <c r="H22" s="133"/>
    </row>
    <row r="23" spans="1:8" ht="12" customHeight="1">
      <c r="A23" s="254">
        <v>8</v>
      </c>
      <c r="B23" s="274" t="s">
        <v>13</v>
      </c>
      <c r="C23" s="284" t="s">
        <v>259</v>
      </c>
      <c r="D23" s="280">
        <v>49630.35</v>
      </c>
      <c r="E23" s="279">
        <v>1937871</v>
      </c>
      <c r="G23" s="133"/>
      <c r="H23" s="133"/>
    </row>
    <row r="24" spans="1:8" ht="12" customHeight="1">
      <c r="A24" s="254">
        <v>9</v>
      </c>
      <c r="B24" s="274" t="s">
        <v>50</v>
      </c>
      <c r="C24" s="284" t="s">
        <v>260</v>
      </c>
      <c r="D24" s="280">
        <v>46681.83</v>
      </c>
      <c r="E24" s="279">
        <v>1287054</v>
      </c>
      <c r="G24" s="133"/>
      <c r="H24" s="133"/>
    </row>
    <row r="25" spans="1:8" ht="12" customHeight="1">
      <c r="A25" s="254">
        <v>10</v>
      </c>
      <c r="B25" s="274" t="s">
        <v>49</v>
      </c>
      <c r="C25" s="285" t="s">
        <v>261</v>
      </c>
      <c r="D25" s="280">
        <v>45379.45</v>
      </c>
      <c r="E25" s="279">
        <v>1050686</v>
      </c>
      <c r="G25" s="133"/>
      <c r="H25" s="133"/>
    </row>
    <row r="26" spans="1:8">
      <c r="A26"/>
      <c r="B26"/>
      <c r="C26"/>
      <c r="D26"/>
      <c r="E26" s="6"/>
      <c r="G26" s="133"/>
      <c r="H26" s="133"/>
    </row>
    <row r="27" spans="1:8" ht="15">
      <c r="A27" s="567" t="s">
        <v>306</v>
      </c>
      <c r="B27" s="564"/>
      <c r="C27" s="564"/>
      <c r="D27" s="564"/>
      <c r="E27" s="565"/>
      <c r="G27" s="133"/>
      <c r="H27" s="133"/>
    </row>
    <row r="28" spans="1:8">
      <c r="A28" s="462" t="s">
        <v>461</v>
      </c>
      <c r="B28" s="253" t="s">
        <v>138</v>
      </c>
      <c r="C28" s="253" t="s">
        <v>307</v>
      </c>
      <c r="D28" s="253" t="s">
        <v>82</v>
      </c>
      <c r="E28" s="282" t="s">
        <v>224</v>
      </c>
      <c r="G28" s="133"/>
      <c r="H28" s="133"/>
    </row>
    <row r="29" spans="1:8">
      <c r="A29" s="253">
        <v>1</v>
      </c>
      <c r="B29" s="274" t="s">
        <v>8</v>
      </c>
      <c r="C29" s="285" t="s">
        <v>281</v>
      </c>
      <c r="D29" s="280">
        <v>196138.506714508</v>
      </c>
      <c r="E29" s="279">
        <v>4372203</v>
      </c>
      <c r="G29" s="133"/>
      <c r="H29" s="133"/>
    </row>
    <row r="30" spans="1:8">
      <c r="A30" s="253">
        <v>2</v>
      </c>
      <c r="B30" s="274" t="s">
        <v>7</v>
      </c>
      <c r="C30" s="285" t="s">
        <v>280</v>
      </c>
      <c r="D30" s="280">
        <v>165987.98944526899</v>
      </c>
      <c r="E30" s="279">
        <v>2740625</v>
      </c>
      <c r="G30" s="133"/>
      <c r="H30" s="133"/>
    </row>
    <row r="31" spans="1:8">
      <c r="A31" s="253">
        <v>3</v>
      </c>
      <c r="B31" s="274" t="s">
        <v>11</v>
      </c>
      <c r="C31" s="285" t="s">
        <v>285</v>
      </c>
      <c r="D31" s="280">
        <v>129814.394872499</v>
      </c>
      <c r="E31" s="279">
        <v>1505551</v>
      </c>
      <c r="G31" s="133"/>
      <c r="H31" s="133"/>
    </row>
    <row r="32" spans="1:8">
      <c r="A32" s="254">
        <v>4</v>
      </c>
      <c r="B32" s="274" t="s">
        <v>287</v>
      </c>
      <c r="C32" s="284" t="s">
        <v>288</v>
      </c>
      <c r="D32" s="280">
        <v>92435.132680815601</v>
      </c>
      <c r="E32" s="279">
        <v>1016617</v>
      </c>
      <c r="G32" s="133"/>
      <c r="H32" s="133"/>
    </row>
    <row r="33" spans="1:8">
      <c r="A33" s="254">
        <v>5</v>
      </c>
      <c r="B33" s="274" t="s">
        <v>49</v>
      </c>
      <c r="C33" s="284" t="s">
        <v>289</v>
      </c>
      <c r="D33" s="280">
        <v>76969.066405799196</v>
      </c>
      <c r="E33" s="279">
        <v>1271568</v>
      </c>
      <c r="G33" s="133"/>
      <c r="H33" s="133"/>
    </row>
    <row r="34" spans="1:8">
      <c r="A34" s="254">
        <v>6</v>
      </c>
      <c r="B34" s="274" t="s">
        <v>10</v>
      </c>
      <c r="C34" s="284" t="s">
        <v>284</v>
      </c>
      <c r="D34" s="280">
        <v>76395.475724142001</v>
      </c>
      <c r="E34" s="279">
        <v>520382</v>
      </c>
      <c r="G34" s="133"/>
      <c r="H34" s="133"/>
    </row>
    <row r="35" spans="1:8">
      <c r="A35" s="254">
        <v>7</v>
      </c>
      <c r="B35" s="274" t="s">
        <v>51</v>
      </c>
      <c r="C35" s="284" t="s">
        <v>283</v>
      </c>
      <c r="D35" s="280">
        <v>73551.466931229399</v>
      </c>
      <c r="E35" s="279">
        <v>5151841</v>
      </c>
      <c r="G35" s="133"/>
      <c r="H35" s="133"/>
    </row>
    <row r="36" spans="1:8">
      <c r="A36" s="254">
        <v>8</v>
      </c>
      <c r="B36" s="274" t="s">
        <v>290</v>
      </c>
      <c r="C36" s="284" t="s">
        <v>273</v>
      </c>
      <c r="D36" s="280">
        <v>70918.780934014299</v>
      </c>
      <c r="E36" s="279">
        <v>776452</v>
      </c>
      <c r="G36" s="133"/>
      <c r="H36" s="133"/>
    </row>
    <row r="37" spans="1:8">
      <c r="A37" s="254">
        <v>9</v>
      </c>
      <c r="B37" s="274" t="s">
        <v>13</v>
      </c>
      <c r="C37" s="284" t="s">
        <v>259</v>
      </c>
      <c r="D37" s="280">
        <v>70132.051120114498</v>
      </c>
      <c r="E37" s="279">
        <v>2799820</v>
      </c>
      <c r="G37" s="133"/>
      <c r="H37" s="133"/>
    </row>
    <row r="38" spans="1:8">
      <c r="A38" s="254">
        <v>10</v>
      </c>
      <c r="B38" s="274" t="s">
        <v>9</v>
      </c>
      <c r="C38" s="284" t="s">
        <v>282</v>
      </c>
      <c r="D38" s="280">
        <v>69015.678275994898</v>
      </c>
      <c r="E38" s="279">
        <v>503350</v>
      </c>
      <c r="G38" s="133"/>
      <c r="H38" s="133"/>
    </row>
    <row r="39" spans="1:8">
      <c r="A39"/>
      <c r="B39"/>
      <c r="C39" s="286"/>
      <c r="D39"/>
      <c r="E39" s="6"/>
      <c r="G39" s="133"/>
      <c r="H39" s="133"/>
    </row>
    <row r="40" spans="1:8" ht="15">
      <c r="A40" s="563" t="s">
        <v>398</v>
      </c>
      <c r="B40" s="564"/>
      <c r="C40" s="564"/>
      <c r="D40" s="564"/>
      <c r="E40" s="565"/>
      <c r="G40" s="133"/>
      <c r="H40" s="133"/>
    </row>
    <row r="41" spans="1:8">
      <c r="A41" s="462" t="s">
        <v>461</v>
      </c>
      <c r="B41" s="253" t="s">
        <v>138</v>
      </c>
      <c r="C41" s="253" t="s">
        <v>307</v>
      </c>
      <c r="D41" s="253" t="s">
        <v>82</v>
      </c>
      <c r="E41" s="282" t="s">
        <v>224</v>
      </c>
      <c r="G41" s="133"/>
      <c r="H41" s="133"/>
    </row>
    <row r="42" spans="1:8">
      <c r="A42" s="253">
        <v>1</v>
      </c>
      <c r="B42" s="274" t="s">
        <v>287</v>
      </c>
      <c r="C42" s="285" t="s">
        <v>288</v>
      </c>
      <c r="D42" s="280">
        <v>226826.39</v>
      </c>
      <c r="E42" s="279">
        <v>2850783</v>
      </c>
      <c r="G42" s="133"/>
      <c r="H42" s="133"/>
    </row>
    <row r="43" spans="1:8">
      <c r="A43" s="253">
        <v>2</v>
      </c>
      <c r="B43" s="274" t="s">
        <v>7</v>
      </c>
      <c r="C43" s="285" t="s">
        <v>383</v>
      </c>
      <c r="D43" s="280">
        <v>210100.01</v>
      </c>
      <c r="E43" s="279">
        <v>2378453</v>
      </c>
      <c r="G43" s="133"/>
      <c r="H43" s="133"/>
    </row>
    <row r="44" spans="1:8">
      <c r="A44" s="253">
        <v>3</v>
      </c>
      <c r="B44" s="274" t="s">
        <v>13</v>
      </c>
      <c r="C44" s="285" t="s">
        <v>384</v>
      </c>
      <c r="D44" s="280">
        <v>158329.60000000001</v>
      </c>
      <c r="E44" s="279">
        <v>6432178</v>
      </c>
      <c r="G44" s="133"/>
      <c r="H44" s="133"/>
    </row>
    <row r="45" spans="1:8">
      <c r="A45" s="254">
        <v>4</v>
      </c>
      <c r="B45" s="274" t="s">
        <v>11</v>
      </c>
      <c r="C45" s="284" t="s">
        <v>385</v>
      </c>
      <c r="D45" s="280">
        <v>156542.44</v>
      </c>
      <c r="E45" s="279">
        <v>1707672</v>
      </c>
      <c r="G45" s="133"/>
      <c r="H45" s="133"/>
    </row>
    <row r="46" spans="1:8">
      <c r="A46" s="254">
        <v>5</v>
      </c>
      <c r="B46" s="274" t="s">
        <v>8</v>
      </c>
      <c r="C46" s="284" t="s">
        <v>376</v>
      </c>
      <c r="D46" s="280">
        <v>141685.42000000001</v>
      </c>
      <c r="E46" s="279">
        <v>9320890</v>
      </c>
      <c r="G46" s="133"/>
      <c r="H46" s="133"/>
    </row>
    <row r="47" spans="1:8">
      <c r="A47" s="254">
        <v>6</v>
      </c>
      <c r="B47" s="274" t="s">
        <v>377</v>
      </c>
      <c r="C47" s="284" t="s">
        <v>378</v>
      </c>
      <c r="D47" s="280">
        <v>126802.22</v>
      </c>
      <c r="E47" s="279">
        <v>1629756</v>
      </c>
      <c r="G47" s="133"/>
      <c r="H47" s="133"/>
    </row>
    <row r="48" spans="1:8">
      <c r="A48" s="254">
        <v>7</v>
      </c>
      <c r="B48" s="274" t="s">
        <v>16</v>
      </c>
      <c r="C48" s="284" t="s">
        <v>386</v>
      </c>
      <c r="D48" s="280">
        <v>122261.48</v>
      </c>
      <c r="E48" s="279">
        <v>4865754</v>
      </c>
      <c r="G48" s="133"/>
      <c r="H48" s="133"/>
    </row>
    <row r="49" spans="1:8">
      <c r="A49" s="254">
        <v>8</v>
      </c>
      <c r="B49" s="274" t="s">
        <v>51</v>
      </c>
      <c r="C49" s="284" t="s">
        <v>379</v>
      </c>
      <c r="D49" s="280">
        <v>114249.9</v>
      </c>
      <c r="E49" s="279">
        <v>816726</v>
      </c>
      <c r="G49" s="133"/>
      <c r="H49" s="133"/>
    </row>
    <row r="50" spans="1:8">
      <c r="A50" s="254">
        <v>9</v>
      </c>
      <c r="B50" s="274" t="s">
        <v>290</v>
      </c>
      <c r="C50" s="284" t="s">
        <v>273</v>
      </c>
      <c r="D50" s="280">
        <v>100876.07</v>
      </c>
      <c r="E50" s="279">
        <v>1252625</v>
      </c>
      <c r="G50" s="133"/>
      <c r="H50" s="133"/>
    </row>
    <row r="51" spans="1:8">
      <c r="A51" s="254">
        <v>10</v>
      </c>
      <c r="B51" s="274" t="s">
        <v>9</v>
      </c>
      <c r="C51" s="284" t="s">
        <v>387</v>
      </c>
      <c r="D51" s="280">
        <v>86922.21</v>
      </c>
      <c r="E51" s="279">
        <v>675024</v>
      </c>
      <c r="G51" s="133"/>
      <c r="H51" s="133"/>
    </row>
    <row r="52" spans="1:8">
      <c r="A52"/>
      <c r="B52"/>
      <c r="C52" s="286"/>
      <c r="D52"/>
      <c r="E52" s="6"/>
      <c r="G52" s="133"/>
      <c r="H52" s="133"/>
    </row>
    <row r="53" spans="1:8" ht="15">
      <c r="A53" s="563" t="s">
        <v>501</v>
      </c>
      <c r="B53" s="564"/>
      <c r="C53" s="564"/>
      <c r="D53" s="564"/>
      <c r="E53" s="565"/>
      <c r="G53" s="133"/>
      <c r="H53" s="133"/>
    </row>
    <row r="54" spans="1:8" s="55" customFormat="1" ht="15.95" customHeight="1">
      <c r="A54" s="462" t="s">
        <v>461</v>
      </c>
      <c r="B54" s="454" t="s">
        <v>5</v>
      </c>
      <c r="C54" s="454" t="s">
        <v>263</v>
      </c>
      <c r="D54" s="98" t="s">
        <v>6</v>
      </c>
      <c r="E54" s="454" t="s">
        <v>224</v>
      </c>
      <c r="F54" s="379"/>
    </row>
    <row r="55" spans="1:8" s="55" customFormat="1" ht="14.1" customHeight="1">
      <c r="A55" s="455">
        <v>1</v>
      </c>
      <c r="B55" s="131" t="s">
        <v>7</v>
      </c>
      <c r="C55" s="103" t="s">
        <v>488</v>
      </c>
      <c r="D55" s="146">
        <v>343592.1</v>
      </c>
      <c r="E55" s="145">
        <v>3739321</v>
      </c>
      <c r="F55" s="379"/>
    </row>
    <row r="56" spans="1:8" s="55" customFormat="1" ht="14.1" customHeight="1">
      <c r="A56" s="455">
        <v>2</v>
      </c>
      <c r="B56" s="131" t="s">
        <v>287</v>
      </c>
      <c r="C56" s="52" t="s">
        <v>288</v>
      </c>
      <c r="D56" s="146">
        <v>331656.08</v>
      </c>
      <c r="E56" s="145">
        <v>5482610</v>
      </c>
      <c r="F56" s="379"/>
    </row>
    <row r="57" spans="1:8" s="55" customFormat="1" ht="14.1" customHeight="1">
      <c r="A57" s="455">
        <v>3</v>
      </c>
      <c r="B57" s="131" t="s">
        <v>8</v>
      </c>
      <c r="C57" s="103" t="s">
        <v>376</v>
      </c>
      <c r="D57" s="146">
        <v>272501.05</v>
      </c>
      <c r="E57" s="145">
        <v>10548705</v>
      </c>
      <c r="F57" s="379"/>
    </row>
    <row r="58" spans="1:8" s="55" customFormat="1" ht="14.1" customHeight="1">
      <c r="A58" s="96">
        <v>4</v>
      </c>
      <c r="B58" s="131" t="s">
        <v>11</v>
      </c>
      <c r="C58" s="86" t="s">
        <v>488</v>
      </c>
      <c r="D58" s="146">
        <v>261833.43</v>
      </c>
      <c r="E58" s="145">
        <v>2993917</v>
      </c>
      <c r="F58" s="379"/>
    </row>
    <row r="59" spans="1:8" s="55" customFormat="1" ht="14.1" customHeight="1">
      <c r="A59" s="96">
        <v>5</v>
      </c>
      <c r="B59" s="131" t="s">
        <v>290</v>
      </c>
      <c r="C59" s="103" t="s">
        <v>273</v>
      </c>
      <c r="D59" s="146">
        <v>177308.16</v>
      </c>
      <c r="E59" s="145">
        <v>2216940</v>
      </c>
      <c r="F59" s="379"/>
    </row>
    <row r="60" spans="1:8" s="55" customFormat="1" ht="14.1" customHeight="1">
      <c r="A60" s="96">
        <v>6</v>
      </c>
      <c r="B60" s="131" t="s">
        <v>13</v>
      </c>
      <c r="C60" s="103" t="s">
        <v>489</v>
      </c>
      <c r="D60" s="146">
        <v>154674.88</v>
      </c>
      <c r="E60" s="145">
        <v>6401390</v>
      </c>
      <c r="F60" s="379"/>
    </row>
    <row r="61" spans="1:8" s="55" customFormat="1" ht="14.1" customHeight="1">
      <c r="A61" s="96">
        <v>7</v>
      </c>
      <c r="B61" s="131" t="s">
        <v>16</v>
      </c>
      <c r="C61" s="103" t="s">
        <v>489</v>
      </c>
      <c r="D61" s="146">
        <v>152307.74</v>
      </c>
      <c r="E61" s="145">
        <v>5983657</v>
      </c>
      <c r="F61" s="379"/>
    </row>
    <row r="62" spans="1:8" s="55" customFormat="1" ht="14.1" customHeight="1">
      <c r="A62" s="96">
        <v>8</v>
      </c>
      <c r="B62" s="131" t="s">
        <v>51</v>
      </c>
      <c r="C62" s="103" t="s">
        <v>379</v>
      </c>
      <c r="D62" s="146">
        <v>137804.76</v>
      </c>
      <c r="E62" s="145">
        <v>1063894</v>
      </c>
      <c r="F62" s="379"/>
    </row>
    <row r="63" spans="1:8" s="55" customFormat="1" ht="14.1" customHeight="1">
      <c r="A63" s="96">
        <v>9</v>
      </c>
      <c r="B63" s="131" t="s">
        <v>50</v>
      </c>
      <c r="C63" s="103" t="s">
        <v>274</v>
      </c>
      <c r="D63" s="146">
        <v>93398.45</v>
      </c>
      <c r="E63" s="145">
        <v>1946396</v>
      </c>
      <c r="F63" s="379"/>
    </row>
    <row r="64" spans="1:8" s="55" customFormat="1" ht="14.1" customHeight="1">
      <c r="A64" s="96">
        <v>10</v>
      </c>
      <c r="B64" s="131" t="s">
        <v>9</v>
      </c>
      <c r="C64" s="52" t="s">
        <v>490</v>
      </c>
      <c r="D64" s="146">
        <v>89697.63</v>
      </c>
      <c r="E64" s="145">
        <v>685511</v>
      </c>
      <c r="F64" s="379"/>
    </row>
    <row r="65" spans="1:8" customFormat="1">
      <c r="E65" s="6"/>
      <c r="F65" s="6"/>
    </row>
    <row r="66" spans="1:8">
      <c r="A66"/>
      <c r="B66"/>
      <c r="C66" s="286" t="s">
        <v>268</v>
      </c>
      <c r="D66"/>
      <c r="E66" s="6"/>
      <c r="G66" s="133"/>
      <c r="H66" s="133"/>
    </row>
    <row r="67" spans="1:8">
      <c r="A67" s="287"/>
      <c r="B67" s="287"/>
      <c r="C67" s="287"/>
      <c r="D67" s="287"/>
      <c r="E67" s="288"/>
      <c r="G67" s="133"/>
      <c r="H67" s="133"/>
    </row>
    <row r="68" spans="1:8">
      <c r="A68"/>
      <c r="B68"/>
      <c r="C68"/>
      <c r="D68"/>
      <c r="E68" s="6"/>
      <c r="G68" s="133"/>
      <c r="H68" s="133"/>
    </row>
    <row r="69" spans="1:8" ht="15">
      <c r="A69" s="566" t="s">
        <v>316</v>
      </c>
      <c r="B69" s="566"/>
      <c r="C69" s="566"/>
      <c r="D69" s="566"/>
      <c r="E69" s="566"/>
      <c r="G69" s="133"/>
      <c r="H69" s="133"/>
    </row>
    <row r="70" spans="1:8" ht="18.95" customHeight="1">
      <c r="A70" s="462" t="s">
        <v>461</v>
      </c>
      <c r="B70" s="40" t="s">
        <v>138</v>
      </c>
      <c r="C70" s="253" t="s">
        <v>263</v>
      </c>
      <c r="D70" s="40" t="s">
        <v>308</v>
      </c>
      <c r="E70" s="141" t="s">
        <v>309</v>
      </c>
      <c r="G70" s="133"/>
      <c r="H70" s="133"/>
    </row>
    <row r="71" spans="1:8" ht="14.1" customHeight="1">
      <c r="A71" s="253">
        <v>1</v>
      </c>
      <c r="B71" s="140" t="s">
        <v>32</v>
      </c>
      <c r="C71" s="283" t="s">
        <v>264</v>
      </c>
      <c r="D71" s="9">
        <v>6493328</v>
      </c>
      <c r="E71" s="3">
        <v>8376.59</v>
      </c>
      <c r="G71" s="133"/>
      <c r="H71" s="133"/>
    </row>
    <row r="72" spans="1:8" ht="14.1" customHeight="1">
      <c r="A72" s="253">
        <v>2</v>
      </c>
      <c r="B72" s="140" t="s">
        <v>17</v>
      </c>
      <c r="C72" s="139" t="s">
        <v>304</v>
      </c>
      <c r="D72" s="9">
        <v>5414685</v>
      </c>
      <c r="E72" s="3">
        <v>45578.47</v>
      </c>
      <c r="G72" s="133"/>
      <c r="H72" s="133"/>
    </row>
    <row r="73" spans="1:8" ht="14.1" customHeight="1">
      <c r="A73" s="253">
        <v>3</v>
      </c>
      <c r="B73" s="140" t="s">
        <v>20</v>
      </c>
      <c r="C73" s="283" t="s">
        <v>242</v>
      </c>
      <c r="D73" s="9">
        <v>4160032</v>
      </c>
      <c r="E73" s="3">
        <v>5077.67</v>
      </c>
      <c r="G73" s="133"/>
      <c r="H73" s="133"/>
    </row>
    <row r="74" spans="1:8" ht="14.1" customHeight="1">
      <c r="A74" s="254">
        <v>4</v>
      </c>
      <c r="B74" s="140" t="s">
        <v>1</v>
      </c>
      <c r="C74" s="139" t="s">
        <v>277</v>
      </c>
      <c r="D74" s="9">
        <v>4068806</v>
      </c>
      <c r="E74" s="3">
        <v>2045.26</v>
      </c>
      <c r="G74" s="133"/>
      <c r="H74" s="133"/>
    </row>
    <row r="75" spans="1:8" ht="14.1" customHeight="1">
      <c r="A75" s="254">
        <v>5</v>
      </c>
      <c r="B75" s="140" t="s">
        <v>2</v>
      </c>
      <c r="C75" s="283" t="s">
        <v>276</v>
      </c>
      <c r="D75" s="9">
        <v>3768426</v>
      </c>
      <c r="E75" s="3">
        <v>10253.42</v>
      </c>
      <c r="G75" s="133"/>
      <c r="H75" s="133"/>
    </row>
    <row r="76" spans="1:8" ht="14.1" customHeight="1">
      <c r="A76" s="254">
        <v>6</v>
      </c>
      <c r="B76" s="139" t="s">
        <v>3</v>
      </c>
      <c r="C76" s="283" t="s">
        <v>310</v>
      </c>
      <c r="D76" s="9">
        <v>3510199</v>
      </c>
      <c r="E76" s="3">
        <v>3126.36</v>
      </c>
      <c r="G76" s="133"/>
      <c r="H76" s="133"/>
    </row>
    <row r="77" spans="1:8" ht="14.1" customHeight="1">
      <c r="A77" s="254">
        <v>7</v>
      </c>
      <c r="B77" s="140" t="s">
        <v>278</v>
      </c>
      <c r="C77" s="283" t="s">
        <v>258</v>
      </c>
      <c r="D77" s="9">
        <v>3322769</v>
      </c>
      <c r="E77" s="3">
        <v>1528.13</v>
      </c>
      <c r="G77" s="133"/>
      <c r="H77" s="133"/>
    </row>
    <row r="78" spans="1:8" ht="14.1" customHeight="1">
      <c r="A78" s="254">
        <v>8</v>
      </c>
      <c r="B78" s="140" t="s">
        <v>19</v>
      </c>
      <c r="C78" s="283" t="s">
        <v>249</v>
      </c>
      <c r="D78" s="9">
        <v>2443224</v>
      </c>
      <c r="E78" s="3">
        <v>10120.24</v>
      </c>
      <c r="G78" s="133"/>
      <c r="H78" s="133"/>
    </row>
    <row r="79" spans="1:8" ht="14.1" customHeight="1">
      <c r="A79" s="254">
        <v>9</v>
      </c>
      <c r="B79" s="140" t="s">
        <v>34</v>
      </c>
      <c r="C79" s="283" t="s">
        <v>248</v>
      </c>
      <c r="D79" s="9">
        <v>1981820</v>
      </c>
      <c r="E79" s="3">
        <v>802.64</v>
      </c>
      <c r="G79" s="133"/>
      <c r="H79" s="133"/>
    </row>
    <row r="80" spans="1:8" ht="14.1" customHeight="1">
      <c r="A80" s="254">
        <v>10</v>
      </c>
      <c r="B80" s="140" t="s">
        <v>4</v>
      </c>
      <c r="C80" s="139" t="s">
        <v>311</v>
      </c>
      <c r="D80" s="9">
        <v>1897084</v>
      </c>
      <c r="E80" s="3">
        <v>2409.3200000000002</v>
      </c>
      <c r="G80" s="133"/>
      <c r="H80" s="133"/>
    </row>
    <row r="81" spans="1:8">
      <c r="A81"/>
      <c r="B81"/>
      <c r="C81"/>
      <c r="D81"/>
      <c r="E81" s="6"/>
      <c r="G81" s="133"/>
      <c r="H81" s="133"/>
    </row>
    <row r="82" spans="1:8" ht="15">
      <c r="A82" s="566" t="s">
        <v>314</v>
      </c>
      <c r="B82" s="566"/>
      <c r="C82" s="566"/>
      <c r="D82" s="566"/>
      <c r="E82" s="566"/>
      <c r="G82" s="133"/>
      <c r="H82" s="133"/>
    </row>
    <row r="83" spans="1:8">
      <c r="A83" s="462" t="s">
        <v>461</v>
      </c>
      <c r="B83" s="40" t="s">
        <v>138</v>
      </c>
      <c r="C83" s="253" t="s">
        <v>263</v>
      </c>
      <c r="D83" s="40" t="s">
        <v>308</v>
      </c>
      <c r="E83" s="141" t="s">
        <v>309</v>
      </c>
      <c r="G83" s="133"/>
      <c r="H83" s="133"/>
    </row>
    <row r="84" spans="1:8">
      <c r="A84" s="253">
        <v>1</v>
      </c>
      <c r="B84" s="2" t="s">
        <v>19</v>
      </c>
      <c r="C84" s="283" t="s">
        <v>249</v>
      </c>
      <c r="D84" s="9">
        <v>9410738</v>
      </c>
      <c r="E84" s="3">
        <v>16731.669999999998</v>
      </c>
      <c r="G84" s="133"/>
      <c r="H84" s="133"/>
    </row>
    <row r="85" spans="1:8">
      <c r="A85" s="253">
        <v>2</v>
      </c>
      <c r="B85" s="2" t="s">
        <v>20</v>
      </c>
      <c r="C85" s="283" t="s">
        <v>242</v>
      </c>
      <c r="D85" s="9">
        <v>5320157</v>
      </c>
      <c r="E85" s="3">
        <v>5462.87</v>
      </c>
      <c r="G85" s="133"/>
      <c r="H85" s="133"/>
    </row>
    <row r="86" spans="1:8">
      <c r="A86" s="253">
        <v>3</v>
      </c>
      <c r="B86" s="2" t="s">
        <v>32</v>
      </c>
      <c r="C86" s="283" t="s">
        <v>264</v>
      </c>
      <c r="D86" s="9">
        <v>4710287</v>
      </c>
      <c r="E86" s="3">
        <v>5248</v>
      </c>
      <c r="G86" s="133"/>
      <c r="H86" s="133"/>
    </row>
    <row r="87" spans="1:8">
      <c r="A87" s="254">
        <v>4</v>
      </c>
      <c r="B87" s="2" t="s">
        <v>33</v>
      </c>
      <c r="C87" s="283" t="s">
        <v>243</v>
      </c>
      <c r="D87" s="9">
        <v>3611579</v>
      </c>
      <c r="E87" s="3">
        <v>3584.12</v>
      </c>
      <c r="G87" s="133"/>
      <c r="H87" s="133"/>
    </row>
    <row r="88" spans="1:8">
      <c r="A88" s="254">
        <v>5</v>
      </c>
      <c r="B88" s="2" t="s">
        <v>34</v>
      </c>
      <c r="C88" s="283" t="s">
        <v>248</v>
      </c>
      <c r="D88" s="9">
        <v>3053976</v>
      </c>
      <c r="E88" s="3">
        <v>694.65</v>
      </c>
      <c r="G88" s="133"/>
      <c r="H88" s="133"/>
    </row>
    <row r="89" spans="1:8">
      <c r="A89" s="254">
        <v>6</v>
      </c>
      <c r="B89" s="2" t="s">
        <v>8</v>
      </c>
      <c r="C89" s="283" t="s">
        <v>265</v>
      </c>
      <c r="D89" s="9">
        <v>2901691</v>
      </c>
      <c r="E89" s="3">
        <v>111146.01</v>
      </c>
      <c r="G89" s="133"/>
      <c r="H89" s="133"/>
    </row>
    <row r="90" spans="1:8">
      <c r="A90" s="254">
        <v>7</v>
      </c>
      <c r="B90" s="2" t="s">
        <v>35</v>
      </c>
      <c r="C90" s="283" t="s">
        <v>266</v>
      </c>
      <c r="D90" s="9">
        <v>2775012</v>
      </c>
      <c r="E90" s="3">
        <v>653.29999999999995</v>
      </c>
      <c r="G90" s="133"/>
      <c r="H90" s="133"/>
    </row>
    <row r="91" spans="1:8">
      <c r="A91" s="254">
        <v>8</v>
      </c>
      <c r="B91" s="2" t="s">
        <v>7</v>
      </c>
      <c r="C91" s="283" t="s">
        <v>280</v>
      </c>
      <c r="D91" s="9">
        <v>2771007</v>
      </c>
      <c r="E91" s="3">
        <v>124618.63</v>
      </c>
      <c r="G91" s="133"/>
      <c r="H91" s="133"/>
    </row>
    <row r="92" spans="1:8">
      <c r="A92" s="254">
        <v>9</v>
      </c>
      <c r="B92" s="2" t="s">
        <v>312</v>
      </c>
      <c r="C92" s="283" t="s">
        <v>267</v>
      </c>
      <c r="D92" s="9">
        <v>2496794</v>
      </c>
      <c r="E92" s="3">
        <v>1073.53</v>
      </c>
      <c r="G92" s="133"/>
      <c r="H92" s="133"/>
    </row>
    <row r="93" spans="1:8">
      <c r="A93" s="254">
        <v>10</v>
      </c>
      <c r="B93" s="2" t="s">
        <v>278</v>
      </c>
      <c r="C93" s="274" t="s">
        <v>313</v>
      </c>
      <c r="D93" s="9">
        <v>2485467</v>
      </c>
      <c r="E93" s="3">
        <v>1808.74</v>
      </c>
      <c r="G93" s="133"/>
      <c r="H93" s="133"/>
    </row>
    <row r="94" spans="1:8">
      <c r="A94"/>
      <c r="B94"/>
      <c r="C94"/>
      <c r="D94"/>
      <c r="E94" s="6"/>
      <c r="G94" s="133"/>
      <c r="H94" s="133"/>
    </row>
    <row r="95" spans="1:8" ht="15">
      <c r="A95" s="567" t="s">
        <v>315</v>
      </c>
      <c r="B95" s="564"/>
      <c r="C95" s="564"/>
      <c r="D95" s="564"/>
      <c r="E95" s="565"/>
      <c r="G95" s="133"/>
      <c r="H95" s="133"/>
    </row>
    <row r="96" spans="1:8">
      <c r="A96" s="462" t="s">
        <v>461</v>
      </c>
      <c r="B96" s="40" t="s">
        <v>138</v>
      </c>
      <c r="C96" s="253" t="s">
        <v>307</v>
      </c>
      <c r="D96" s="40" t="s">
        <v>297</v>
      </c>
      <c r="E96" s="141" t="s">
        <v>82</v>
      </c>
      <c r="G96" s="133"/>
      <c r="H96" s="133"/>
    </row>
    <row r="97" spans="1:8">
      <c r="A97" s="253">
        <v>1</v>
      </c>
      <c r="B97" s="2" t="s">
        <v>291</v>
      </c>
      <c r="C97" s="81" t="s">
        <v>292</v>
      </c>
      <c r="D97" s="9">
        <v>8563521</v>
      </c>
      <c r="E97" s="3">
        <v>2467.6549080848695</v>
      </c>
      <c r="G97" s="133"/>
      <c r="H97" s="133"/>
    </row>
    <row r="98" spans="1:8">
      <c r="A98" s="253">
        <v>2</v>
      </c>
      <c r="B98" s="2" t="s">
        <v>33</v>
      </c>
      <c r="C98" s="81" t="s">
        <v>243</v>
      </c>
      <c r="D98" s="9">
        <v>8045425</v>
      </c>
      <c r="E98" s="3">
        <v>8537.7468915195459</v>
      </c>
      <c r="G98" s="133"/>
      <c r="H98" s="133"/>
    </row>
    <row r="99" spans="1:8">
      <c r="A99" s="253">
        <v>3</v>
      </c>
      <c r="B99" s="2" t="s">
        <v>34</v>
      </c>
      <c r="C99" s="81" t="s">
        <v>248</v>
      </c>
      <c r="D99" s="9">
        <v>7218381</v>
      </c>
      <c r="E99" s="3">
        <v>1582.0043485774993</v>
      </c>
      <c r="G99" s="133"/>
      <c r="H99" s="133"/>
    </row>
    <row r="100" spans="1:8">
      <c r="A100" s="253">
        <v>4</v>
      </c>
      <c r="B100" s="2" t="s">
        <v>35</v>
      </c>
      <c r="C100" s="81" t="s">
        <v>266</v>
      </c>
      <c r="D100" s="9">
        <v>6340602</v>
      </c>
      <c r="E100" s="3">
        <v>1415.799168732643</v>
      </c>
      <c r="G100" s="133"/>
      <c r="H100" s="133"/>
    </row>
    <row r="101" spans="1:8">
      <c r="A101" s="253">
        <v>5</v>
      </c>
      <c r="B101" s="2" t="s">
        <v>19</v>
      </c>
      <c r="C101" s="283" t="s">
        <v>249</v>
      </c>
      <c r="D101" s="9">
        <v>6246276</v>
      </c>
      <c r="E101" s="3">
        <v>7757.075707175255</v>
      </c>
      <c r="G101" s="133"/>
      <c r="H101" s="133"/>
    </row>
    <row r="102" spans="1:8">
      <c r="A102" s="253">
        <v>6</v>
      </c>
      <c r="B102" s="2" t="s">
        <v>20</v>
      </c>
      <c r="C102" s="283" t="s">
        <v>293</v>
      </c>
      <c r="D102" s="9">
        <v>6053135</v>
      </c>
      <c r="E102" s="3">
        <v>6706.0223517961504</v>
      </c>
      <c r="G102" s="133"/>
      <c r="H102" s="133"/>
    </row>
    <row r="103" spans="1:8">
      <c r="A103" s="253">
        <v>7</v>
      </c>
      <c r="B103" s="2" t="s">
        <v>294</v>
      </c>
      <c r="C103" s="283" t="s">
        <v>295</v>
      </c>
      <c r="D103" s="9">
        <v>5495849</v>
      </c>
      <c r="E103" s="3">
        <v>2977.9350210409166</v>
      </c>
      <c r="G103" s="133"/>
      <c r="H103" s="133"/>
    </row>
    <row r="104" spans="1:8">
      <c r="A104" s="253">
        <v>8</v>
      </c>
      <c r="B104" s="2" t="s">
        <v>341</v>
      </c>
      <c r="C104" s="283" t="s">
        <v>342</v>
      </c>
      <c r="D104" s="9">
        <v>5467986</v>
      </c>
      <c r="E104" s="3">
        <v>12.806673331260681</v>
      </c>
      <c r="G104" s="133"/>
      <c r="H104" s="133"/>
    </row>
    <row r="105" spans="1:8">
      <c r="A105" s="253">
        <v>9</v>
      </c>
      <c r="B105" s="2" t="s">
        <v>51</v>
      </c>
      <c r="C105" s="274" t="s">
        <v>283</v>
      </c>
      <c r="D105" s="9">
        <v>5151841</v>
      </c>
      <c r="E105" s="3">
        <v>73541.154313241001</v>
      </c>
      <c r="G105" s="133"/>
      <c r="H105" s="133"/>
    </row>
    <row r="106" spans="1:8">
      <c r="A106" s="253">
        <v>10</v>
      </c>
      <c r="B106" s="2" t="s">
        <v>32</v>
      </c>
      <c r="C106" s="81" t="s">
        <v>343</v>
      </c>
      <c r="D106" s="9">
        <v>5025697</v>
      </c>
      <c r="E106" s="3">
        <v>5184.2265083084103</v>
      </c>
      <c r="G106" s="133"/>
      <c r="H106" s="133"/>
    </row>
    <row r="107" spans="1:8">
      <c r="A107" s="133"/>
      <c r="B107" s="133"/>
      <c r="C107" s="133"/>
      <c r="D107" s="133"/>
      <c r="G107" s="133"/>
      <c r="H107" s="133"/>
    </row>
    <row r="108" spans="1:8" ht="15">
      <c r="A108" s="563" t="s">
        <v>399</v>
      </c>
      <c r="B108" s="564"/>
      <c r="C108" s="564"/>
      <c r="D108" s="564"/>
      <c r="E108" s="565"/>
      <c r="G108" s="133"/>
      <c r="H108" s="133"/>
    </row>
    <row r="109" spans="1:8">
      <c r="A109" s="462" t="s">
        <v>461</v>
      </c>
      <c r="B109" s="40" t="s">
        <v>138</v>
      </c>
      <c r="C109" s="253" t="s">
        <v>307</v>
      </c>
      <c r="D109" s="40" t="s">
        <v>297</v>
      </c>
      <c r="E109" s="141" t="s">
        <v>82</v>
      </c>
      <c r="G109" s="133"/>
      <c r="H109" s="133"/>
    </row>
    <row r="110" spans="1:8">
      <c r="A110" s="253">
        <v>1</v>
      </c>
      <c r="B110" s="2" t="s">
        <v>51</v>
      </c>
      <c r="C110" s="81" t="s">
        <v>380</v>
      </c>
      <c r="D110" s="9">
        <v>47126600</v>
      </c>
      <c r="E110" s="3">
        <v>2782.47</v>
      </c>
      <c r="G110" s="133"/>
      <c r="H110" s="133"/>
    </row>
    <row r="111" spans="1:8">
      <c r="A111" s="253">
        <v>2</v>
      </c>
      <c r="B111" s="2" t="s">
        <v>291</v>
      </c>
      <c r="C111" s="81" t="s">
        <v>292</v>
      </c>
      <c r="D111" s="9">
        <v>15365035</v>
      </c>
      <c r="E111" s="3">
        <v>5158.2879999999996</v>
      </c>
      <c r="G111" s="133"/>
      <c r="H111" s="133"/>
    </row>
    <row r="112" spans="1:8">
      <c r="A112" s="253">
        <v>3</v>
      </c>
      <c r="B112" s="2" t="s">
        <v>32</v>
      </c>
      <c r="C112" s="81" t="s">
        <v>388</v>
      </c>
      <c r="D112" s="9">
        <v>12207462</v>
      </c>
      <c r="E112" s="3">
        <v>14338.23</v>
      </c>
      <c r="G112" s="133"/>
      <c r="H112" s="133"/>
    </row>
    <row r="113" spans="1:27">
      <c r="A113" s="253">
        <v>4</v>
      </c>
      <c r="B113" s="81">
        <v>248</v>
      </c>
      <c r="C113" s="81" t="s">
        <v>381</v>
      </c>
      <c r="D113" s="9">
        <v>12004610</v>
      </c>
      <c r="E113" s="3">
        <v>15691.49</v>
      </c>
      <c r="G113" s="133"/>
      <c r="H113" s="133"/>
    </row>
    <row r="114" spans="1:27">
      <c r="A114" s="253">
        <v>5</v>
      </c>
      <c r="B114" s="2" t="s">
        <v>20</v>
      </c>
      <c r="C114" s="283" t="s">
        <v>293</v>
      </c>
      <c r="D114" s="9">
        <v>9906940</v>
      </c>
      <c r="E114" s="3">
        <v>11740.5</v>
      </c>
      <c r="G114" s="133"/>
      <c r="H114" s="133"/>
    </row>
    <row r="115" spans="1:27">
      <c r="A115" s="253">
        <v>6</v>
      </c>
      <c r="B115" s="81">
        <v>250</v>
      </c>
      <c r="C115" s="283" t="s">
        <v>382</v>
      </c>
      <c r="D115" s="9">
        <v>9506179</v>
      </c>
      <c r="E115" s="3">
        <v>9297.75</v>
      </c>
      <c r="G115" s="133"/>
      <c r="H115" s="133"/>
    </row>
    <row r="116" spans="1:27">
      <c r="A116" s="253">
        <v>7</v>
      </c>
      <c r="B116" s="2" t="s">
        <v>8</v>
      </c>
      <c r="C116" s="283" t="s">
        <v>376</v>
      </c>
      <c r="D116" s="9">
        <v>9320890</v>
      </c>
      <c r="E116" s="3">
        <v>141685.42000000001</v>
      </c>
      <c r="G116" s="133"/>
      <c r="H116" s="133"/>
    </row>
    <row r="117" spans="1:27">
      <c r="A117" s="253">
        <v>8</v>
      </c>
      <c r="B117" s="2" t="s">
        <v>33</v>
      </c>
      <c r="C117" s="283" t="s">
        <v>243</v>
      </c>
      <c r="D117" s="9">
        <v>7170225</v>
      </c>
      <c r="E117" s="3">
        <v>8949.83</v>
      </c>
      <c r="G117" s="133"/>
      <c r="H117" s="133"/>
    </row>
    <row r="118" spans="1:27">
      <c r="A118" s="253">
        <v>9</v>
      </c>
      <c r="B118" s="2" t="s">
        <v>294</v>
      </c>
      <c r="C118" s="274" t="s">
        <v>295</v>
      </c>
      <c r="D118" s="9">
        <v>6810203</v>
      </c>
      <c r="E118" s="3">
        <v>4584.3990000000003</v>
      </c>
      <c r="G118" s="133"/>
      <c r="H118" s="133"/>
    </row>
    <row r="119" spans="1:27">
      <c r="A119" s="253">
        <v>10</v>
      </c>
      <c r="B119" s="2" t="s">
        <v>13</v>
      </c>
      <c r="C119" s="81" t="s">
        <v>384</v>
      </c>
      <c r="D119" s="9">
        <v>6432178</v>
      </c>
      <c r="E119" s="3">
        <v>158329.60000000001</v>
      </c>
      <c r="G119" s="133"/>
      <c r="H119" s="133"/>
    </row>
    <row r="120" spans="1:27">
      <c r="A120" s="133"/>
      <c r="B120" s="133"/>
      <c r="C120" s="133"/>
      <c r="D120" s="133"/>
      <c r="G120" s="133"/>
      <c r="H120" s="133"/>
    </row>
    <row r="121" spans="1:27" ht="15">
      <c r="A121" s="563" t="s">
        <v>500</v>
      </c>
      <c r="B121" s="564"/>
      <c r="C121" s="564"/>
      <c r="D121" s="564"/>
      <c r="E121" s="565"/>
      <c r="G121" s="133"/>
      <c r="H121" s="133"/>
    </row>
    <row r="122" spans="1:27" s="55" customFormat="1" ht="14.1" customHeight="1">
      <c r="A122" s="462" t="s">
        <v>461</v>
      </c>
      <c r="B122" s="454" t="s">
        <v>138</v>
      </c>
      <c r="C122" s="98" t="s">
        <v>263</v>
      </c>
      <c r="D122" s="454" t="s">
        <v>297</v>
      </c>
      <c r="E122" s="141" t="s">
        <v>6</v>
      </c>
      <c r="F122" s="6"/>
      <c r="G122"/>
      <c r="H122"/>
      <c r="I122"/>
      <c r="J122"/>
      <c r="K122"/>
      <c r="L122"/>
      <c r="M122"/>
      <c r="N122"/>
      <c r="O122"/>
      <c r="P122"/>
      <c r="Q122"/>
      <c r="R122"/>
      <c r="S122"/>
      <c r="T122"/>
      <c r="U122"/>
      <c r="V122"/>
      <c r="W122"/>
      <c r="X122"/>
      <c r="Y122"/>
      <c r="Z122"/>
      <c r="AA122"/>
    </row>
    <row r="123" spans="1:27" s="55" customFormat="1" ht="14.1" customHeight="1">
      <c r="A123" s="455">
        <v>1</v>
      </c>
      <c r="B123" s="2" t="s">
        <v>341</v>
      </c>
      <c r="C123" s="82" t="s">
        <v>342</v>
      </c>
      <c r="D123" s="9">
        <v>24961658</v>
      </c>
      <c r="E123" s="3">
        <v>106.90853583984375</v>
      </c>
      <c r="F123" s="6"/>
      <c r="G123"/>
      <c r="H123"/>
      <c r="I123"/>
      <c r="J123"/>
      <c r="K123"/>
      <c r="L123"/>
      <c r="M123"/>
      <c r="N123"/>
      <c r="O123"/>
      <c r="P123"/>
      <c r="Q123"/>
      <c r="R123"/>
      <c r="S123"/>
      <c r="T123"/>
      <c r="U123"/>
      <c r="V123"/>
      <c r="W123"/>
      <c r="X123"/>
      <c r="Y123"/>
      <c r="Z123"/>
      <c r="AA123"/>
    </row>
    <row r="124" spans="1:27" s="55" customFormat="1" ht="14.1" customHeight="1">
      <c r="A124" s="455">
        <v>2</v>
      </c>
      <c r="B124" s="2" t="s">
        <v>291</v>
      </c>
      <c r="C124" s="82" t="s">
        <v>292</v>
      </c>
      <c r="D124" s="9">
        <v>22823601</v>
      </c>
      <c r="E124" s="3">
        <v>9062.9296328125001</v>
      </c>
      <c r="F124" s="6"/>
      <c r="G124"/>
      <c r="H124"/>
      <c r="I124"/>
      <c r="J124"/>
      <c r="K124"/>
      <c r="L124"/>
      <c r="M124"/>
      <c r="N124"/>
      <c r="O124"/>
      <c r="P124"/>
      <c r="Q124"/>
      <c r="R124"/>
      <c r="S124"/>
      <c r="T124"/>
      <c r="U124"/>
      <c r="V124"/>
      <c r="W124"/>
      <c r="X124"/>
      <c r="Y124"/>
      <c r="Z124"/>
      <c r="AA124"/>
    </row>
    <row r="125" spans="1:27" s="55" customFormat="1" ht="14.1" customHeight="1">
      <c r="A125" s="455">
        <v>3</v>
      </c>
      <c r="B125" s="2" t="s">
        <v>32</v>
      </c>
      <c r="C125" s="82" t="s">
        <v>491</v>
      </c>
      <c r="D125" s="9">
        <v>19239372</v>
      </c>
      <c r="E125" s="3">
        <v>22705.279999999999</v>
      </c>
      <c r="F125" s="6"/>
      <c r="G125"/>
      <c r="H125"/>
      <c r="I125"/>
      <c r="J125"/>
      <c r="K125"/>
      <c r="L125"/>
      <c r="M125"/>
      <c r="N125"/>
      <c r="O125"/>
      <c r="P125"/>
      <c r="Q125"/>
      <c r="R125"/>
      <c r="S125"/>
      <c r="T125"/>
      <c r="U125"/>
      <c r="V125"/>
      <c r="W125"/>
      <c r="X125"/>
      <c r="Y125"/>
      <c r="Z125"/>
      <c r="AA125"/>
    </row>
    <row r="126" spans="1:27" s="55" customFormat="1" ht="14.1" customHeight="1">
      <c r="A126" s="96">
        <v>4</v>
      </c>
      <c r="B126" s="2" t="s">
        <v>492</v>
      </c>
      <c r="C126" s="82" t="s">
        <v>493</v>
      </c>
      <c r="D126" s="9">
        <v>13794053</v>
      </c>
      <c r="E126" s="3">
        <v>46353.120000000003</v>
      </c>
      <c r="F126" s="6"/>
      <c r="G126"/>
      <c r="H126"/>
      <c r="I126"/>
      <c r="J126"/>
      <c r="K126"/>
      <c r="L126"/>
      <c r="M126"/>
      <c r="N126"/>
      <c r="O126"/>
      <c r="P126"/>
      <c r="Q126"/>
      <c r="R126"/>
      <c r="S126"/>
      <c r="T126"/>
      <c r="U126"/>
      <c r="V126"/>
      <c r="W126"/>
      <c r="X126"/>
      <c r="Y126"/>
      <c r="Z126"/>
      <c r="AA126"/>
    </row>
    <row r="127" spans="1:27" s="55" customFormat="1" ht="14.1" customHeight="1">
      <c r="A127" s="96">
        <v>5</v>
      </c>
      <c r="B127" s="2" t="s">
        <v>19</v>
      </c>
      <c r="C127" s="82" t="s">
        <v>249</v>
      </c>
      <c r="D127" s="9">
        <v>13136109</v>
      </c>
      <c r="E127" s="3">
        <v>21111.94</v>
      </c>
      <c r="F127" s="6"/>
      <c r="G127"/>
      <c r="H127"/>
      <c r="I127"/>
      <c r="J127"/>
      <c r="K127"/>
      <c r="L127"/>
      <c r="M127"/>
      <c r="N127"/>
      <c r="O127"/>
      <c r="P127"/>
      <c r="Q127"/>
      <c r="R127"/>
      <c r="S127"/>
      <c r="T127"/>
      <c r="U127"/>
      <c r="V127"/>
      <c r="W127"/>
      <c r="X127"/>
      <c r="Y127"/>
      <c r="Z127"/>
      <c r="AA127"/>
    </row>
    <row r="128" spans="1:27" s="55" customFormat="1" ht="14.1" customHeight="1">
      <c r="A128" s="96">
        <v>6</v>
      </c>
      <c r="B128" s="2" t="s">
        <v>20</v>
      </c>
      <c r="C128" s="82" t="s">
        <v>491</v>
      </c>
      <c r="D128" s="9">
        <v>11539969</v>
      </c>
      <c r="E128" s="3">
        <v>13665.43</v>
      </c>
      <c r="F128" s="6"/>
      <c r="G128"/>
      <c r="H128"/>
      <c r="I128"/>
      <c r="J128"/>
      <c r="K128"/>
      <c r="L128"/>
      <c r="M128"/>
      <c r="N128"/>
      <c r="O128"/>
      <c r="P128"/>
      <c r="Q128"/>
      <c r="R128"/>
      <c r="S128"/>
      <c r="T128"/>
      <c r="U128"/>
      <c r="V128"/>
      <c r="W128"/>
      <c r="X128"/>
      <c r="Y128"/>
      <c r="Z128"/>
      <c r="AA128"/>
    </row>
    <row r="129" spans="1:27" s="55" customFormat="1" ht="14.1" customHeight="1">
      <c r="A129" s="96">
        <v>7</v>
      </c>
      <c r="B129" s="2" t="s">
        <v>8</v>
      </c>
      <c r="C129" s="82" t="s">
        <v>376</v>
      </c>
      <c r="D129" s="9">
        <v>10548705</v>
      </c>
      <c r="E129" s="3">
        <v>272356.18</v>
      </c>
      <c r="F129" s="6"/>
      <c r="G129"/>
      <c r="H129"/>
      <c r="I129"/>
      <c r="J129"/>
      <c r="K129"/>
      <c r="L129"/>
      <c r="M129"/>
      <c r="N129"/>
      <c r="O129"/>
      <c r="P129"/>
      <c r="Q129"/>
      <c r="R129"/>
      <c r="S129"/>
      <c r="T129"/>
      <c r="U129"/>
      <c r="V129"/>
      <c r="W129"/>
      <c r="X129"/>
      <c r="Y129"/>
      <c r="Z129"/>
      <c r="AA129"/>
    </row>
    <row r="130" spans="1:27" s="55" customFormat="1" ht="14.1" customHeight="1">
      <c r="A130" s="96">
        <v>8</v>
      </c>
      <c r="B130" s="2" t="s">
        <v>33</v>
      </c>
      <c r="C130" s="82" t="s">
        <v>243</v>
      </c>
      <c r="D130" s="9">
        <v>8812313</v>
      </c>
      <c r="E130" s="3">
        <v>11632.24</v>
      </c>
      <c r="F130" s="6"/>
      <c r="G130"/>
      <c r="H130"/>
      <c r="I130"/>
      <c r="J130"/>
      <c r="K130"/>
      <c r="L130"/>
      <c r="M130"/>
      <c r="N130"/>
      <c r="O130"/>
      <c r="P130"/>
      <c r="Q130"/>
      <c r="R130"/>
      <c r="S130"/>
      <c r="T130"/>
      <c r="U130"/>
      <c r="V130"/>
      <c r="W130"/>
      <c r="X130"/>
      <c r="Y130"/>
      <c r="Z130"/>
      <c r="AA130"/>
    </row>
    <row r="131" spans="1:27" s="55" customFormat="1" ht="14.1" customHeight="1">
      <c r="A131" s="96">
        <v>9</v>
      </c>
      <c r="B131" s="2" t="s">
        <v>494</v>
      </c>
      <c r="C131" s="82" t="s">
        <v>495</v>
      </c>
      <c r="D131" s="9">
        <v>8470895</v>
      </c>
      <c r="E131" s="3">
        <v>1340.7070565429688</v>
      </c>
      <c r="F131" s="6"/>
      <c r="G131"/>
      <c r="H131"/>
      <c r="I131"/>
      <c r="J131"/>
      <c r="K131"/>
      <c r="L131"/>
      <c r="M131"/>
      <c r="N131"/>
      <c r="O131"/>
      <c r="P131"/>
      <c r="Q131"/>
      <c r="R131"/>
      <c r="S131"/>
      <c r="T131"/>
      <c r="U131"/>
      <c r="V131"/>
      <c r="W131"/>
      <c r="X131"/>
      <c r="Y131"/>
      <c r="Z131"/>
      <c r="AA131"/>
    </row>
    <row r="132" spans="1:27" s="55" customFormat="1" ht="14.1" customHeight="1">
      <c r="A132" s="96">
        <v>10</v>
      </c>
      <c r="B132" s="81">
        <v>248</v>
      </c>
      <c r="C132" s="103" t="s">
        <v>381</v>
      </c>
      <c r="D132" s="9">
        <v>8022077</v>
      </c>
      <c r="E132" s="3">
        <v>18781.63</v>
      </c>
      <c r="F132" s="6"/>
      <c r="G132"/>
      <c r="H132"/>
      <c r="I132"/>
      <c r="J132"/>
      <c r="K132"/>
      <c r="L132"/>
      <c r="M132"/>
      <c r="N132"/>
      <c r="O132"/>
      <c r="P132"/>
      <c r="Q132"/>
      <c r="R132"/>
      <c r="S132"/>
      <c r="T132"/>
      <c r="U132"/>
      <c r="V132"/>
      <c r="W132"/>
      <c r="X132"/>
      <c r="Y132"/>
      <c r="Z132"/>
      <c r="AA132"/>
    </row>
    <row r="133" spans="1:27" s="55" customFormat="1" ht="14.1" customHeight="1">
      <c r="A133" s="461"/>
      <c r="B133" s="13"/>
      <c r="C133" s="107"/>
      <c r="D133" s="12"/>
      <c r="E133" s="50"/>
      <c r="F133" s="6"/>
      <c r="G133"/>
      <c r="H133"/>
      <c r="I133"/>
      <c r="J133"/>
      <c r="K133"/>
      <c r="L133"/>
      <c r="M133"/>
      <c r="N133"/>
      <c r="O133"/>
      <c r="P133"/>
      <c r="Q133"/>
      <c r="R133"/>
      <c r="S133"/>
      <c r="T133"/>
      <c r="U133"/>
      <c r="V133"/>
      <c r="W133"/>
      <c r="X133"/>
      <c r="Y133"/>
      <c r="Z133"/>
      <c r="AA133"/>
    </row>
    <row r="134" spans="1:27">
      <c r="A134" s="133"/>
      <c r="B134" s="133"/>
      <c r="C134" s="402" t="s">
        <v>400</v>
      </c>
      <c r="D134" s="133"/>
      <c r="G134" s="133"/>
      <c r="H134" s="133"/>
    </row>
    <row r="135" spans="1:27">
      <c r="A135" s="133"/>
      <c r="B135" s="133"/>
      <c r="C135" s="133"/>
      <c r="D135" s="133"/>
      <c r="G135" s="133"/>
      <c r="H135" s="133"/>
    </row>
    <row r="136" spans="1:27">
      <c r="A136" s="133"/>
      <c r="B136" s="133"/>
      <c r="C136" s="133"/>
      <c r="D136" s="133"/>
      <c r="G136" s="133"/>
      <c r="H136" s="133"/>
    </row>
    <row r="137" spans="1:27">
      <c r="A137" s="133"/>
      <c r="B137" s="133"/>
      <c r="C137" s="133"/>
      <c r="D137" s="133"/>
      <c r="G137" s="133"/>
      <c r="H137" s="133"/>
    </row>
    <row r="138" spans="1:27">
      <c r="A138" s="133"/>
      <c r="B138" s="133"/>
      <c r="C138" s="133"/>
      <c r="D138" s="133"/>
      <c r="G138" s="133"/>
      <c r="H138" s="133"/>
    </row>
    <row r="139" spans="1:27">
      <c r="A139" s="133"/>
      <c r="B139" s="133"/>
      <c r="C139" s="133"/>
      <c r="D139" s="133"/>
      <c r="G139" s="133"/>
      <c r="H139" s="133"/>
    </row>
    <row r="140" spans="1:27">
      <c r="A140" s="133"/>
      <c r="B140" s="133"/>
      <c r="C140" s="133"/>
      <c r="D140" s="133"/>
      <c r="G140" s="133"/>
      <c r="H140" s="133"/>
    </row>
    <row r="141" spans="1:27">
      <c r="A141" s="133"/>
      <c r="B141" s="133"/>
      <c r="C141" s="133"/>
      <c r="D141" s="133"/>
      <c r="G141" s="133"/>
      <c r="H141" s="133"/>
    </row>
    <row r="142" spans="1:27">
      <c r="A142" s="133"/>
      <c r="B142" s="133"/>
      <c r="C142" s="133"/>
      <c r="D142" s="133"/>
      <c r="G142" s="133"/>
      <c r="H142" s="133"/>
    </row>
    <row r="143" spans="1:27">
      <c r="A143" s="133"/>
      <c r="B143" s="133"/>
      <c r="C143" s="133"/>
      <c r="D143" s="133"/>
      <c r="G143" s="133"/>
      <c r="H143" s="133"/>
    </row>
    <row r="144" spans="1:27">
      <c r="A144" s="133"/>
      <c r="B144" s="133"/>
      <c r="C144" s="133"/>
      <c r="D144" s="133"/>
      <c r="G144" s="133"/>
      <c r="H144" s="133"/>
    </row>
    <row r="145" spans="1:8">
      <c r="A145" s="133"/>
      <c r="B145" s="133"/>
      <c r="C145" s="133"/>
      <c r="D145" s="133"/>
      <c r="G145" s="133"/>
      <c r="H145" s="133"/>
    </row>
    <row r="146" spans="1:8">
      <c r="A146" s="133"/>
      <c r="B146" s="133"/>
      <c r="C146" s="133"/>
      <c r="D146" s="133"/>
      <c r="G146" s="133"/>
      <c r="H146" s="133"/>
    </row>
    <row r="147" spans="1:8">
      <c r="A147" s="133"/>
      <c r="B147" s="133"/>
      <c r="C147" s="133"/>
      <c r="D147" s="133"/>
    </row>
    <row r="148" spans="1:8">
      <c r="A148" s="133"/>
      <c r="B148" s="133"/>
      <c r="C148" s="133"/>
      <c r="D148" s="133"/>
    </row>
    <row r="149" spans="1:8">
      <c r="A149" s="133"/>
      <c r="B149" s="133"/>
      <c r="C149" s="133"/>
      <c r="D149" s="133"/>
    </row>
    <row r="150" spans="1:8">
      <c r="A150" s="133"/>
      <c r="B150" s="133"/>
      <c r="C150" s="133"/>
      <c r="D150" s="133"/>
    </row>
    <row r="151" spans="1:8">
      <c r="A151" s="133"/>
      <c r="B151" s="133"/>
      <c r="C151" s="133"/>
      <c r="D151" s="133"/>
    </row>
    <row r="152" spans="1:8">
      <c r="A152" s="133"/>
      <c r="B152" s="133"/>
      <c r="C152" s="133"/>
      <c r="D152" s="133"/>
    </row>
    <row r="153" spans="1:8">
      <c r="A153" s="133"/>
      <c r="B153" s="133"/>
      <c r="C153" s="133"/>
      <c r="D153" s="133"/>
    </row>
    <row r="154" spans="1:8">
      <c r="A154" s="133"/>
      <c r="B154" s="133"/>
      <c r="C154" s="133"/>
      <c r="D154" s="133"/>
    </row>
    <row r="155" spans="1:8">
      <c r="A155" s="133"/>
      <c r="B155" s="133"/>
      <c r="C155" s="133"/>
      <c r="D155" s="133"/>
    </row>
    <row r="156" spans="1:8">
      <c r="A156" s="133"/>
      <c r="B156" s="133"/>
      <c r="C156" s="133"/>
      <c r="D156" s="133"/>
    </row>
    <row r="157" spans="1:8">
      <c r="A157" s="133"/>
      <c r="B157" s="133"/>
      <c r="C157" s="133"/>
      <c r="D157" s="133"/>
    </row>
    <row r="158" spans="1:8">
      <c r="A158" s="133"/>
      <c r="B158" s="133"/>
      <c r="C158" s="133"/>
      <c r="D158" s="133"/>
    </row>
    <row r="159" spans="1:8">
      <c r="A159" s="133"/>
      <c r="B159" s="133"/>
      <c r="C159" s="133"/>
      <c r="D159" s="133"/>
    </row>
    <row r="160" spans="1:8">
      <c r="A160" s="133"/>
      <c r="B160" s="133"/>
      <c r="C160" s="133"/>
      <c r="D160" s="133"/>
    </row>
  </sheetData>
  <mergeCells count="10">
    <mergeCell ref="A121:E121"/>
    <mergeCell ref="A1:E1"/>
    <mergeCell ref="A27:E27"/>
    <mergeCell ref="A40:E40"/>
    <mergeCell ref="A108:E108"/>
    <mergeCell ref="A82:E82"/>
    <mergeCell ref="A95:E95"/>
    <mergeCell ref="A14:E14"/>
    <mergeCell ref="A69:E69"/>
    <mergeCell ref="A53:E53"/>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worksheet>
</file>

<file path=xl/worksheets/sheet25.xml><?xml version="1.0" encoding="utf-8"?>
<worksheet xmlns="http://schemas.openxmlformats.org/spreadsheetml/2006/main" xmlns:r="http://schemas.openxmlformats.org/officeDocument/2006/relationships">
  <sheetPr codeName="Sheet21"/>
  <dimension ref="A1:M26"/>
  <sheetViews>
    <sheetView workbookViewId="0">
      <selection activeCell="E29" sqref="E29"/>
    </sheetView>
  </sheetViews>
  <sheetFormatPr defaultColWidth="11.42578125" defaultRowHeight="12.75"/>
  <cols>
    <col min="1" max="1" width="17.28515625" customWidth="1"/>
    <col min="5" max="6" width="11.42578125" style="1"/>
    <col min="7" max="7" width="3.5703125" customWidth="1"/>
  </cols>
  <sheetData>
    <row r="1" spans="1:13" ht="36" customHeight="1">
      <c r="A1" s="568" t="s">
        <v>578</v>
      </c>
      <c r="B1" s="568"/>
      <c r="C1" s="568"/>
      <c r="D1" s="568"/>
      <c r="E1" s="568"/>
      <c r="F1" s="568"/>
      <c r="G1" s="568"/>
      <c r="H1" s="568"/>
      <c r="I1" s="568"/>
      <c r="J1" s="568"/>
      <c r="K1" s="568"/>
      <c r="L1" s="568"/>
      <c r="M1" s="568"/>
    </row>
    <row r="5" spans="1:13" s="1" customFormat="1">
      <c r="A5" s="273" t="s">
        <v>332</v>
      </c>
      <c r="B5"/>
      <c r="C5"/>
      <c r="D5"/>
    </row>
    <row r="6" spans="1:13">
      <c r="A6" s="40" t="s">
        <v>183</v>
      </c>
      <c r="B6" s="40" t="s">
        <v>317</v>
      </c>
      <c r="C6" s="40" t="s">
        <v>318</v>
      </c>
      <c r="D6" s="253" t="s">
        <v>319</v>
      </c>
      <c r="E6" s="27" t="s">
        <v>401</v>
      </c>
      <c r="F6" s="455" t="s">
        <v>502</v>
      </c>
    </row>
    <row r="7" spans="1:13">
      <c r="A7" s="2" t="s">
        <v>139</v>
      </c>
      <c r="B7" s="9">
        <v>35960845</v>
      </c>
      <c r="C7" s="9">
        <v>56769710</v>
      </c>
      <c r="D7" s="9">
        <v>120843195</v>
      </c>
      <c r="E7" s="9">
        <v>152842193</v>
      </c>
      <c r="F7" s="9">
        <v>189496476</v>
      </c>
    </row>
    <row r="8" spans="1:13">
      <c r="A8" s="2" t="s">
        <v>225</v>
      </c>
      <c r="B8" s="9">
        <v>35546541</v>
      </c>
      <c r="C8" s="9">
        <v>29382642</v>
      </c>
      <c r="D8" s="9">
        <v>43295098</v>
      </c>
      <c r="E8" s="9">
        <v>91176918</v>
      </c>
      <c r="F8" s="9">
        <v>34184239</v>
      </c>
    </row>
    <row r="9" spans="1:13">
      <c r="A9" s="2" t="s">
        <v>226</v>
      </c>
      <c r="B9" s="9">
        <v>21807890</v>
      </c>
      <c r="C9" s="9">
        <v>29173637</v>
      </c>
      <c r="D9" s="9">
        <v>44757028</v>
      </c>
      <c r="E9" s="9">
        <v>108980268</v>
      </c>
      <c r="F9" s="9">
        <v>98764041</v>
      </c>
    </row>
    <row r="10" spans="1:13">
      <c r="A10" s="2" t="s">
        <v>227</v>
      </c>
      <c r="B10" s="9">
        <v>4047924</v>
      </c>
      <c r="C10" s="9">
        <v>4775660</v>
      </c>
      <c r="D10" s="9">
        <v>8503374</v>
      </c>
      <c r="E10" s="9">
        <v>21765044</v>
      </c>
      <c r="F10" s="9">
        <v>107011477</v>
      </c>
    </row>
    <row r="11" spans="1:13">
      <c r="A11" s="2" t="s">
        <v>228</v>
      </c>
      <c r="B11" s="9">
        <v>430281</v>
      </c>
      <c r="C11" s="9">
        <v>309215</v>
      </c>
      <c r="D11" s="9">
        <v>658128</v>
      </c>
      <c r="E11" s="9">
        <v>995209</v>
      </c>
      <c r="F11" s="9">
        <v>658529</v>
      </c>
    </row>
    <row r="12" spans="1:13">
      <c r="A12" s="2" t="s">
        <v>126</v>
      </c>
      <c r="B12" s="9">
        <v>3730370</v>
      </c>
      <c r="C12" s="9">
        <v>6215965</v>
      </c>
      <c r="D12" s="9">
        <v>15838991</v>
      </c>
      <c r="E12" s="9">
        <v>19175655</v>
      </c>
      <c r="F12" s="9">
        <v>21685919</v>
      </c>
    </row>
    <row r="13" spans="1:13">
      <c r="A13" s="274" t="s">
        <v>333</v>
      </c>
      <c r="B13" s="9">
        <v>18975176</v>
      </c>
      <c r="C13" s="9">
        <v>18361473</v>
      </c>
      <c r="D13" s="9">
        <v>20768015</v>
      </c>
      <c r="E13" s="9">
        <v>17864446</v>
      </c>
      <c r="F13" s="9">
        <v>29041301</v>
      </c>
    </row>
    <row r="14" spans="1:13">
      <c r="A14" s="344" t="s">
        <v>334</v>
      </c>
      <c r="B14" s="12"/>
      <c r="C14" s="13"/>
      <c r="D14" s="12"/>
      <c r="E14" s="267"/>
      <c r="F14" s="267"/>
    </row>
    <row r="15" spans="1:13">
      <c r="A15" s="344" t="s">
        <v>337</v>
      </c>
      <c r="B15" s="12"/>
      <c r="C15" s="13"/>
      <c r="D15" s="12"/>
      <c r="E15" s="267"/>
      <c r="F15" s="267"/>
    </row>
    <row r="16" spans="1:13">
      <c r="B16" s="6"/>
      <c r="D16" s="6"/>
    </row>
    <row r="17" spans="1:9">
      <c r="A17" s="444" t="s">
        <v>25</v>
      </c>
      <c r="B17" s="40" t="s">
        <v>317</v>
      </c>
      <c r="C17" s="40" t="s">
        <v>24</v>
      </c>
      <c r="D17" s="253" t="s">
        <v>319</v>
      </c>
      <c r="E17" s="27" t="s">
        <v>401</v>
      </c>
      <c r="F17" s="455" t="s">
        <v>502</v>
      </c>
    </row>
    <row r="18" spans="1:9">
      <c r="A18" s="2" t="s">
        <v>139</v>
      </c>
      <c r="B18" s="9">
        <f>B$7</f>
        <v>35960845</v>
      </c>
      <c r="C18" s="9">
        <f>C$7</f>
        <v>56769710</v>
      </c>
      <c r="D18" s="9">
        <f>$D7</f>
        <v>120843195</v>
      </c>
      <c r="E18" s="9">
        <f>E7</f>
        <v>152842193</v>
      </c>
      <c r="F18" s="9">
        <f>F7</f>
        <v>189496476</v>
      </c>
    </row>
    <row r="19" spans="1:9">
      <c r="A19" s="2" t="s">
        <v>23</v>
      </c>
      <c r="B19" s="9">
        <f>SUM(B$8:B$12)</f>
        <v>65563006</v>
      </c>
      <c r="C19" s="9">
        <f>SUM(C8:C12)</f>
        <v>69857119</v>
      </c>
      <c r="D19" s="9">
        <f>SUM(D8:D12)</f>
        <v>113052619</v>
      </c>
      <c r="E19" s="9">
        <f>SUM(E8:E12)</f>
        <v>242093094</v>
      </c>
      <c r="F19" s="9">
        <f>SUM(F8:F12)</f>
        <v>262304205</v>
      </c>
    </row>
    <row r="20" spans="1:9">
      <c r="E20"/>
      <c r="F20"/>
    </row>
    <row r="21" spans="1:9">
      <c r="A21" s="2" t="s">
        <v>330</v>
      </c>
      <c r="B21" s="40" t="s">
        <v>245</v>
      </c>
      <c r="C21" s="40" t="s">
        <v>24</v>
      </c>
      <c r="D21" s="253" t="s">
        <v>319</v>
      </c>
      <c r="E21" s="27" t="s">
        <v>401</v>
      </c>
      <c r="F21" s="455" t="s">
        <v>502</v>
      </c>
    </row>
    <row r="22" spans="1:9">
      <c r="A22" s="2" t="s">
        <v>139</v>
      </c>
      <c r="B22" s="289">
        <v>630.5</v>
      </c>
      <c r="C22" s="289">
        <v>763.25908203125016</v>
      </c>
      <c r="D22" s="289">
        <v>886.57</v>
      </c>
      <c r="E22" s="289">
        <v>1195.22</v>
      </c>
      <c r="F22" s="289">
        <v>1294.5927050781249</v>
      </c>
    </row>
    <row r="23" spans="1:9">
      <c r="A23" s="2" t="s">
        <v>23</v>
      </c>
      <c r="B23" s="289">
        <v>757.3</v>
      </c>
      <c r="C23" s="289">
        <v>1063.0125683593751</v>
      </c>
      <c r="D23" s="289">
        <f>1396.45-(23.4-7.5)</f>
        <v>1380.55</v>
      </c>
      <c r="E23" s="289">
        <v>2097.4899999999998</v>
      </c>
      <c r="F23" s="289">
        <v>2720.0899609375006</v>
      </c>
    </row>
    <row r="25" spans="1:9">
      <c r="C25" s="290"/>
    </row>
    <row r="26" spans="1:9" ht="15">
      <c r="H26" s="343" t="s">
        <v>331</v>
      </c>
      <c r="I26" s="291"/>
    </row>
  </sheetData>
  <sortState ref="A3:E7">
    <sortCondition ref="E3:E7"/>
  </sortState>
  <mergeCells count="1">
    <mergeCell ref="A1:M1"/>
  </mergeCells>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&amp;RMarch 2012</oddFooter>
  </headerFooter>
  <ignoredErrors>
    <ignoredError sqref="C19:F19" formulaRange="1"/>
  </ignoredErrors>
  <drawing r:id="rId2"/>
</worksheet>
</file>

<file path=xl/worksheets/sheet26.xml><?xml version="1.0" encoding="utf-8"?>
<worksheet xmlns="http://schemas.openxmlformats.org/spreadsheetml/2006/main" xmlns:r="http://schemas.openxmlformats.org/officeDocument/2006/relationships">
  <sheetPr codeName="Sheet22"/>
  <dimension ref="A1:K9"/>
  <sheetViews>
    <sheetView workbookViewId="0">
      <selection activeCell="H3" sqref="H3"/>
    </sheetView>
  </sheetViews>
  <sheetFormatPr defaultColWidth="11.42578125" defaultRowHeight="12.75"/>
  <cols>
    <col min="1" max="6" width="12.7109375" customWidth="1"/>
  </cols>
  <sheetData>
    <row r="1" spans="1:11" ht="24.75" customHeight="1">
      <c r="A1" s="524" t="s">
        <v>579</v>
      </c>
      <c r="B1" s="568"/>
      <c r="C1" s="568"/>
      <c r="D1" s="568"/>
      <c r="E1" s="568"/>
      <c r="F1" s="568"/>
      <c r="G1" s="568"/>
      <c r="H1" s="568"/>
      <c r="I1" s="568"/>
      <c r="J1" s="568"/>
      <c r="K1" s="158"/>
    </row>
    <row r="4" spans="1:11" s="293" customFormat="1">
      <c r="A4" s="184" t="s">
        <v>14</v>
      </c>
      <c r="B4" s="292" t="s">
        <v>28</v>
      </c>
      <c r="C4" s="292" t="s">
        <v>36</v>
      </c>
      <c r="D4" s="292" t="s">
        <v>40</v>
      </c>
      <c r="E4" s="391" t="s">
        <v>405</v>
      </c>
      <c r="F4" s="292" t="s">
        <v>37</v>
      </c>
    </row>
    <row r="5" spans="1:11">
      <c r="A5" s="454" t="s">
        <v>219</v>
      </c>
      <c r="B5" s="2">
        <v>72</v>
      </c>
      <c r="C5" s="2">
        <v>136</v>
      </c>
      <c r="D5" s="2">
        <v>51</v>
      </c>
      <c r="E5" s="2">
        <v>24</v>
      </c>
      <c r="F5" s="9">
        <v>179703</v>
      </c>
    </row>
    <row r="6" spans="1:11">
      <c r="A6" s="454" t="s">
        <v>220</v>
      </c>
      <c r="B6" s="2">
        <v>168</v>
      </c>
      <c r="C6" s="2">
        <v>283</v>
      </c>
      <c r="D6" s="2">
        <v>41</v>
      </c>
      <c r="E6" s="2">
        <v>144</v>
      </c>
      <c r="F6" s="9">
        <v>147847</v>
      </c>
    </row>
    <row r="7" spans="1:11">
      <c r="A7" s="253" t="s">
        <v>298</v>
      </c>
      <c r="B7" s="2">
        <v>167</v>
      </c>
      <c r="C7" s="2">
        <v>329</v>
      </c>
      <c r="D7" s="2">
        <v>27</v>
      </c>
      <c r="E7" s="2">
        <v>161</v>
      </c>
      <c r="F7" s="9">
        <v>280987</v>
      </c>
    </row>
    <row r="8" spans="1:11">
      <c r="A8" s="455" t="s">
        <v>395</v>
      </c>
      <c r="B8" s="2">
        <v>124</v>
      </c>
      <c r="C8" s="2">
        <v>250</v>
      </c>
      <c r="D8" s="2">
        <v>18</v>
      </c>
      <c r="E8" s="2">
        <v>340</v>
      </c>
      <c r="F8" s="9">
        <v>481872</v>
      </c>
    </row>
    <row r="9" spans="1:11">
      <c r="A9" s="454" t="s">
        <v>499</v>
      </c>
      <c r="B9" s="9">
        <v>64</v>
      </c>
      <c r="C9" s="9">
        <v>210</v>
      </c>
      <c r="D9" s="9">
        <v>26</v>
      </c>
      <c r="E9" s="9">
        <v>303</v>
      </c>
      <c r="F9" s="9">
        <v>407039</v>
      </c>
    </row>
  </sheetData>
  <mergeCells count="1">
    <mergeCell ref="A1:J1"/>
  </mergeCells>
  <phoneticPr fontId="2" type="noConversion"/>
  <pageMargins left="0.75" right="0.75" top="1" bottom="1" header="0.5" footer="0.5"/>
  <pageSetup scale="75" orientation="landscape" horizontalDpi="4294967292" verticalDpi="4294967292" r:id="rId1"/>
  <headerFooter alignWithMargins="0">
    <oddHeader>&amp;R&amp;F
&amp;A</oddHeader>
    <oddFooter>&amp;RMarch 2012</oddFooter>
  </headerFooter>
  <drawing r:id="rId2"/>
</worksheet>
</file>

<file path=xl/worksheets/sheet27.xml><?xml version="1.0" encoding="utf-8"?>
<worksheet xmlns="http://schemas.openxmlformats.org/spreadsheetml/2006/main" xmlns:r="http://schemas.openxmlformats.org/officeDocument/2006/relationships">
  <sheetPr codeName="Sheet23"/>
  <dimension ref="A1:Q76"/>
  <sheetViews>
    <sheetView workbookViewId="0">
      <selection activeCell="K4" sqref="K4"/>
    </sheetView>
  </sheetViews>
  <sheetFormatPr defaultColWidth="9.140625" defaultRowHeight="12.75"/>
  <cols>
    <col min="1" max="1" width="13.28515625" style="423" customWidth="1"/>
    <col min="2" max="5" width="15.7109375" style="423" customWidth="1"/>
    <col min="6" max="6" width="16.42578125" style="423" customWidth="1"/>
    <col min="7" max="7" width="4.28515625" style="423" customWidth="1"/>
    <col min="8" max="17" width="9.140625" style="423"/>
    <col min="18" max="16384" width="9.140625" style="22"/>
  </cols>
  <sheetData>
    <row r="1" spans="1:9" ht="41.1" customHeight="1">
      <c r="A1" s="562" t="s">
        <v>543</v>
      </c>
      <c r="B1" s="569"/>
      <c r="C1" s="569"/>
      <c r="D1" s="569"/>
      <c r="E1" s="569"/>
      <c r="F1" s="569"/>
      <c r="G1" s="569"/>
      <c r="H1" s="569"/>
      <c r="I1" s="569"/>
    </row>
    <row r="2" spans="1:9">
      <c r="A2" s="428"/>
      <c r="B2" s="428"/>
      <c r="C2" s="428"/>
      <c r="D2" s="428"/>
      <c r="E2" s="428"/>
      <c r="F2" s="428"/>
      <c r="G2" s="428"/>
      <c r="H2" s="428"/>
      <c r="I2" s="428"/>
    </row>
    <row r="3" spans="1:9" ht="38.25">
      <c r="A3" s="437" t="s">
        <v>174</v>
      </c>
      <c r="B3" s="310" t="s">
        <v>87</v>
      </c>
      <c r="C3" s="310" t="s">
        <v>88</v>
      </c>
      <c r="D3" s="310" t="s">
        <v>165</v>
      </c>
      <c r="E3" s="342" t="s">
        <v>166</v>
      </c>
      <c r="F3" s="128" t="s">
        <v>537</v>
      </c>
      <c r="G3" s="428"/>
      <c r="H3" s="428"/>
      <c r="I3" s="428"/>
    </row>
    <row r="4" spans="1:9">
      <c r="A4" s="30" t="s">
        <v>160</v>
      </c>
      <c r="B4" s="31">
        <v>199316</v>
      </c>
      <c r="C4" s="31">
        <v>2420483</v>
      </c>
      <c r="D4" s="36">
        <v>139685</v>
      </c>
      <c r="E4" s="31">
        <v>109250</v>
      </c>
      <c r="F4" s="31">
        <v>23061</v>
      </c>
      <c r="G4" s="428"/>
      <c r="H4" s="428"/>
      <c r="I4" s="428"/>
    </row>
    <row r="5" spans="1:9">
      <c r="A5" s="30" t="s">
        <v>83</v>
      </c>
      <c r="B5" s="31">
        <v>13772</v>
      </c>
      <c r="C5" s="31">
        <v>177994</v>
      </c>
      <c r="D5" s="31">
        <v>5236</v>
      </c>
      <c r="E5" s="31">
        <v>3362</v>
      </c>
      <c r="F5" s="31">
        <v>1534</v>
      </c>
      <c r="G5" s="428"/>
      <c r="H5" s="428"/>
      <c r="I5" s="428"/>
    </row>
    <row r="6" spans="1:9">
      <c r="A6" s="30" t="s">
        <v>251</v>
      </c>
      <c r="B6" s="31">
        <v>2504</v>
      </c>
      <c r="C6" s="31">
        <v>57720</v>
      </c>
      <c r="D6" s="31">
        <v>2093</v>
      </c>
      <c r="E6" s="31">
        <v>1764</v>
      </c>
      <c r="F6" s="36">
        <v>231</v>
      </c>
      <c r="G6" s="428"/>
      <c r="H6" s="428"/>
      <c r="I6" s="428"/>
    </row>
    <row r="7" spans="1:9">
      <c r="A7" s="30" t="s">
        <v>175</v>
      </c>
      <c r="B7" s="31">
        <v>191134</v>
      </c>
      <c r="C7" s="31">
        <v>7011266</v>
      </c>
      <c r="D7" s="31">
        <v>108531</v>
      </c>
      <c r="E7" s="31">
        <v>79533</v>
      </c>
      <c r="F7" s="31">
        <v>23753</v>
      </c>
      <c r="G7" s="428"/>
      <c r="H7" s="428"/>
      <c r="I7" s="428"/>
    </row>
    <row r="8" spans="1:9">
      <c r="A8" s="30" t="s">
        <v>146</v>
      </c>
      <c r="B8" s="31">
        <v>4566</v>
      </c>
      <c r="C8" s="31">
        <v>143683</v>
      </c>
      <c r="D8" s="31">
        <v>3092</v>
      </c>
      <c r="E8" s="31">
        <v>2707</v>
      </c>
      <c r="F8" s="31">
        <v>424</v>
      </c>
      <c r="G8" s="428"/>
      <c r="H8" s="428"/>
      <c r="I8" s="428"/>
    </row>
    <row r="9" spans="1:9">
      <c r="A9" s="30" t="s">
        <v>176</v>
      </c>
      <c r="B9" s="36">
        <v>94768</v>
      </c>
      <c r="C9" s="36">
        <v>915566</v>
      </c>
      <c r="D9" s="36">
        <v>64358</v>
      </c>
      <c r="E9" s="36">
        <v>46532</v>
      </c>
      <c r="F9" s="36">
        <v>13536</v>
      </c>
      <c r="G9" s="428"/>
      <c r="H9" s="428"/>
      <c r="I9" s="428"/>
    </row>
    <row r="10" spans="1:9">
      <c r="A10" s="30" t="s">
        <v>113</v>
      </c>
      <c r="B10" s="31">
        <v>230192</v>
      </c>
      <c r="C10" s="31">
        <v>3059401</v>
      </c>
      <c r="D10" s="31">
        <v>118902</v>
      </c>
      <c r="E10" s="31">
        <v>92513</v>
      </c>
      <c r="F10" s="31">
        <v>28053</v>
      </c>
      <c r="G10" s="428"/>
      <c r="H10" s="428"/>
      <c r="I10" s="428"/>
    </row>
    <row r="11" spans="1:9">
      <c r="A11" s="30" t="s">
        <v>114</v>
      </c>
      <c r="B11" s="31">
        <v>425601</v>
      </c>
      <c r="C11" s="31">
        <v>3745528</v>
      </c>
      <c r="D11" s="31">
        <v>287337</v>
      </c>
      <c r="E11" s="31">
        <v>226258</v>
      </c>
      <c r="F11" s="31">
        <v>46135</v>
      </c>
      <c r="G11" s="428"/>
      <c r="H11" s="428"/>
      <c r="I11" s="428"/>
    </row>
    <row r="12" spans="1:9">
      <c r="A12" s="30" t="s">
        <v>119</v>
      </c>
      <c r="B12" s="31">
        <v>11300</v>
      </c>
      <c r="C12" s="31">
        <v>165812</v>
      </c>
      <c r="D12" s="31">
        <v>8349</v>
      </c>
      <c r="E12" s="31">
        <v>6857</v>
      </c>
      <c r="F12" s="31">
        <v>1275</v>
      </c>
      <c r="G12" s="428"/>
      <c r="H12" s="428"/>
      <c r="I12" s="428"/>
    </row>
    <row r="13" spans="1:9">
      <c r="A13" s="30" t="s">
        <v>323</v>
      </c>
      <c r="B13" s="31">
        <v>25614</v>
      </c>
      <c r="C13" s="31">
        <v>205349</v>
      </c>
      <c r="D13" s="31">
        <v>17425</v>
      </c>
      <c r="E13" s="31">
        <v>12821</v>
      </c>
      <c r="F13" s="31">
        <v>3329</v>
      </c>
      <c r="G13" s="428"/>
      <c r="H13" s="428"/>
      <c r="I13" s="428"/>
    </row>
    <row r="14" spans="1:9">
      <c r="A14" s="30" t="s">
        <v>120</v>
      </c>
      <c r="B14" s="31">
        <v>119831</v>
      </c>
      <c r="C14" s="31">
        <v>714477</v>
      </c>
      <c r="D14" s="36">
        <v>100968</v>
      </c>
      <c r="E14" s="31">
        <v>85070</v>
      </c>
      <c r="F14" s="31">
        <v>8745</v>
      </c>
      <c r="G14" s="428"/>
      <c r="H14" s="428"/>
      <c r="I14" s="428"/>
    </row>
    <row r="15" spans="1:9">
      <c r="A15" s="464" t="s">
        <v>193</v>
      </c>
      <c r="B15" s="471">
        <f>SUM(B4:B14)</f>
        <v>1318598</v>
      </c>
      <c r="C15" s="471">
        <f t="shared" ref="C15:F15" si="0">SUM(C4:C14)</f>
        <v>18617279</v>
      </c>
      <c r="D15" s="471">
        <f t="shared" si="0"/>
        <v>855976</v>
      </c>
      <c r="E15" s="471">
        <f t="shared" si="0"/>
        <v>666667</v>
      </c>
      <c r="F15" s="471">
        <f t="shared" si="0"/>
        <v>150076</v>
      </c>
      <c r="G15" s="428"/>
      <c r="H15" s="428"/>
      <c r="I15" s="428"/>
    </row>
    <row r="16" spans="1:9">
      <c r="A16" s="465"/>
      <c r="B16" s="465"/>
      <c r="C16" s="465"/>
      <c r="D16" s="465"/>
      <c r="E16" s="465"/>
      <c r="F16" s="465"/>
    </row>
    <row r="17" spans="1:6" ht="38.25">
      <c r="A17" s="437" t="s">
        <v>174</v>
      </c>
      <c r="B17" s="310" t="s">
        <v>87</v>
      </c>
      <c r="C17" s="310" t="s">
        <v>88</v>
      </c>
      <c r="D17" s="310" t="s">
        <v>165</v>
      </c>
      <c r="E17" s="342" t="s">
        <v>166</v>
      </c>
      <c r="F17" s="128" t="s">
        <v>444</v>
      </c>
    </row>
    <row r="18" spans="1:6">
      <c r="A18" s="30" t="s">
        <v>160</v>
      </c>
      <c r="B18" s="31">
        <v>191478</v>
      </c>
      <c r="C18" s="31">
        <v>2205316</v>
      </c>
      <c r="D18" s="36">
        <v>129351</v>
      </c>
      <c r="E18" s="31">
        <v>101676</v>
      </c>
      <c r="F18" s="31">
        <v>32334</v>
      </c>
    </row>
    <row r="19" spans="1:6">
      <c r="A19" s="30" t="s">
        <v>83</v>
      </c>
      <c r="B19" s="31">
        <v>16270</v>
      </c>
      <c r="C19" s="31">
        <v>184821</v>
      </c>
      <c r="D19" s="31">
        <v>8779</v>
      </c>
      <c r="E19" s="31">
        <v>6607</v>
      </c>
      <c r="F19" s="31">
        <v>2495</v>
      </c>
    </row>
    <row r="20" spans="1:6">
      <c r="A20" s="30" t="s">
        <v>251</v>
      </c>
      <c r="B20" s="31">
        <v>2241</v>
      </c>
      <c r="C20" s="31">
        <v>13695</v>
      </c>
      <c r="D20" s="31">
        <v>1935</v>
      </c>
      <c r="E20" s="31">
        <v>1631</v>
      </c>
      <c r="F20" s="36">
        <v>402</v>
      </c>
    </row>
    <row r="21" spans="1:6">
      <c r="A21" s="30" t="s">
        <v>175</v>
      </c>
      <c r="B21" s="31">
        <v>155369</v>
      </c>
      <c r="C21" s="31">
        <v>5690078</v>
      </c>
      <c r="D21" s="31">
        <v>81529</v>
      </c>
      <c r="E21" s="31">
        <v>55117</v>
      </c>
      <c r="F21" s="31">
        <v>26623</v>
      </c>
    </row>
    <row r="22" spans="1:6">
      <c r="A22" s="30" t="s">
        <v>146</v>
      </c>
      <c r="B22" s="31">
        <v>5044</v>
      </c>
      <c r="C22" s="31">
        <v>37090</v>
      </c>
      <c r="D22" s="31">
        <v>3477</v>
      </c>
      <c r="E22" s="31">
        <v>3045</v>
      </c>
      <c r="F22" s="31">
        <v>698</v>
      </c>
    </row>
    <row r="23" spans="1:6">
      <c r="A23" s="30" t="s">
        <v>176</v>
      </c>
      <c r="B23" s="36">
        <v>35281</v>
      </c>
      <c r="C23" s="36">
        <v>251786</v>
      </c>
      <c r="D23" s="36">
        <v>23036</v>
      </c>
      <c r="E23" s="36">
        <v>17939</v>
      </c>
      <c r="F23" s="36">
        <v>8699</v>
      </c>
    </row>
    <row r="24" spans="1:6">
      <c r="A24" s="30" t="s">
        <v>113</v>
      </c>
      <c r="B24" s="31">
        <v>87176</v>
      </c>
      <c r="C24" s="31">
        <v>1513257</v>
      </c>
      <c r="D24" s="31">
        <v>37412</v>
      </c>
      <c r="E24" s="31">
        <v>24098</v>
      </c>
      <c r="F24" s="31">
        <v>14480</v>
      </c>
    </row>
    <row r="25" spans="1:6">
      <c r="A25" s="30" t="s">
        <v>114</v>
      </c>
      <c r="B25" s="31">
        <v>435375</v>
      </c>
      <c r="C25" s="31">
        <v>2700947</v>
      </c>
      <c r="D25" s="31">
        <v>287305</v>
      </c>
      <c r="E25" s="31">
        <v>229543</v>
      </c>
      <c r="F25" s="31">
        <v>88617</v>
      </c>
    </row>
    <row r="26" spans="1:6">
      <c r="A26" s="30" t="s">
        <v>119</v>
      </c>
      <c r="B26" s="31">
        <v>18437</v>
      </c>
      <c r="C26" s="31">
        <v>152661</v>
      </c>
      <c r="D26" s="31">
        <v>13475</v>
      </c>
      <c r="E26" s="31">
        <v>10981</v>
      </c>
      <c r="F26" s="31">
        <v>3340</v>
      </c>
    </row>
    <row r="27" spans="1:6">
      <c r="A27" s="30" t="s">
        <v>323</v>
      </c>
      <c r="B27" s="31">
        <v>19897</v>
      </c>
      <c r="C27" s="31">
        <v>103047</v>
      </c>
      <c r="D27" s="31">
        <v>14808</v>
      </c>
      <c r="E27" s="31">
        <v>11372</v>
      </c>
      <c r="F27" s="31">
        <v>4331</v>
      </c>
    </row>
    <row r="28" spans="1:6">
      <c r="A28" s="30" t="s">
        <v>120</v>
      </c>
      <c r="B28" s="31">
        <v>142290</v>
      </c>
      <c r="C28" s="31">
        <v>801448</v>
      </c>
      <c r="D28" s="36">
        <v>117837</v>
      </c>
      <c r="E28" s="31">
        <v>98760</v>
      </c>
      <c r="F28" s="31">
        <v>23359</v>
      </c>
    </row>
    <row r="29" spans="1:6">
      <c r="A29" s="464" t="s">
        <v>193</v>
      </c>
      <c r="B29" s="471">
        <f>SUM(B18:B28)</f>
        <v>1108858</v>
      </c>
      <c r="C29" s="471">
        <f t="shared" ref="C29:F29" si="1">SUM(C18:C28)</f>
        <v>13654146</v>
      </c>
      <c r="D29" s="471">
        <f t="shared" si="1"/>
        <v>718944</v>
      </c>
      <c r="E29" s="471">
        <f t="shared" si="1"/>
        <v>560769</v>
      </c>
      <c r="F29" s="471">
        <f t="shared" si="1"/>
        <v>205378</v>
      </c>
    </row>
    <row r="30" spans="1:6">
      <c r="A30" s="22"/>
      <c r="B30" s="22"/>
      <c r="C30" s="22"/>
      <c r="D30" s="22"/>
      <c r="E30" s="22"/>
      <c r="F30" s="22"/>
    </row>
    <row r="31" spans="1:6" ht="38.25">
      <c r="A31" s="437" t="s">
        <v>174</v>
      </c>
      <c r="B31" s="310" t="s">
        <v>87</v>
      </c>
      <c r="C31" s="310" t="s">
        <v>88</v>
      </c>
      <c r="D31" s="310" t="s">
        <v>165</v>
      </c>
      <c r="E31" s="342" t="s">
        <v>166</v>
      </c>
      <c r="F31" s="128" t="s">
        <v>329</v>
      </c>
    </row>
    <row r="32" spans="1:6">
      <c r="A32" s="30" t="s">
        <v>160</v>
      </c>
      <c r="B32" s="31">
        <v>160681</v>
      </c>
      <c r="C32" s="31">
        <v>1799677</v>
      </c>
      <c r="D32" s="36">
        <v>109905</v>
      </c>
      <c r="E32" s="31">
        <v>89050</v>
      </c>
      <c r="F32" s="31">
        <v>17838</v>
      </c>
    </row>
    <row r="33" spans="1:17">
      <c r="A33" s="30" t="s">
        <v>83</v>
      </c>
      <c r="B33" s="31">
        <v>6366</v>
      </c>
      <c r="C33" s="31">
        <v>86010</v>
      </c>
      <c r="D33" s="31">
        <v>2548</v>
      </c>
      <c r="E33" s="31">
        <v>1861</v>
      </c>
      <c r="F33" s="31">
        <v>712</v>
      </c>
    </row>
    <row r="34" spans="1:17">
      <c r="A34" s="30" t="s">
        <v>251</v>
      </c>
      <c r="B34" s="31">
        <v>1195</v>
      </c>
      <c r="C34" s="31">
        <v>7220</v>
      </c>
      <c r="D34" s="31">
        <v>979</v>
      </c>
      <c r="E34" s="31">
        <v>860</v>
      </c>
      <c r="F34" s="36">
        <v>114</v>
      </c>
    </row>
    <row r="35" spans="1:17">
      <c r="A35" s="30" t="s">
        <v>175</v>
      </c>
      <c r="B35" s="31">
        <v>144585</v>
      </c>
      <c r="C35" s="31">
        <v>3472493</v>
      </c>
      <c r="D35" s="31">
        <v>80801</v>
      </c>
      <c r="E35" s="31">
        <v>61119</v>
      </c>
      <c r="F35" s="31">
        <v>16217</v>
      </c>
    </row>
    <row r="36" spans="1:17">
      <c r="A36" s="30" t="s">
        <v>146</v>
      </c>
      <c r="B36" s="31">
        <v>3563</v>
      </c>
      <c r="C36" s="31">
        <v>25293</v>
      </c>
      <c r="D36" s="31">
        <v>2011</v>
      </c>
      <c r="E36" s="31">
        <v>1702</v>
      </c>
      <c r="F36" s="31">
        <v>303</v>
      </c>
    </row>
    <row r="37" spans="1:17">
      <c r="A37" s="30" t="s">
        <v>176</v>
      </c>
      <c r="B37" s="36">
        <v>53247</v>
      </c>
      <c r="C37" s="36">
        <v>377739</v>
      </c>
      <c r="D37" s="36">
        <v>34902</v>
      </c>
      <c r="E37" s="36">
        <v>27580</v>
      </c>
      <c r="F37" s="36">
        <v>7237</v>
      </c>
    </row>
    <row r="38" spans="1:17">
      <c r="A38" s="30" t="s">
        <v>113</v>
      </c>
      <c r="B38" s="31">
        <v>74206</v>
      </c>
      <c r="C38" s="31">
        <v>1298537</v>
      </c>
      <c r="D38" s="31">
        <v>29103</v>
      </c>
      <c r="E38" s="31">
        <v>18935</v>
      </c>
      <c r="F38" s="31">
        <v>10171</v>
      </c>
    </row>
    <row r="39" spans="1:17">
      <c r="A39" s="30" t="s">
        <v>114</v>
      </c>
      <c r="B39" s="31">
        <v>440891</v>
      </c>
      <c r="C39" s="31">
        <v>3202873</v>
      </c>
      <c r="D39" s="31">
        <v>289997</v>
      </c>
      <c r="E39" s="31">
        <v>234115</v>
      </c>
      <c r="F39" s="31">
        <v>47962</v>
      </c>
    </row>
    <row r="40" spans="1:17">
      <c r="A40" s="30" t="s">
        <v>119</v>
      </c>
      <c r="B40" s="31">
        <v>19070</v>
      </c>
      <c r="C40" s="31">
        <v>161490</v>
      </c>
      <c r="D40" s="31">
        <v>13974</v>
      </c>
      <c r="E40" s="31">
        <v>11463</v>
      </c>
      <c r="F40" s="31">
        <v>2118</v>
      </c>
    </row>
    <row r="41" spans="1:17">
      <c r="A41" s="30" t="s">
        <v>323</v>
      </c>
      <c r="B41" s="31">
        <v>19878</v>
      </c>
      <c r="C41" s="31">
        <v>111178</v>
      </c>
      <c r="D41" s="31">
        <v>14634</v>
      </c>
      <c r="E41" s="31">
        <v>11474</v>
      </c>
      <c r="F41" s="31">
        <v>2551</v>
      </c>
    </row>
    <row r="42" spans="1:17" s="355" customFormat="1">
      <c r="A42" s="30" t="s">
        <v>120</v>
      </c>
      <c r="B42" s="31">
        <v>155635</v>
      </c>
      <c r="C42" s="31">
        <v>921255</v>
      </c>
      <c r="D42" s="36">
        <v>123204</v>
      </c>
      <c r="E42" s="31">
        <v>104944</v>
      </c>
      <c r="F42" s="31">
        <v>11663</v>
      </c>
      <c r="G42" s="423"/>
      <c r="H42" s="423"/>
      <c r="I42" s="423"/>
      <c r="J42" s="423"/>
      <c r="K42" s="423"/>
      <c r="L42" s="423"/>
      <c r="M42" s="423"/>
      <c r="N42" s="423"/>
      <c r="O42" s="423"/>
      <c r="P42" s="423"/>
      <c r="Q42" s="423"/>
    </row>
    <row r="43" spans="1:17">
      <c r="A43" s="464" t="s">
        <v>193</v>
      </c>
      <c r="B43" s="471">
        <f>SUM(B32:B42)</f>
        <v>1079317</v>
      </c>
      <c r="C43" s="471">
        <f t="shared" ref="C43:F43" si="2">SUM(C32:C42)</f>
        <v>11463765</v>
      </c>
      <c r="D43" s="471">
        <f t="shared" si="2"/>
        <v>702058</v>
      </c>
      <c r="E43" s="471">
        <f t="shared" si="2"/>
        <v>563103</v>
      </c>
      <c r="F43" s="471">
        <f t="shared" si="2"/>
        <v>116886</v>
      </c>
    </row>
    <row r="44" spans="1:17">
      <c r="A44" s="22"/>
      <c r="B44" s="22"/>
      <c r="C44" s="22"/>
      <c r="D44" s="22"/>
      <c r="E44" s="22"/>
      <c r="F44" s="22"/>
    </row>
    <row r="45" spans="1:17" ht="38.25">
      <c r="A45" s="437" t="s">
        <v>174</v>
      </c>
      <c r="B45" s="310" t="s">
        <v>87</v>
      </c>
      <c r="C45" s="310" t="s">
        <v>88</v>
      </c>
      <c r="D45" s="310" t="s">
        <v>165</v>
      </c>
      <c r="E45" s="342" t="s">
        <v>166</v>
      </c>
      <c r="F45" s="128" t="s">
        <v>192</v>
      </c>
    </row>
    <row r="46" spans="1:17">
      <c r="A46" s="30" t="s">
        <v>160</v>
      </c>
      <c r="B46" s="31">
        <v>145765</v>
      </c>
      <c r="C46" s="31">
        <v>1613397</v>
      </c>
      <c r="D46" s="31">
        <v>96327</v>
      </c>
      <c r="E46" s="31">
        <v>80426</v>
      </c>
      <c r="F46" s="31">
        <v>14890</v>
      </c>
    </row>
    <row r="47" spans="1:17">
      <c r="A47" s="30" t="s">
        <v>83</v>
      </c>
      <c r="B47" s="31">
        <v>7745</v>
      </c>
      <c r="C47" s="31">
        <v>86406</v>
      </c>
      <c r="D47" s="31">
        <v>4014</v>
      </c>
      <c r="E47" s="31">
        <v>3291</v>
      </c>
      <c r="F47" s="31">
        <v>840</v>
      </c>
    </row>
    <row r="48" spans="1:17">
      <c r="A48" s="30" t="s">
        <v>145</v>
      </c>
      <c r="B48" s="31">
        <v>143781</v>
      </c>
      <c r="C48" s="31">
        <v>1636681</v>
      </c>
      <c r="D48" s="31">
        <v>82771</v>
      </c>
      <c r="E48" s="31">
        <v>65908</v>
      </c>
      <c r="F48" s="36">
        <v>15040</v>
      </c>
    </row>
    <row r="49" spans="1:17">
      <c r="A49" s="30" t="s">
        <v>112</v>
      </c>
      <c r="B49" s="31">
        <v>78161</v>
      </c>
      <c r="C49" s="31">
        <v>757185</v>
      </c>
      <c r="D49" s="31">
        <v>44726</v>
      </c>
      <c r="E49" s="31">
        <v>32953</v>
      </c>
      <c r="F49" s="31">
        <v>11421</v>
      </c>
    </row>
    <row r="50" spans="1:17">
      <c r="A50" s="30" t="s">
        <v>113</v>
      </c>
      <c r="B50" s="31">
        <v>64290</v>
      </c>
      <c r="C50" s="31">
        <v>1137682</v>
      </c>
      <c r="D50" s="31">
        <v>22482</v>
      </c>
      <c r="E50" s="31">
        <v>15685</v>
      </c>
      <c r="F50" s="31">
        <v>7965</v>
      </c>
    </row>
    <row r="51" spans="1:17">
      <c r="A51" s="30" t="s">
        <v>114</v>
      </c>
      <c r="B51" s="31">
        <v>347349</v>
      </c>
      <c r="C51" s="31">
        <v>2710866</v>
      </c>
      <c r="D51" s="31">
        <v>244569</v>
      </c>
      <c r="E51" s="31">
        <v>205071</v>
      </c>
      <c r="F51" s="31">
        <v>36580</v>
      </c>
    </row>
    <row r="52" spans="1:17">
      <c r="A52" s="30" t="s">
        <v>119</v>
      </c>
      <c r="B52" s="31">
        <v>16433</v>
      </c>
      <c r="C52" s="31">
        <v>152974</v>
      </c>
      <c r="D52" s="31">
        <v>11683</v>
      </c>
      <c r="E52" s="31">
        <v>9696</v>
      </c>
      <c r="F52" s="31">
        <v>1939</v>
      </c>
    </row>
    <row r="53" spans="1:17">
      <c r="A53" s="30" t="s">
        <v>185</v>
      </c>
      <c r="B53" s="31">
        <v>24190</v>
      </c>
      <c r="C53" s="31">
        <v>168092</v>
      </c>
      <c r="D53" s="31">
        <v>16844</v>
      </c>
      <c r="E53" s="31">
        <v>13586</v>
      </c>
      <c r="F53" s="31">
        <v>3126</v>
      </c>
    </row>
    <row r="54" spans="1:17">
      <c r="A54" s="82" t="s">
        <v>173</v>
      </c>
      <c r="B54" s="31">
        <f>SUM(B46:B53)</f>
        <v>827714</v>
      </c>
      <c r="C54" s="31">
        <f>SUM(C46:C53)</f>
        <v>8263283</v>
      </c>
      <c r="D54" s="31">
        <f>SUM(D46:D53)</f>
        <v>523416</v>
      </c>
      <c r="E54" s="31">
        <f>SUM(E46:E53)</f>
        <v>426616</v>
      </c>
      <c r="F54" s="31">
        <f>SUM(F46:F53)</f>
        <v>91801</v>
      </c>
    </row>
    <row r="55" spans="1:17" s="355" customFormat="1">
      <c r="A55" s="22"/>
      <c r="B55" s="22"/>
      <c r="C55" s="22"/>
      <c r="D55" s="22"/>
      <c r="E55" s="22"/>
      <c r="F55" s="22"/>
      <c r="G55" s="449"/>
      <c r="H55" s="449"/>
      <c r="I55" s="449"/>
      <c r="J55" s="449"/>
      <c r="K55" s="449"/>
      <c r="L55" s="449"/>
      <c r="M55" s="449"/>
      <c r="N55" s="449"/>
      <c r="O55" s="449"/>
      <c r="P55" s="449"/>
      <c r="Q55" s="449"/>
    </row>
    <row r="56" spans="1:17">
      <c r="A56" s="22"/>
      <c r="B56" s="22"/>
      <c r="C56" s="22"/>
      <c r="D56" s="22"/>
      <c r="E56" s="22"/>
      <c r="F56" s="22"/>
    </row>
    <row r="57" spans="1:17" ht="38.25">
      <c r="A57" s="437" t="s">
        <v>174</v>
      </c>
      <c r="B57" s="310" t="s">
        <v>87</v>
      </c>
      <c r="C57" s="310" t="s">
        <v>88</v>
      </c>
      <c r="D57" s="310" t="s">
        <v>165</v>
      </c>
      <c r="E57" s="342" t="s">
        <v>166</v>
      </c>
      <c r="F57" s="128" t="s">
        <v>127</v>
      </c>
    </row>
    <row r="58" spans="1:17">
      <c r="A58" s="30" t="s">
        <v>160</v>
      </c>
      <c r="B58" s="31">
        <v>125817</v>
      </c>
      <c r="C58" s="31">
        <v>1394032</v>
      </c>
      <c r="D58" s="31">
        <v>84470</v>
      </c>
      <c r="E58" s="31"/>
      <c r="F58" s="31">
        <v>12770</v>
      </c>
    </row>
    <row r="59" spans="1:17">
      <c r="A59" s="30" t="s">
        <v>83</v>
      </c>
      <c r="B59" s="33" t="s">
        <v>164</v>
      </c>
      <c r="C59" s="33" t="s">
        <v>164</v>
      </c>
      <c r="D59" s="33" t="s">
        <v>164</v>
      </c>
      <c r="E59" s="33" t="s">
        <v>164</v>
      </c>
      <c r="F59" s="33" t="s">
        <v>164</v>
      </c>
    </row>
    <row r="60" spans="1:17">
      <c r="A60" s="30" t="s">
        <v>145</v>
      </c>
      <c r="B60" s="31">
        <v>141171</v>
      </c>
      <c r="C60" s="31">
        <v>1607037</v>
      </c>
      <c r="D60" s="31">
        <v>78948</v>
      </c>
      <c r="E60" s="31"/>
      <c r="F60" s="36">
        <v>14682</v>
      </c>
    </row>
    <row r="61" spans="1:17">
      <c r="A61" s="30" t="s">
        <v>112</v>
      </c>
      <c r="B61" s="31">
        <v>74193</v>
      </c>
      <c r="C61" s="31">
        <v>735937</v>
      </c>
      <c r="D61" s="31">
        <v>41991</v>
      </c>
      <c r="E61" s="31"/>
      <c r="F61" s="31">
        <v>10311</v>
      </c>
    </row>
    <row r="62" spans="1:17">
      <c r="A62" s="30" t="s">
        <v>113</v>
      </c>
      <c r="B62" s="31">
        <v>53574</v>
      </c>
      <c r="C62" s="31">
        <v>979938</v>
      </c>
      <c r="D62" s="31">
        <v>17740</v>
      </c>
      <c r="E62" s="31"/>
      <c r="F62" s="31">
        <v>6556</v>
      </c>
    </row>
    <row r="63" spans="1:17">
      <c r="A63" s="30" t="s">
        <v>114</v>
      </c>
      <c r="B63" s="31">
        <v>257646</v>
      </c>
      <c r="C63" s="31">
        <v>2285747</v>
      </c>
      <c r="D63" s="31">
        <v>187325</v>
      </c>
      <c r="E63" s="31"/>
      <c r="F63" s="31">
        <v>26723</v>
      </c>
    </row>
    <row r="64" spans="1:17">
      <c r="A64" s="30" t="s">
        <v>119</v>
      </c>
      <c r="B64" s="31">
        <v>11242</v>
      </c>
      <c r="C64" s="31">
        <v>117277</v>
      </c>
      <c r="D64" s="31">
        <v>7857</v>
      </c>
      <c r="E64" s="31"/>
      <c r="F64" s="31">
        <v>1343</v>
      </c>
    </row>
    <row r="65" spans="1:6">
      <c r="A65" s="30" t="s">
        <v>185</v>
      </c>
      <c r="B65" s="31">
        <v>43722</v>
      </c>
      <c r="C65" s="31">
        <v>479754</v>
      </c>
      <c r="D65" s="31">
        <v>24748</v>
      </c>
      <c r="E65" s="31"/>
      <c r="F65" s="31">
        <v>5346</v>
      </c>
    </row>
    <row r="66" spans="1:6">
      <c r="A66" s="82" t="s">
        <v>173</v>
      </c>
      <c r="B66" s="31">
        <f>SUM(B58:B65)</f>
        <v>707365</v>
      </c>
      <c r="C66" s="31">
        <f>SUM(C58:C65)</f>
        <v>7599722</v>
      </c>
      <c r="D66" s="31">
        <f>SUM(D58:D65)</f>
        <v>443079</v>
      </c>
      <c r="E66" s="31">
        <f>SUM(E58:E65)</f>
        <v>0</v>
      </c>
      <c r="F66" s="31">
        <f>SUM(F58:F65)</f>
        <v>77731</v>
      </c>
    </row>
    <row r="67" spans="1:6">
      <c r="A67" s="22"/>
      <c r="B67" s="22"/>
      <c r="C67" s="22"/>
      <c r="D67" s="22"/>
      <c r="E67" s="22"/>
      <c r="F67" s="22"/>
    </row>
    <row r="68" spans="1:6">
      <c r="A68" s="22"/>
      <c r="B68" s="22"/>
      <c r="C68" s="22"/>
      <c r="D68" s="22"/>
      <c r="E68" s="22"/>
      <c r="F68" s="22"/>
    </row>
    <row r="69" spans="1:6">
      <c r="A69" s="96" t="s">
        <v>462</v>
      </c>
      <c r="B69" s="466" t="s">
        <v>181</v>
      </c>
      <c r="C69" s="466" t="s">
        <v>179</v>
      </c>
      <c r="D69" s="466" t="s">
        <v>107</v>
      </c>
      <c r="E69" s="466" t="s">
        <v>123</v>
      </c>
      <c r="F69" s="355"/>
    </row>
    <row r="70" spans="1:6">
      <c r="A70" s="466" t="s">
        <v>245</v>
      </c>
      <c r="B70" s="31">
        <f>C66</f>
        <v>7599722</v>
      </c>
      <c r="C70" s="31">
        <f>B66</f>
        <v>707365</v>
      </c>
      <c r="D70" s="31">
        <f>D66</f>
        <v>443079</v>
      </c>
      <c r="E70" s="31">
        <f>F66</f>
        <v>77731</v>
      </c>
      <c r="F70" s="22"/>
    </row>
    <row r="71" spans="1:6">
      <c r="A71" s="466" t="s">
        <v>246</v>
      </c>
      <c r="B71" s="31">
        <f>C54</f>
        <v>8263283</v>
      </c>
      <c r="C71" s="31">
        <f>B54</f>
        <v>827714</v>
      </c>
      <c r="D71" s="31">
        <f>D54</f>
        <v>523416</v>
      </c>
      <c r="E71" s="31">
        <f>F54</f>
        <v>91801</v>
      </c>
      <c r="F71" s="22"/>
    </row>
    <row r="72" spans="1:6">
      <c r="A72" s="466" t="s">
        <v>319</v>
      </c>
      <c r="B72" s="471">
        <v>11463765</v>
      </c>
      <c r="C72" s="471">
        <v>1079317</v>
      </c>
      <c r="D72" s="471">
        <v>702058</v>
      </c>
      <c r="E72" s="471">
        <v>116886</v>
      </c>
      <c r="F72" s="22"/>
    </row>
    <row r="73" spans="1:6">
      <c r="A73" s="466" t="s">
        <v>401</v>
      </c>
      <c r="B73" s="471">
        <v>13654146</v>
      </c>
      <c r="C73" s="471">
        <v>1108858</v>
      </c>
      <c r="D73" s="471">
        <v>718944</v>
      </c>
      <c r="E73" s="471">
        <v>205378</v>
      </c>
      <c r="F73" s="22"/>
    </row>
    <row r="74" spans="1:6">
      <c r="A74" s="466" t="s">
        <v>502</v>
      </c>
      <c r="B74" s="471">
        <v>18617279</v>
      </c>
      <c r="C74" s="471">
        <v>1318598</v>
      </c>
      <c r="D74" s="471">
        <v>855976</v>
      </c>
      <c r="E74" s="471">
        <v>150076</v>
      </c>
      <c r="F74" s="22"/>
    </row>
    <row r="76" spans="1:6">
      <c r="A76" t="s">
        <v>538</v>
      </c>
    </row>
  </sheetData>
  <sortState ref="A44:F51">
    <sortCondition ref="A44:A51"/>
  </sortState>
  <mergeCells count="1">
    <mergeCell ref="A1:I1"/>
  </mergeCells>
  <phoneticPr fontId="2" type="noConversion"/>
  <printOptions horizontalCentered="1"/>
  <pageMargins left="0.75" right="0.75" top="1" bottom="1" header="0.5" footer="0.5"/>
  <pageSetup scale="60" orientation="landscape" horizontalDpi="4294967292" verticalDpi="4294967292" r:id="rId1"/>
  <headerFooter alignWithMargins="0">
    <oddHeader>&amp;R&amp;F
&amp;A</oddHeader>
    <oddFooter>&amp;RMarch 2012</oddFooter>
  </headerFooter>
  <drawing r:id="rId2"/>
</worksheet>
</file>

<file path=xl/worksheets/sheet28.xml><?xml version="1.0" encoding="utf-8"?>
<worksheet xmlns="http://schemas.openxmlformats.org/spreadsheetml/2006/main" xmlns:r="http://schemas.openxmlformats.org/officeDocument/2006/relationships">
  <sheetPr codeName="Sheet24"/>
  <dimension ref="A1:B35"/>
  <sheetViews>
    <sheetView topLeftCell="A16" zoomScaleNormal="100" workbookViewId="0">
      <selection activeCell="F5" sqref="F5"/>
    </sheetView>
  </sheetViews>
  <sheetFormatPr defaultColWidth="8.85546875" defaultRowHeight="12.75"/>
  <cols>
    <col min="1" max="1" width="17.7109375" style="356" customWidth="1"/>
    <col min="2" max="2" width="85.85546875" style="356" customWidth="1"/>
    <col min="3" max="16384" width="8.85546875" style="356"/>
  </cols>
  <sheetData>
    <row r="1" spans="1:2" s="320" customFormat="1" ht="24" customHeight="1">
      <c r="A1" s="474" t="s">
        <v>97</v>
      </c>
      <c r="B1" s="474" t="s">
        <v>200</v>
      </c>
    </row>
    <row r="2" spans="1:2" ht="55.5" customHeight="1">
      <c r="A2" s="366" t="s">
        <v>231</v>
      </c>
      <c r="B2" s="367" t="s">
        <v>239</v>
      </c>
    </row>
    <row r="3" spans="1:2" s="359" customFormat="1" ht="51" customHeight="1">
      <c r="A3" s="357" t="s">
        <v>207</v>
      </c>
      <c r="B3" s="358" t="s">
        <v>197</v>
      </c>
    </row>
    <row r="4" spans="1:2" s="320" customFormat="1" ht="39" customHeight="1">
      <c r="A4" s="360" t="s">
        <v>128</v>
      </c>
      <c r="B4" s="361" t="s">
        <v>84</v>
      </c>
    </row>
    <row r="5" spans="1:2" ht="24.95" customHeight="1">
      <c r="A5" s="366" t="s">
        <v>183</v>
      </c>
      <c r="B5" s="367" t="s">
        <v>43</v>
      </c>
    </row>
    <row r="6" spans="1:2" s="359" customFormat="1" ht="26.25" customHeight="1">
      <c r="A6" s="475" t="s">
        <v>199</v>
      </c>
      <c r="B6" s="475" t="s">
        <v>200</v>
      </c>
    </row>
    <row r="7" spans="1:2" s="359" customFormat="1" ht="15.95" customHeight="1">
      <c r="A7" s="362" t="s">
        <v>45</v>
      </c>
      <c r="B7" s="363" t="s">
        <v>60</v>
      </c>
    </row>
    <row r="8" spans="1:2" s="359" customFormat="1" ht="18" customHeight="1">
      <c r="A8" s="364" t="s">
        <v>46</v>
      </c>
      <c r="B8" s="363" t="s">
        <v>61</v>
      </c>
    </row>
    <row r="9" spans="1:2" s="359" customFormat="1" ht="27.95" customHeight="1">
      <c r="A9" s="364" t="s">
        <v>62</v>
      </c>
      <c r="B9" s="363" t="s">
        <v>31</v>
      </c>
    </row>
    <row r="10" spans="1:2" s="320" customFormat="1" ht="15.95" customHeight="1">
      <c r="A10" s="360" t="s">
        <v>202</v>
      </c>
      <c r="B10" s="365" t="s">
        <v>54</v>
      </c>
    </row>
    <row r="11" spans="1:2" ht="32.25" customHeight="1">
      <c r="A11" s="366" t="s">
        <v>232</v>
      </c>
      <c r="B11" s="437" t="s">
        <v>454</v>
      </c>
    </row>
    <row r="12" spans="1:2" s="359" customFormat="1" ht="25.5">
      <c r="A12" s="371" t="s">
        <v>136</v>
      </c>
      <c r="B12" s="476" t="s">
        <v>212</v>
      </c>
    </row>
    <row r="13" spans="1:2" s="320" customFormat="1" ht="51">
      <c r="A13" s="368" t="s">
        <v>138</v>
      </c>
      <c r="B13" s="472" t="s">
        <v>448</v>
      </c>
    </row>
    <row r="14" spans="1:2" ht="36.950000000000003" customHeight="1">
      <c r="A14" s="369" t="s">
        <v>132</v>
      </c>
      <c r="B14" s="370" t="s">
        <v>38</v>
      </c>
    </row>
    <row r="15" spans="1:2" s="359" customFormat="1" ht="38.25">
      <c r="A15" s="371" t="s">
        <v>247</v>
      </c>
      <c r="B15" s="472" t="s">
        <v>447</v>
      </c>
    </row>
    <row r="16" spans="1:2" s="320" customFormat="1" ht="33" customHeight="1">
      <c r="A16" s="360" t="s">
        <v>55</v>
      </c>
      <c r="B16" s="437" t="s">
        <v>553</v>
      </c>
    </row>
    <row r="17" spans="1:2">
      <c r="A17" s="366" t="s">
        <v>217</v>
      </c>
      <c r="B17" s="367" t="s">
        <v>208</v>
      </c>
    </row>
    <row r="18" spans="1:2" s="359" customFormat="1">
      <c r="A18" s="357" t="s">
        <v>209</v>
      </c>
      <c r="B18" s="358" t="s">
        <v>149</v>
      </c>
    </row>
    <row r="19" spans="1:2" s="359" customFormat="1" ht="34.5" customHeight="1">
      <c r="A19" s="360" t="s">
        <v>549</v>
      </c>
      <c r="B19" s="437" t="s">
        <v>551</v>
      </c>
    </row>
    <row r="20" spans="1:2" s="359" customFormat="1" ht="51">
      <c r="A20" s="360" t="s">
        <v>550</v>
      </c>
      <c r="B20" s="473" t="s">
        <v>552</v>
      </c>
    </row>
    <row r="21" spans="1:2">
      <c r="A21" s="372" t="s">
        <v>150</v>
      </c>
      <c r="B21" s="367" t="s">
        <v>56</v>
      </c>
    </row>
    <row r="22" spans="1:2" s="359" customFormat="1" ht="38.25">
      <c r="A22" s="357" t="s">
        <v>122</v>
      </c>
      <c r="B22" s="358" t="s">
        <v>57</v>
      </c>
    </row>
    <row r="23" spans="1:2" s="320" customFormat="1" ht="15.95" customHeight="1">
      <c r="A23" s="474" t="s">
        <v>201</v>
      </c>
      <c r="B23" s="474" t="s">
        <v>200</v>
      </c>
    </row>
    <row r="24" spans="1:2" ht="25.5">
      <c r="A24" s="372" t="s">
        <v>203</v>
      </c>
      <c r="B24" s="373" t="s">
        <v>194</v>
      </c>
    </row>
    <row r="25" spans="1:2" s="359" customFormat="1">
      <c r="A25" s="357" t="s">
        <v>141</v>
      </c>
      <c r="B25" s="374" t="s">
        <v>206</v>
      </c>
    </row>
    <row r="26" spans="1:2" s="320" customFormat="1" ht="38.25">
      <c r="A26" s="368" t="s">
        <v>108</v>
      </c>
      <c r="B26" s="361" t="s">
        <v>214</v>
      </c>
    </row>
    <row r="27" spans="1:2" ht="38.25">
      <c r="A27" s="366" t="s">
        <v>215</v>
      </c>
      <c r="B27" s="367" t="s">
        <v>39</v>
      </c>
    </row>
    <row r="28" spans="1:2" s="359" customFormat="1">
      <c r="A28" s="357" t="s">
        <v>216</v>
      </c>
      <c r="B28" s="358" t="s">
        <v>129</v>
      </c>
    </row>
    <row r="29" spans="1:2" s="320" customFormat="1">
      <c r="A29" s="360" t="s">
        <v>130</v>
      </c>
      <c r="B29" s="361" t="s">
        <v>131</v>
      </c>
    </row>
    <row r="30" spans="1:2" s="359" customFormat="1">
      <c r="A30" s="375" t="s">
        <v>95</v>
      </c>
      <c r="B30" s="358" t="s">
        <v>121</v>
      </c>
    </row>
    <row r="31" spans="1:2" s="320" customFormat="1" ht="38.25">
      <c r="A31" s="360" t="s">
        <v>123</v>
      </c>
      <c r="B31" s="361" t="s">
        <v>89</v>
      </c>
    </row>
    <row r="32" spans="1:2">
      <c r="A32" s="477" t="s">
        <v>93</v>
      </c>
      <c r="B32" s="477" t="s">
        <v>200</v>
      </c>
    </row>
    <row r="33" spans="1:2" s="359" customFormat="1">
      <c r="A33" s="478" t="s">
        <v>73</v>
      </c>
      <c r="B33" s="358" t="s">
        <v>58</v>
      </c>
    </row>
    <row r="34" spans="1:2" s="320" customFormat="1" ht="25.5">
      <c r="A34" s="376" t="s">
        <v>90</v>
      </c>
      <c r="B34" s="361" t="s">
        <v>59</v>
      </c>
    </row>
    <row r="35" spans="1:2">
      <c r="A35" s="377" t="s">
        <v>91</v>
      </c>
      <c r="B35" s="367" t="s">
        <v>41</v>
      </c>
    </row>
  </sheetData>
  <phoneticPr fontId="2" type="noConversion"/>
  <pageMargins left="0.75" right="0.75" top="1" bottom="1" header="0.5" footer="0.5"/>
  <pageSetup scale="90" orientation="landscape" horizontalDpi="4294967292" verticalDpi="4294967292" r:id="rId1"/>
  <headerFooter alignWithMargins="0">
    <oddHeader>&amp;R&amp;F
&amp;A</oddHeader>
    <oddFooter>&amp;RMarch 2012</oddFooter>
  </headerFooter>
  <rowBreaks count="1" manualBreakCount="1">
    <brk id="22" max="16383" man="1"/>
  </rowBreaks>
</worksheet>
</file>

<file path=xl/worksheets/sheet3.xml><?xml version="1.0" encoding="utf-8"?>
<worksheet xmlns="http://schemas.openxmlformats.org/spreadsheetml/2006/main" xmlns:r="http://schemas.openxmlformats.org/officeDocument/2006/relationships">
  <sheetPr codeName="Sheet3"/>
  <dimension ref="A1:B11"/>
  <sheetViews>
    <sheetView zoomScaleNormal="100" workbookViewId="0">
      <selection activeCell="B14" sqref="B14"/>
    </sheetView>
  </sheetViews>
  <sheetFormatPr defaultColWidth="8.85546875" defaultRowHeight="12.75"/>
  <cols>
    <col min="1" max="1" width="53.42578125" style="158" customWidth="1"/>
    <col min="2" max="2" width="60.7109375" style="158" customWidth="1"/>
    <col min="3" max="16384" width="8.85546875" style="158"/>
  </cols>
  <sheetData>
    <row r="1" spans="1:2" ht="108" customHeight="1">
      <c r="A1" s="488" t="s">
        <v>240</v>
      </c>
      <c r="B1" s="489"/>
    </row>
    <row r="2" spans="1:2" ht="51" customHeight="1">
      <c r="A2" s="492" t="s">
        <v>503</v>
      </c>
      <c r="B2" s="493"/>
    </row>
    <row r="3" spans="1:2" ht="15.95" customHeight="1">
      <c r="A3" s="490"/>
      <c r="B3" s="490"/>
    </row>
    <row r="4" spans="1:2" ht="63.95" customHeight="1">
      <c r="A4" s="492" t="s">
        <v>63</v>
      </c>
      <c r="B4" s="492"/>
    </row>
    <row r="5" spans="1:2" ht="15" customHeight="1">
      <c r="A5" s="490"/>
      <c r="B5" s="490"/>
    </row>
    <row r="6" spans="1:2" ht="67.5" customHeight="1">
      <c r="A6" s="492" t="s">
        <v>338</v>
      </c>
      <c r="B6" s="492"/>
    </row>
    <row r="7" spans="1:2" ht="18" customHeight="1">
      <c r="A7" s="490"/>
      <c r="B7" s="490"/>
    </row>
    <row r="8" spans="1:2" ht="94.5" customHeight="1">
      <c r="A8" s="492" t="s">
        <v>544</v>
      </c>
      <c r="B8" s="492"/>
    </row>
    <row r="9" spans="1:2" ht="17.100000000000001" customHeight="1">
      <c r="A9" s="490"/>
      <c r="B9" s="490"/>
    </row>
    <row r="10" spans="1:2" ht="20.100000000000001" customHeight="1">
      <c r="A10" s="492" t="s">
        <v>514</v>
      </c>
      <c r="B10" s="492"/>
    </row>
    <row r="11" spans="1:2" ht="21" customHeight="1">
      <c r="A11" s="491"/>
      <c r="B11" s="491"/>
    </row>
  </sheetData>
  <mergeCells count="11">
    <mergeCell ref="A1:B1"/>
    <mergeCell ref="A7:B7"/>
    <mergeCell ref="A9:B9"/>
    <mergeCell ref="A11:B11"/>
    <mergeCell ref="A2:B2"/>
    <mergeCell ref="A4:B4"/>
    <mergeCell ref="A6:B6"/>
    <mergeCell ref="A8:B8"/>
    <mergeCell ref="A10:B10"/>
    <mergeCell ref="A3:B3"/>
    <mergeCell ref="A5:B5"/>
  </mergeCells>
  <phoneticPr fontId="2" type="noConversion"/>
  <printOptions horizontalCentered="1"/>
  <pageMargins left="0.75" right="0.75" top="1" bottom="1" header="0.5" footer="0.5"/>
  <pageSetup orientation="landscape" horizontalDpi="4294967292" verticalDpi="4294967292" r:id="rId1"/>
  <headerFooter alignWithMargins="0">
    <oddHeader>&amp;R&amp;F
&amp;A</oddHeader>
    <oddFooter>&amp;RMarch 2012</oddFooter>
  </headerFooter>
</worksheet>
</file>

<file path=xl/worksheets/sheet4.xml><?xml version="1.0" encoding="utf-8"?>
<worksheet xmlns="http://schemas.openxmlformats.org/spreadsheetml/2006/main" xmlns:r="http://schemas.openxmlformats.org/officeDocument/2006/relationships">
  <sheetPr codeName="Sheet4"/>
  <dimension ref="A1:E12"/>
  <sheetViews>
    <sheetView zoomScaleNormal="100" workbookViewId="0">
      <selection activeCell="F12" sqref="F12"/>
    </sheetView>
  </sheetViews>
  <sheetFormatPr defaultColWidth="11.42578125" defaultRowHeight="12.75"/>
  <cols>
    <col min="2" max="2" width="50.7109375" customWidth="1"/>
    <col min="3" max="3" width="42" customWidth="1"/>
  </cols>
  <sheetData>
    <row r="1" spans="1:5" ht="51.95" customHeight="1" thickBot="1">
      <c r="A1" s="494" t="s">
        <v>241</v>
      </c>
      <c r="B1" s="495"/>
      <c r="C1" s="495"/>
    </row>
    <row r="2" spans="1:5" ht="18">
      <c r="B2" s="498" t="s">
        <v>80</v>
      </c>
      <c r="C2" s="499"/>
    </row>
    <row r="3" spans="1:5" ht="18.75" thickBot="1">
      <c r="B3" s="500" t="s">
        <v>504</v>
      </c>
      <c r="C3" s="501"/>
    </row>
    <row r="4" spans="1:5" ht="18.75" thickBot="1">
      <c r="B4" s="120" t="s">
        <v>30</v>
      </c>
      <c r="C4" s="150" t="s">
        <v>510</v>
      </c>
      <c r="E4" s="25"/>
    </row>
    <row r="5" spans="1:5" ht="36.75" thickBot="1">
      <c r="B5" s="121" t="s">
        <v>144</v>
      </c>
      <c r="C5" s="151" t="s">
        <v>539</v>
      </c>
      <c r="E5" s="25"/>
    </row>
    <row r="6" spans="1:5" ht="18.75" thickBot="1">
      <c r="B6" s="121" t="s">
        <v>53</v>
      </c>
      <c r="C6" s="152" t="s">
        <v>540</v>
      </c>
      <c r="E6" s="25"/>
    </row>
    <row r="7" spans="1:5" ht="18.75" thickBot="1">
      <c r="B7" s="121" t="s">
        <v>142</v>
      </c>
      <c r="C7" s="151" t="s">
        <v>568</v>
      </c>
      <c r="E7" s="25"/>
    </row>
    <row r="8" spans="1:5" ht="18.75" thickBot="1">
      <c r="B8" s="121" t="s">
        <v>79</v>
      </c>
      <c r="C8" s="151" t="s">
        <v>591</v>
      </c>
      <c r="E8" s="25"/>
    </row>
    <row r="9" spans="1:5" ht="18.75" thickBot="1">
      <c r="B9" s="121" t="s">
        <v>96</v>
      </c>
      <c r="C9" s="151" t="s">
        <v>511</v>
      </c>
      <c r="E9" s="25"/>
    </row>
    <row r="10" spans="1:5" ht="36.75" thickBot="1">
      <c r="B10" s="122" t="s">
        <v>143</v>
      </c>
      <c r="C10" s="153" t="s">
        <v>512</v>
      </c>
      <c r="E10" s="25"/>
    </row>
    <row r="11" spans="1:5" ht="13.5" thickTop="1"/>
    <row r="12" spans="1:5" s="158" customFormat="1" ht="262.5" customHeight="1">
      <c r="B12" s="496" t="s">
        <v>340</v>
      </c>
      <c r="C12" s="497"/>
    </row>
  </sheetData>
  <mergeCells count="4">
    <mergeCell ref="A1:C1"/>
    <mergeCell ref="B12:C12"/>
    <mergeCell ref="B2:C2"/>
    <mergeCell ref="B3:C3"/>
  </mergeCells>
  <phoneticPr fontId="2" type="noConversion"/>
  <pageMargins left="0.75" right="0.75" top="1" bottom="1" header="0.5" footer="0.5"/>
  <pageSetup orientation="landscape" horizontalDpi="4294967292" verticalDpi="4294967292" r:id="rId1"/>
  <headerFooter alignWithMargins="0">
    <oddHeader>&amp;R&amp;F
&amp;A</oddHeader>
    <oddFooter xml:space="preserve">&amp;RMarch 2012
</oddFooter>
  </headerFooter>
</worksheet>
</file>

<file path=xl/worksheets/sheet5.xml><?xml version="1.0" encoding="utf-8"?>
<worksheet xmlns="http://schemas.openxmlformats.org/spreadsheetml/2006/main" xmlns:r="http://schemas.openxmlformats.org/officeDocument/2006/relationships">
  <sheetPr codeName="Sheet5"/>
  <dimension ref="A1:O26"/>
  <sheetViews>
    <sheetView topLeftCell="A5" workbookViewId="0">
      <selection activeCell="B6" sqref="B6:L6"/>
    </sheetView>
  </sheetViews>
  <sheetFormatPr defaultColWidth="8.85546875" defaultRowHeight="12.75"/>
  <cols>
    <col min="1" max="1" width="11.7109375" style="48" customWidth="1"/>
    <col min="2" max="6" width="11.42578125" style="48" customWidth="1"/>
    <col min="7" max="7" width="38.140625" style="48" customWidth="1"/>
    <col min="8" max="13" width="8.85546875" style="48"/>
    <col min="14" max="14" width="7.5703125" style="48" customWidth="1"/>
    <col min="15" max="15" width="8.5703125" style="48" customWidth="1"/>
    <col min="16" max="16384" width="8.85546875" style="48"/>
  </cols>
  <sheetData>
    <row r="1" spans="1:15" ht="25.5" customHeight="1">
      <c r="A1" s="502" t="s">
        <v>198</v>
      </c>
      <c r="B1" s="503"/>
      <c r="C1" s="503"/>
      <c r="D1" s="503"/>
      <c r="E1" s="503"/>
      <c r="F1" s="503"/>
      <c r="G1" s="503"/>
      <c r="H1" s="503"/>
      <c r="I1" s="503"/>
      <c r="J1" s="503"/>
      <c r="K1" s="503"/>
      <c r="L1" s="504"/>
    </row>
    <row r="2" spans="1:15">
      <c r="A2" s="515"/>
      <c r="B2" s="515"/>
      <c r="C2" s="515"/>
      <c r="D2" s="515"/>
      <c r="E2" s="515"/>
      <c r="F2" s="515"/>
      <c r="G2" s="515"/>
      <c r="H2" s="515"/>
      <c r="I2" s="515"/>
      <c r="J2" s="515"/>
      <c r="K2" s="515"/>
      <c r="L2" s="515"/>
    </row>
    <row r="3" spans="1:15" s="149" customFormat="1" ht="26.25" customHeight="1">
      <c r="A3" s="123" t="s">
        <v>65</v>
      </c>
      <c r="B3" s="505" t="s">
        <v>94</v>
      </c>
      <c r="C3" s="506"/>
      <c r="D3" s="506"/>
      <c r="E3" s="506"/>
      <c r="F3" s="506"/>
      <c r="G3" s="506"/>
      <c r="H3" s="506"/>
      <c r="I3" s="506"/>
      <c r="J3" s="506"/>
      <c r="K3" s="506"/>
      <c r="L3" s="506"/>
    </row>
    <row r="4" spans="1:15" ht="83.25" customHeight="1">
      <c r="A4" s="124" t="s">
        <v>151</v>
      </c>
      <c r="B4" s="507" t="s">
        <v>570</v>
      </c>
      <c r="C4" s="507"/>
      <c r="D4" s="507"/>
      <c r="E4" s="507"/>
      <c r="F4" s="507"/>
      <c r="G4" s="507"/>
      <c r="H4" s="507"/>
      <c r="I4" s="507"/>
      <c r="J4" s="507"/>
      <c r="K4" s="507"/>
      <c r="L4" s="507"/>
    </row>
    <row r="5" spans="1:15" ht="124.5" customHeight="1">
      <c r="A5" s="124" t="s">
        <v>152</v>
      </c>
      <c r="B5" s="507" t="s">
        <v>569</v>
      </c>
      <c r="C5" s="507"/>
      <c r="D5" s="507"/>
      <c r="E5" s="507"/>
      <c r="F5" s="507"/>
      <c r="G5" s="507"/>
      <c r="H5" s="507"/>
      <c r="I5" s="507"/>
      <c r="J5" s="507"/>
      <c r="K5" s="507"/>
      <c r="L5" s="507"/>
    </row>
    <row r="6" spans="1:15" ht="79.5" customHeight="1">
      <c r="A6" s="123" t="s">
        <v>125</v>
      </c>
      <c r="B6" s="507" t="s">
        <v>581</v>
      </c>
      <c r="C6" s="507"/>
      <c r="D6" s="507"/>
      <c r="E6" s="507"/>
      <c r="F6" s="507"/>
      <c r="G6" s="507"/>
      <c r="H6" s="507"/>
      <c r="I6" s="507"/>
      <c r="J6" s="507"/>
      <c r="K6" s="507"/>
      <c r="L6" s="507"/>
    </row>
    <row r="7" spans="1:15" s="347" customFormat="1" ht="333" customHeight="1">
      <c r="A7" s="437" t="s">
        <v>451</v>
      </c>
      <c r="B7" s="514" t="s">
        <v>571</v>
      </c>
      <c r="C7" s="514"/>
      <c r="D7" s="514"/>
      <c r="E7" s="514"/>
      <c r="F7" s="514"/>
      <c r="G7" s="514"/>
      <c r="H7" s="514"/>
      <c r="I7" s="514"/>
      <c r="J7" s="514"/>
      <c r="K7" s="514"/>
      <c r="L7" s="514"/>
    </row>
    <row r="8" spans="1:15" s="347" customFormat="1" ht="198" customHeight="1">
      <c r="A8" s="174" t="s">
        <v>344</v>
      </c>
      <c r="B8" s="516" t="s">
        <v>519</v>
      </c>
      <c r="C8" s="514"/>
      <c r="D8" s="514"/>
      <c r="E8" s="514"/>
      <c r="F8" s="514"/>
      <c r="G8" s="514"/>
      <c r="H8" s="514"/>
      <c r="I8" s="514"/>
      <c r="J8" s="514"/>
      <c r="K8" s="514"/>
      <c r="L8" s="514"/>
    </row>
    <row r="9" spans="1:15" ht="76.5" customHeight="1">
      <c r="A9" s="437" t="s">
        <v>452</v>
      </c>
      <c r="B9" s="509" t="s">
        <v>518</v>
      </c>
      <c r="C9" s="508"/>
      <c r="D9" s="508"/>
      <c r="E9" s="508"/>
      <c r="F9" s="508"/>
      <c r="G9" s="508"/>
      <c r="H9" s="508"/>
      <c r="I9" s="508"/>
      <c r="J9" s="508"/>
      <c r="K9" s="508"/>
      <c r="L9" s="508"/>
      <c r="M9" s="107"/>
      <c r="N9" s="107"/>
      <c r="O9" s="107"/>
    </row>
    <row r="10" spans="1:15" ht="87" customHeight="1">
      <c r="A10" s="437" t="s">
        <v>453</v>
      </c>
      <c r="B10" s="509" t="s">
        <v>520</v>
      </c>
      <c r="C10" s="508"/>
      <c r="D10" s="508"/>
      <c r="E10" s="508"/>
      <c r="F10" s="508"/>
      <c r="G10" s="508"/>
      <c r="H10" s="508"/>
      <c r="I10" s="508"/>
      <c r="J10" s="508"/>
      <c r="K10" s="508"/>
      <c r="L10" s="508"/>
      <c r="M10" s="107"/>
      <c r="N10" s="107"/>
      <c r="O10" s="107"/>
    </row>
    <row r="11" spans="1:15" ht="72" customHeight="1">
      <c r="A11" s="123" t="s">
        <v>137</v>
      </c>
      <c r="B11" s="507" t="s">
        <v>574</v>
      </c>
      <c r="C11" s="507"/>
      <c r="D11" s="507"/>
      <c r="E11" s="507"/>
      <c r="F11" s="507"/>
      <c r="G11" s="507"/>
      <c r="H11" s="507"/>
      <c r="I11" s="507"/>
      <c r="J11" s="507"/>
      <c r="K11" s="507"/>
      <c r="L11" s="507"/>
    </row>
    <row r="12" spans="1:15" ht="198" customHeight="1">
      <c r="A12" s="297" t="s">
        <v>153</v>
      </c>
      <c r="B12" s="509" t="s">
        <v>521</v>
      </c>
      <c r="C12" s="508"/>
      <c r="D12" s="508"/>
      <c r="E12" s="508"/>
      <c r="F12" s="508"/>
      <c r="G12" s="508"/>
      <c r="H12" s="508"/>
      <c r="I12" s="508"/>
      <c r="J12" s="508"/>
      <c r="K12" s="508"/>
      <c r="L12" s="508"/>
      <c r="M12" s="107"/>
      <c r="N12" s="107"/>
      <c r="O12" s="107"/>
    </row>
    <row r="13" spans="1:15">
      <c r="A13" s="513"/>
      <c r="B13" s="513"/>
      <c r="C13" s="513"/>
      <c r="D13" s="513"/>
      <c r="E13" s="513"/>
      <c r="F13" s="513"/>
      <c r="G13" s="513"/>
      <c r="H13" s="513"/>
      <c r="I13" s="513"/>
      <c r="J13" s="513"/>
      <c r="K13" s="513"/>
      <c r="L13" s="513"/>
    </row>
    <row r="14" spans="1:15" ht="27" customHeight="1">
      <c r="A14" s="123" t="s">
        <v>66</v>
      </c>
      <c r="B14" s="510" t="s">
        <v>580</v>
      </c>
      <c r="C14" s="511"/>
      <c r="D14" s="511"/>
      <c r="E14" s="511"/>
      <c r="F14" s="511"/>
      <c r="G14" s="511"/>
      <c r="H14" s="511"/>
      <c r="I14" s="511"/>
      <c r="J14" s="511"/>
      <c r="K14" s="511"/>
      <c r="L14" s="512"/>
    </row>
    <row r="15" spans="1:15" ht="26.25" customHeight="1">
      <c r="A15" s="124" t="s">
        <v>155</v>
      </c>
      <c r="B15" s="508" t="s">
        <v>109</v>
      </c>
      <c r="C15" s="508"/>
      <c r="D15" s="508"/>
      <c r="E15" s="508"/>
      <c r="F15" s="508"/>
      <c r="G15" s="508"/>
      <c r="H15" s="508"/>
      <c r="I15" s="508"/>
      <c r="J15" s="508"/>
      <c r="K15" s="508"/>
      <c r="L15" s="508"/>
    </row>
    <row r="16" spans="1:15" ht="95.25" customHeight="1">
      <c r="A16" s="123" t="s">
        <v>154</v>
      </c>
      <c r="B16" s="509" t="s">
        <v>517</v>
      </c>
      <c r="C16" s="508"/>
      <c r="D16" s="508"/>
      <c r="E16" s="508"/>
      <c r="F16" s="508"/>
      <c r="G16" s="508"/>
      <c r="H16" s="508"/>
      <c r="I16" s="508"/>
      <c r="J16" s="508"/>
      <c r="K16" s="508"/>
      <c r="L16" s="508"/>
    </row>
    <row r="17" spans="1:12" ht="36.950000000000003" customHeight="1">
      <c r="A17" s="123" t="s">
        <v>52</v>
      </c>
      <c r="B17" s="508" t="s">
        <v>557</v>
      </c>
      <c r="C17" s="508"/>
      <c r="D17" s="508"/>
      <c r="E17" s="508"/>
      <c r="F17" s="508"/>
      <c r="G17" s="508"/>
      <c r="H17" s="508"/>
      <c r="I17" s="508"/>
      <c r="J17" s="508"/>
      <c r="K17" s="508"/>
      <c r="L17" s="508"/>
    </row>
    <row r="18" spans="1:12" ht="42" customHeight="1">
      <c r="A18" s="123" t="s">
        <v>156</v>
      </c>
      <c r="B18" s="508" t="s">
        <v>558</v>
      </c>
      <c r="C18" s="508"/>
      <c r="D18" s="508"/>
      <c r="E18" s="508"/>
      <c r="F18" s="508"/>
      <c r="G18" s="508"/>
      <c r="H18" s="508"/>
      <c r="I18" s="508"/>
      <c r="J18" s="508"/>
      <c r="K18" s="508"/>
      <c r="L18" s="508"/>
    </row>
    <row r="19" spans="1:12" ht="41.25" customHeight="1">
      <c r="A19" s="123" t="s">
        <v>124</v>
      </c>
      <c r="B19" s="508" t="s">
        <v>559</v>
      </c>
      <c r="C19" s="508"/>
      <c r="D19" s="508"/>
      <c r="E19" s="508"/>
      <c r="F19" s="508"/>
      <c r="G19" s="508"/>
      <c r="H19" s="508"/>
      <c r="I19" s="508"/>
      <c r="J19" s="508"/>
      <c r="K19" s="508"/>
      <c r="L19" s="508"/>
    </row>
    <row r="20" spans="1:12" ht="165.75" customHeight="1">
      <c r="A20" s="123" t="s">
        <v>196</v>
      </c>
      <c r="B20" s="509" t="s">
        <v>560</v>
      </c>
      <c r="C20" s="508"/>
      <c r="D20" s="508"/>
      <c r="E20" s="508"/>
      <c r="F20" s="508"/>
      <c r="G20" s="508"/>
      <c r="H20" s="508"/>
      <c r="I20" s="508"/>
      <c r="J20" s="508"/>
      <c r="K20" s="508"/>
      <c r="L20" s="508"/>
    </row>
    <row r="21" spans="1:12">
      <c r="A21" s="520"/>
      <c r="B21" s="520"/>
      <c r="C21" s="520"/>
      <c r="D21" s="520"/>
      <c r="E21" s="520"/>
      <c r="F21" s="520"/>
      <c r="G21" s="520"/>
      <c r="H21" s="520"/>
      <c r="I21" s="520"/>
      <c r="J21" s="520"/>
      <c r="K21" s="520"/>
      <c r="L21" s="520"/>
    </row>
    <row r="22" spans="1:12" ht="26.25" customHeight="1">
      <c r="A22" s="125" t="s">
        <v>44</v>
      </c>
      <c r="B22" s="517"/>
      <c r="C22" s="517"/>
      <c r="D22" s="517"/>
      <c r="E22" s="517"/>
      <c r="F22" s="517"/>
      <c r="G22" s="517"/>
      <c r="H22" s="517"/>
      <c r="I22" s="517"/>
      <c r="J22" s="517"/>
      <c r="K22" s="517"/>
      <c r="L22" s="518"/>
    </row>
    <row r="23" spans="1:12" s="347" customFormat="1" ht="51">
      <c r="A23" s="433" t="s">
        <v>450</v>
      </c>
      <c r="B23" s="516" t="s">
        <v>449</v>
      </c>
      <c r="C23" s="514"/>
      <c r="D23" s="514"/>
      <c r="E23" s="514"/>
      <c r="F23" s="514"/>
      <c r="G23" s="514"/>
      <c r="H23" s="514"/>
      <c r="I23" s="514"/>
      <c r="J23" s="514"/>
      <c r="K23" s="514"/>
      <c r="L23" s="514"/>
    </row>
    <row r="24" spans="1:12" s="347" customFormat="1" ht="25.5">
      <c r="A24" s="480" t="s">
        <v>555</v>
      </c>
      <c r="B24" s="521" t="s">
        <v>577</v>
      </c>
      <c r="C24" s="522"/>
      <c r="D24" s="522"/>
      <c r="E24" s="522"/>
      <c r="F24" s="522"/>
      <c r="G24" s="522"/>
      <c r="H24" s="522"/>
      <c r="I24" s="522"/>
      <c r="J24" s="522"/>
      <c r="K24" s="522"/>
      <c r="L24" s="523"/>
    </row>
    <row r="25" spans="1:12" ht="38.25">
      <c r="A25" s="346" t="s">
        <v>336</v>
      </c>
      <c r="B25" s="508" t="s">
        <v>572</v>
      </c>
      <c r="C25" s="508"/>
      <c r="D25" s="508"/>
      <c r="E25" s="508"/>
      <c r="F25" s="508"/>
      <c r="G25" s="508"/>
      <c r="H25" s="508"/>
      <c r="I25" s="508"/>
      <c r="J25" s="508"/>
      <c r="K25" s="508"/>
      <c r="L25" s="508"/>
    </row>
    <row r="26" spans="1:12" ht="27" customHeight="1">
      <c r="A26" s="123" t="s">
        <v>110</v>
      </c>
      <c r="B26" s="519" t="s">
        <v>573</v>
      </c>
      <c r="C26" s="519"/>
      <c r="D26" s="519"/>
      <c r="E26" s="519"/>
      <c r="F26" s="519"/>
      <c r="G26" s="519"/>
      <c r="H26" s="519"/>
      <c r="I26" s="519"/>
      <c r="J26" s="519"/>
      <c r="K26" s="519"/>
      <c r="L26" s="519"/>
    </row>
  </sheetData>
  <mergeCells count="26">
    <mergeCell ref="B10:L10"/>
    <mergeCell ref="B22:L22"/>
    <mergeCell ref="B23:L23"/>
    <mergeCell ref="B26:L26"/>
    <mergeCell ref="B19:L19"/>
    <mergeCell ref="B20:L20"/>
    <mergeCell ref="A21:L21"/>
    <mergeCell ref="B25:L25"/>
    <mergeCell ref="B11:L11"/>
    <mergeCell ref="B24:L24"/>
    <mergeCell ref="A1:L1"/>
    <mergeCell ref="B3:L3"/>
    <mergeCell ref="B4:L4"/>
    <mergeCell ref="B18:L18"/>
    <mergeCell ref="B12:L12"/>
    <mergeCell ref="B14:L14"/>
    <mergeCell ref="B15:L15"/>
    <mergeCell ref="A13:L13"/>
    <mergeCell ref="B5:L5"/>
    <mergeCell ref="B6:L6"/>
    <mergeCell ref="B7:L7"/>
    <mergeCell ref="B16:L16"/>
    <mergeCell ref="B17:L17"/>
    <mergeCell ref="A2:L2"/>
    <mergeCell ref="B8:L8"/>
    <mergeCell ref="B9:L9"/>
  </mergeCells>
  <phoneticPr fontId="2" type="noConversion"/>
  <pageMargins left="0.75" right="0.75" top="1" bottom="1" header="0.5" footer="0.5"/>
  <pageSetup scale="75" orientation="landscape" horizontalDpi="4294967292" verticalDpi="4294967292" r:id="rId1"/>
  <headerFooter alignWithMargins="0">
    <oddHeader>&amp;R&amp;F
&amp;A</oddHeader>
    <oddFooter xml:space="preserve">&amp;RMarch 2012
</oddFooter>
  </headerFooter>
  <rowBreaks count="2" manualBreakCount="2">
    <brk id="12" max="16383" man="1"/>
    <brk id="20" max="16383" man="1"/>
  </rowBreaks>
</worksheet>
</file>

<file path=xl/worksheets/sheet6.xml><?xml version="1.0" encoding="utf-8"?>
<worksheet xmlns="http://schemas.openxmlformats.org/spreadsheetml/2006/main" xmlns:r="http://schemas.openxmlformats.org/officeDocument/2006/relationships">
  <sheetPr codeName="Sheet6"/>
  <dimension ref="A1:K55"/>
  <sheetViews>
    <sheetView zoomScale="80" zoomScaleNormal="80" workbookViewId="0">
      <selection activeCell="E21" sqref="E21"/>
    </sheetView>
  </sheetViews>
  <sheetFormatPr defaultColWidth="8.85546875" defaultRowHeight="12.75"/>
  <cols>
    <col min="1" max="1" width="29" customWidth="1"/>
    <col min="2" max="2" width="23.28515625" customWidth="1"/>
    <col min="3" max="5" width="15.7109375" customWidth="1"/>
    <col min="6" max="6" width="34.42578125" customWidth="1"/>
  </cols>
  <sheetData>
    <row r="1" spans="1:11" ht="46.5" customHeight="1">
      <c r="A1" s="524" t="s">
        <v>513</v>
      </c>
      <c r="B1" s="525"/>
      <c r="C1" s="525"/>
      <c r="D1" s="525"/>
      <c r="E1" s="525"/>
      <c r="F1" s="525"/>
    </row>
    <row r="2" spans="1:11">
      <c r="A2" s="38"/>
      <c r="B2" s="38"/>
    </row>
    <row r="3" spans="1:11">
      <c r="B3" s="38"/>
    </row>
    <row r="4" spans="1:11">
      <c r="A4" s="22" t="s">
        <v>554</v>
      </c>
      <c r="B4" s="22"/>
      <c r="C4" s="22"/>
      <c r="D4" s="22"/>
    </row>
    <row r="5" spans="1:11">
      <c r="B5" s="22"/>
      <c r="C5" s="22"/>
      <c r="D5" s="22"/>
      <c r="E5" s="38"/>
      <c r="F5" s="38"/>
    </row>
    <row r="6" spans="1:11">
      <c r="A6" s="391" t="s">
        <v>174</v>
      </c>
      <c r="B6" s="245" t="s">
        <v>321</v>
      </c>
      <c r="C6" s="245" t="s">
        <v>223</v>
      </c>
      <c r="D6" s="294"/>
    </row>
    <row r="7" spans="1:11">
      <c r="A7" s="30" t="s">
        <v>160</v>
      </c>
      <c r="B7" s="450">
        <f>C22/1024</f>
        <v>246.05341113281247</v>
      </c>
      <c r="C7" s="450">
        <f>D22/(1000000)</f>
        <v>11.718083999999999</v>
      </c>
      <c r="D7" s="44"/>
    </row>
    <row r="8" spans="1:11">
      <c r="A8" s="30" t="s">
        <v>251</v>
      </c>
      <c r="B8" s="450">
        <f t="shared" ref="B8:B15" si="0">C24/1024</f>
        <v>0.48584960937499999</v>
      </c>
      <c r="C8" s="450">
        <f t="shared" ref="C8:C15" si="1">D24/(1000000)</f>
        <v>14.748379</v>
      </c>
      <c r="D8" s="44"/>
    </row>
    <row r="9" spans="1:11">
      <c r="A9" s="30" t="s">
        <v>145</v>
      </c>
      <c r="B9" s="450">
        <f t="shared" si="0"/>
        <v>140.24973632812501</v>
      </c>
      <c r="C9" s="450">
        <f t="shared" si="1"/>
        <v>9.6286660000000008</v>
      </c>
      <c r="D9" s="44"/>
    </row>
    <row r="10" spans="1:11">
      <c r="A10" s="30" t="s">
        <v>146</v>
      </c>
      <c r="B10" s="450">
        <f t="shared" si="0"/>
        <v>3.1964384765624998</v>
      </c>
      <c r="C10" s="450">
        <f t="shared" si="1"/>
        <v>0.82950199999999996</v>
      </c>
      <c r="D10" s="44"/>
    </row>
    <row r="11" spans="1:11">
      <c r="A11" s="30" t="s">
        <v>112</v>
      </c>
      <c r="B11" s="450">
        <f t="shared" si="0"/>
        <v>89.752959960937503</v>
      </c>
      <c r="C11" s="450">
        <f t="shared" si="1"/>
        <v>7.3024399999999998</v>
      </c>
      <c r="D11" s="44"/>
    </row>
    <row r="12" spans="1:11">
      <c r="A12" s="30" t="s">
        <v>113</v>
      </c>
      <c r="B12" s="450">
        <f t="shared" si="0"/>
        <v>50.363763671874999</v>
      </c>
      <c r="C12" s="450">
        <f t="shared" si="1"/>
        <v>0.23602200000000001</v>
      </c>
      <c r="D12" s="44"/>
    </row>
    <row r="13" spans="1:11">
      <c r="A13" s="30" t="s">
        <v>114</v>
      </c>
      <c r="B13" s="450">
        <f t="shared" si="0"/>
        <v>6.4880556640625002</v>
      </c>
      <c r="C13" s="450">
        <f t="shared" si="1"/>
        <v>1.9591989999999999</v>
      </c>
      <c r="D13" s="44"/>
    </row>
    <row r="14" spans="1:11" s="37" customFormat="1">
      <c r="A14" s="30" t="s">
        <v>185</v>
      </c>
      <c r="B14" s="450">
        <f t="shared" si="0"/>
        <v>6.3883789062500002E-2</v>
      </c>
      <c r="C14" s="450">
        <f t="shared" si="1"/>
        <v>5.0514000000000003E-2</v>
      </c>
      <c r="D14" s="44"/>
      <c r="E14"/>
      <c r="F14"/>
      <c r="G14"/>
      <c r="H14"/>
      <c r="I14"/>
      <c r="J14"/>
      <c r="K14"/>
    </row>
    <row r="15" spans="1:11" s="37" customFormat="1">
      <c r="A15" s="298" t="s">
        <v>120</v>
      </c>
      <c r="B15" s="450">
        <f t="shared" si="0"/>
        <v>0.12501953125000001</v>
      </c>
      <c r="C15" s="450">
        <f t="shared" si="1"/>
        <v>3.1000000000000001E-5</v>
      </c>
      <c r="D15" s="20"/>
      <c r="E15"/>
      <c r="F15" s="20"/>
    </row>
    <row r="16" spans="1:11" s="37" customFormat="1">
      <c r="A16" s="84" t="s">
        <v>193</v>
      </c>
      <c r="B16" s="450">
        <f>SUM(B7:B15)</f>
        <v>536.77911816406242</v>
      </c>
      <c r="C16" s="450">
        <f>SUM(C7:C15)</f>
        <v>46.472836999999991</v>
      </c>
      <c r="D16"/>
      <c r="E16" s="20"/>
      <c r="F16"/>
    </row>
    <row r="17" spans="1:11">
      <c r="A17" s="295" t="s">
        <v>320</v>
      </c>
      <c r="B17" s="296">
        <f>B16/365</f>
        <v>1.4706277209974312</v>
      </c>
      <c r="C17" s="296">
        <f>C16/365</f>
        <v>0.1273228410958904</v>
      </c>
      <c r="F17" s="22"/>
      <c r="G17" s="37"/>
      <c r="H17" s="37"/>
      <c r="I17" s="37"/>
      <c r="J17" s="37"/>
      <c r="K17" s="37"/>
    </row>
    <row r="18" spans="1:11">
      <c r="F18" s="22"/>
    </row>
    <row r="19" spans="1:11">
      <c r="A19" s="45" t="s">
        <v>90</v>
      </c>
      <c r="B19" s="22"/>
      <c r="C19" s="22"/>
      <c r="D19" s="22"/>
      <c r="E19" s="22"/>
    </row>
    <row r="20" spans="1:11">
      <c r="B20" s="22"/>
      <c r="C20" s="22"/>
      <c r="D20" s="22"/>
      <c r="E20" s="22"/>
    </row>
    <row r="21" spans="1:11">
      <c r="A21" s="391" t="s">
        <v>174</v>
      </c>
      <c r="B21" s="175" t="s">
        <v>117</v>
      </c>
      <c r="C21" s="167" t="s">
        <v>82</v>
      </c>
      <c r="D21" s="167" t="s">
        <v>224</v>
      </c>
    </row>
    <row r="22" spans="1:11">
      <c r="A22" s="297" t="s">
        <v>160</v>
      </c>
      <c r="B22" s="52" t="s">
        <v>98</v>
      </c>
      <c r="C22" s="28">
        <v>251958.69299999997</v>
      </c>
      <c r="D22" s="31">
        <v>11718084</v>
      </c>
    </row>
    <row r="23" spans="1:11">
      <c r="A23" s="297" t="s">
        <v>562</v>
      </c>
      <c r="B23" s="52" t="s">
        <v>98</v>
      </c>
      <c r="C23" s="46" t="s">
        <v>561</v>
      </c>
      <c r="D23" s="33" t="s">
        <v>561</v>
      </c>
    </row>
    <row r="24" spans="1:11">
      <c r="A24" s="2" t="s">
        <v>251</v>
      </c>
      <c r="B24" s="52" t="s">
        <v>98</v>
      </c>
      <c r="C24" s="46">
        <v>497.51</v>
      </c>
      <c r="D24" s="33">
        <v>14748379</v>
      </c>
    </row>
    <row r="25" spans="1:11">
      <c r="A25" s="297" t="s">
        <v>145</v>
      </c>
      <c r="B25" s="52" t="s">
        <v>98</v>
      </c>
      <c r="C25" s="28">
        <v>143615.73000000001</v>
      </c>
      <c r="D25" s="31">
        <v>9628666</v>
      </c>
    </row>
    <row r="26" spans="1:11">
      <c r="A26" s="297" t="s">
        <v>146</v>
      </c>
      <c r="B26" s="52" t="s">
        <v>98</v>
      </c>
      <c r="C26" s="28">
        <v>3273.1529999999998</v>
      </c>
      <c r="D26" s="31">
        <v>829502</v>
      </c>
    </row>
    <row r="27" spans="1:11">
      <c r="A27" s="297" t="s">
        <v>112</v>
      </c>
      <c r="B27" s="52" t="s">
        <v>98</v>
      </c>
      <c r="C27" s="28">
        <v>91907.031000000003</v>
      </c>
      <c r="D27" s="31">
        <v>7302440</v>
      </c>
    </row>
    <row r="28" spans="1:11">
      <c r="A28" s="297" t="s">
        <v>113</v>
      </c>
      <c r="B28" s="52" t="s">
        <v>98</v>
      </c>
      <c r="C28" s="28">
        <v>51572.493999999999</v>
      </c>
      <c r="D28" s="31">
        <v>236022</v>
      </c>
    </row>
    <row r="29" spans="1:11">
      <c r="A29" s="297" t="s">
        <v>114</v>
      </c>
      <c r="B29" s="52" t="s">
        <v>431</v>
      </c>
      <c r="C29" s="28">
        <v>6643.7690000000002</v>
      </c>
      <c r="D29" s="31">
        <v>1959199</v>
      </c>
    </row>
    <row r="30" spans="1:11">
      <c r="A30" s="297" t="s">
        <v>185</v>
      </c>
      <c r="B30" s="52" t="s">
        <v>98</v>
      </c>
      <c r="C30" s="28">
        <v>65.417000000000002</v>
      </c>
      <c r="D30" s="31">
        <v>50514</v>
      </c>
    </row>
    <row r="31" spans="1:11">
      <c r="A31" s="298" t="s">
        <v>120</v>
      </c>
      <c r="B31" s="52" t="s">
        <v>98</v>
      </c>
      <c r="C31" s="28">
        <v>128.02000000000001</v>
      </c>
      <c r="D31" s="31">
        <v>31</v>
      </c>
    </row>
    <row r="32" spans="1:11">
      <c r="A32" s="298" t="s">
        <v>76</v>
      </c>
      <c r="B32" s="104" t="s">
        <v>430</v>
      </c>
      <c r="C32" s="30"/>
      <c r="D32" s="31"/>
      <c r="E32" s="5"/>
    </row>
    <row r="33" spans="1:5" ht="25.5">
      <c r="A33" s="298" t="s">
        <v>119</v>
      </c>
      <c r="B33" s="52" t="s">
        <v>92</v>
      </c>
      <c r="C33" s="30"/>
      <c r="D33" s="31"/>
    </row>
    <row r="34" spans="1:5">
      <c r="A34" s="84" t="s">
        <v>193</v>
      </c>
      <c r="B34" s="8"/>
      <c r="C34" s="3">
        <f>SUM(C22:C33)</f>
        <v>549661.81699999992</v>
      </c>
      <c r="D34" s="9">
        <f>SUM(D22:D33)</f>
        <v>46472837</v>
      </c>
    </row>
    <row r="36" spans="1:5">
      <c r="A36" s="483" t="s">
        <v>563</v>
      </c>
    </row>
    <row r="37" spans="1:5">
      <c r="A37" s="483"/>
    </row>
    <row r="38" spans="1:5">
      <c r="A38" s="45" t="s">
        <v>73</v>
      </c>
      <c r="B38" t="s">
        <v>204</v>
      </c>
    </row>
    <row r="40" spans="1:5">
      <c r="A40" s="32" t="s">
        <v>231</v>
      </c>
      <c r="B40" s="40" t="s">
        <v>81</v>
      </c>
      <c r="C40" s="40" t="s">
        <v>82</v>
      </c>
      <c r="D40" s="167" t="s">
        <v>224</v>
      </c>
    </row>
    <row r="41" spans="1:5">
      <c r="A41" s="103" t="s">
        <v>562</v>
      </c>
      <c r="B41" s="460" t="s">
        <v>509</v>
      </c>
      <c r="C41" s="457">
        <v>2679661.0750000002</v>
      </c>
      <c r="D41" s="463">
        <v>67478654</v>
      </c>
    </row>
    <row r="42" spans="1:5">
      <c r="A42" s="2" t="s">
        <v>251</v>
      </c>
      <c r="B42" s="27" t="s">
        <v>509</v>
      </c>
      <c r="C42" s="3">
        <v>497.51</v>
      </c>
      <c r="D42" s="9">
        <v>14748379</v>
      </c>
    </row>
    <row r="43" spans="1:5">
      <c r="A43" s="2" t="s">
        <v>145</v>
      </c>
      <c r="B43" s="27" t="s">
        <v>509</v>
      </c>
      <c r="C43" s="3">
        <v>143615.73000000001</v>
      </c>
      <c r="D43" s="9">
        <v>9628666</v>
      </c>
    </row>
    <row r="44" spans="1:5">
      <c r="A44" s="2" t="s">
        <v>146</v>
      </c>
      <c r="B44" s="27" t="s">
        <v>509</v>
      </c>
      <c r="C44" s="3">
        <v>3273.1529999999998</v>
      </c>
      <c r="D44" s="9">
        <v>829502</v>
      </c>
    </row>
    <row r="45" spans="1:5">
      <c r="A45" s="2" t="s">
        <v>478</v>
      </c>
      <c r="B45" s="27" t="s">
        <v>509</v>
      </c>
      <c r="C45" s="3">
        <v>151036.25399999999</v>
      </c>
      <c r="D45" s="9">
        <v>10014118</v>
      </c>
    </row>
    <row r="46" spans="1:5">
      <c r="A46" s="2" t="s">
        <v>111</v>
      </c>
      <c r="B46" s="27" t="s">
        <v>509</v>
      </c>
      <c r="C46" s="3">
        <v>100922.439</v>
      </c>
      <c r="D46" s="9">
        <v>1703966</v>
      </c>
    </row>
    <row r="47" spans="1:5">
      <c r="A47" s="2" t="s">
        <v>112</v>
      </c>
      <c r="B47" s="27" t="s">
        <v>509</v>
      </c>
      <c r="C47" s="3">
        <v>91907.031000000003</v>
      </c>
      <c r="D47" s="9">
        <v>7302440</v>
      </c>
    </row>
    <row r="48" spans="1:5">
      <c r="A48" s="2" t="s">
        <v>113</v>
      </c>
      <c r="B48" s="27" t="s">
        <v>509</v>
      </c>
      <c r="C48" s="3">
        <v>51572.493999999999</v>
      </c>
      <c r="D48" s="9">
        <v>236022</v>
      </c>
      <c r="E48" s="13"/>
    </row>
    <row r="49" spans="1:6">
      <c r="A49" s="2" t="s">
        <v>114</v>
      </c>
      <c r="B49" s="27" t="s">
        <v>509</v>
      </c>
      <c r="C49" s="3">
        <v>6643.7690000000002</v>
      </c>
      <c r="D49" s="9">
        <v>1959199</v>
      </c>
      <c r="E49" s="13"/>
    </row>
    <row r="50" spans="1:6">
      <c r="A50" s="2" t="s">
        <v>185</v>
      </c>
      <c r="B50" s="27" t="s">
        <v>509</v>
      </c>
      <c r="C50" s="3">
        <v>65.417000000000002</v>
      </c>
      <c r="D50" s="9">
        <v>50514</v>
      </c>
      <c r="E50" s="13"/>
    </row>
    <row r="51" spans="1:6">
      <c r="A51" s="2" t="s">
        <v>120</v>
      </c>
      <c r="B51" s="27" t="s">
        <v>509</v>
      </c>
      <c r="C51" s="3">
        <v>128.02000000000001</v>
      </c>
      <c r="D51" s="9">
        <v>31</v>
      </c>
      <c r="E51" s="13"/>
      <c r="F51" s="13"/>
    </row>
    <row r="52" spans="1:6">
      <c r="A52" s="16" t="s">
        <v>193</v>
      </c>
      <c r="B52" s="2"/>
      <c r="C52" s="3">
        <f>SUM(C41:C51)</f>
        <v>3229322.8919999995</v>
      </c>
      <c r="D52" s="9">
        <f>SUM(D41:D51)</f>
        <v>113951491</v>
      </c>
      <c r="E52" s="13"/>
      <c r="F52" s="13"/>
    </row>
    <row r="53" spans="1:6">
      <c r="A53" s="13"/>
      <c r="B53" s="13"/>
      <c r="C53" s="13"/>
      <c r="D53" s="13"/>
      <c r="E53" s="13"/>
    </row>
    <row r="54" spans="1:6">
      <c r="A54" s="13" t="s">
        <v>564</v>
      </c>
      <c r="B54" s="13"/>
      <c r="C54" s="13"/>
      <c r="D54" s="13"/>
    </row>
    <row r="55" spans="1:6">
      <c r="B55" s="13"/>
      <c r="C55" s="13"/>
      <c r="D55" s="13"/>
    </row>
  </sheetData>
  <sortState ref="A21:E28">
    <sortCondition ref="A21:A28"/>
  </sortState>
  <mergeCells count="1">
    <mergeCell ref="A1:F1"/>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drawing r:id="rId2"/>
</worksheet>
</file>

<file path=xl/worksheets/sheet7.xml><?xml version="1.0" encoding="utf-8"?>
<worksheet xmlns="http://schemas.openxmlformats.org/spreadsheetml/2006/main" xmlns:r="http://schemas.openxmlformats.org/officeDocument/2006/relationships">
  <sheetPr codeName="Sheet7"/>
  <dimension ref="A1:M53"/>
  <sheetViews>
    <sheetView zoomScale="85" zoomScaleNormal="85" workbookViewId="0">
      <selection activeCell="P36" sqref="P36"/>
    </sheetView>
  </sheetViews>
  <sheetFormatPr defaultColWidth="8.85546875" defaultRowHeight="12.75"/>
  <cols>
    <col min="1" max="1" width="24" style="300" customWidth="1"/>
    <col min="2" max="2" width="23.7109375" style="300" customWidth="1"/>
    <col min="3" max="5" width="15.7109375" style="300" customWidth="1"/>
    <col min="6" max="13" width="9.140625" style="300"/>
    <col min="14" max="16384" width="8.85546875" style="51"/>
  </cols>
  <sheetData>
    <row r="1" spans="1:13" s="232" customFormat="1" ht="56.25" customHeight="1">
      <c r="A1" s="526" t="s">
        <v>506</v>
      </c>
      <c r="B1" s="527"/>
      <c r="C1" s="527"/>
      <c r="D1" s="527"/>
      <c r="E1" s="527"/>
      <c r="F1" s="527"/>
      <c r="G1" s="220"/>
      <c r="H1" s="154"/>
      <c r="I1" s="154"/>
      <c r="J1" s="154"/>
      <c r="K1" s="154"/>
      <c r="L1" s="154"/>
      <c r="M1" s="154"/>
    </row>
    <row r="2" spans="1:13">
      <c r="A2" s="13"/>
      <c r="B2" s="13"/>
      <c r="C2" s="13"/>
      <c r="D2" s="13"/>
      <c r="E2" s="13"/>
      <c r="F2" s="13"/>
      <c r="G2" s="13"/>
    </row>
    <row r="3" spans="1:13">
      <c r="A3" s="19"/>
      <c r="B3" s="13"/>
      <c r="C3" s="13"/>
      <c r="D3" s="13"/>
      <c r="E3" s="13"/>
      <c r="F3" s="13"/>
      <c r="G3" s="13"/>
    </row>
    <row r="4" spans="1:13">
      <c r="A4" s="300" t="s">
        <v>91</v>
      </c>
      <c r="B4" s="13"/>
      <c r="C4" s="13"/>
      <c r="D4" s="13"/>
      <c r="E4" s="13"/>
      <c r="F4" s="13"/>
      <c r="G4" s="13"/>
    </row>
    <row r="5" spans="1:13">
      <c r="A5" s="391" t="s">
        <v>174</v>
      </c>
      <c r="B5" s="175" t="s">
        <v>322</v>
      </c>
      <c r="C5" s="175" t="s">
        <v>223</v>
      </c>
      <c r="D5" s="301"/>
    </row>
    <row r="6" spans="1:13">
      <c r="A6" s="274" t="s">
        <v>160</v>
      </c>
      <c r="B6" s="280">
        <f>C21/1024</f>
        <v>246.08620605468752</v>
      </c>
      <c r="C6" s="280">
        <f>D21/1000000</f>
        <v>11.410005999999999</v>
      </c>
      <c r="D6" s="281"/>
      <c r="E6" s="299"/>
      <c r="F6" s="299"/>
      <c r="G6" s="299"/>
    </row>
    <row r="7" spans="1:13">
      <c r="A7" s="274" t="s">
        <v>251</v>
      </c>
      <c r="B7" s="280">
        <f>C23/1024</f>
        <v>0.36368457031250001</v>
      </c>
      <c r="C7" s="280">
        <f t="shared" ref="C7:C15" si="0">D23/1000000</f>
        <v>6.036581</v>
      </c>
      <c r="D7" s="281"/>
    </row>
    <row r="8" spans="1:13">
      <c r="A8" s="274" t="s">
        <v>145</v>
      </c>
      <c r="B8" s="280">
        <f>C24/1024</f>
        <v>134.91458398437501</v>
      </c>
      <c r="C8" s="280">
        <f t="shared" si="0"/>
        <v>13.120436</v>
      </c>
      <c r="D8" s="281"/>
    </row>
    <row r="9" spans="1:13">
      <c r="A9" s="274" t="s">
        <v>146</v>
      </c>
      <c r="B9" s="280">
        <f t="shared" ref="B9:B15" si="1">C25/1024</f>
        <v>0.82984374999999999</v>
      </c>
      <c r="C9" s="280">
        <f t="shared" si="0"/>
        <v>0.112109</v>
      </c>
      <c r="D9" s="281"/>
    </row>
    <row r="10" spans="1:13">
      <c r="A10" s="274" t="s">
        <v>112</v>
      </c>
      <c r="B10" s="280">
        <f t="shared" si="1"/>
        <v>89.551041015625003</v>
      </c>
      <c r="C10" s="280">
        <f t="shared" si="0"/>
        <v>7.2884270000000004</v>
      </c>
      <c r="D10" s="281"/>
    </row>
    <row r="11" spans="1:13">
      <c r="A11" s="274" t="s">
        <v>113</v>
      </c>
      <c r="B11" s="280">
        <f t="shared" si="1"/>
        <v>136.25425585937501</v>
      </c>
      <c r="C11" s="280">
        <f t="shared" si="0"/>
        <v>5.1367849999999997</v>
      </c>
      <c r="D11" s="281"/>
    </row>
    <row r="12" spans="1:13">
      <c r="A12" s="274" t="s">
        <v>114</v>
      </c>
      <c r="B12" s="280">
        <f t="shared" si="1"/>
        <v>6.4720087890625004</v>
      </c>
      <c r="C12" s="280">
        <f t="shared" si="0"/>
        <v>1.856976</v>
      </c>
      <c r="D12" s="281"/>
    </row>
    <row r="13" spans="1:13">
      <c r="A13" s="274" t="s">
        <v>119</v>
      </c>
      <c r="B13" s="280">
        <f t="shared" si="1"/>
        <v>0.3959609375</v>
      </c>
      <c r="C13" s="280">
        <f t="shared" si="0"/>
        <v>0.19547300000000001</v>
      </c>
      <c r="D13" s="281"/>
    </row>
    <row r="14" spans="1:13">
      <c r="A14" s="274" t="s">
        <v>185</v>
      </c>
      <c r="B14" s="280">
        <f t="shared" si="1"/>
        <v>3.2657871093750002</v>
      </c>
      <c r="C14" s="280">
        <f t="shared" si="0"/>
        <v>0.22588</v>
      </c>
      <c r="D14" s="281"/>
    </row>
    <row r="15" spans="1:13">
      <c r="A15" s="303" t="s">
        <v>120</v>
      </c>
      <c r="B15" s="280">
        <f t="shared" si="1"/>
        <v>0.1642607421875</v>
      </c>
      <c r="C15" s="280">
        <f t="shared" si="0"/>
        <v>4.1999999999999998E-5</v>
      </c>
      <c r="D15" s="281"/>
    </row>
    <row r="16" spans="1:13">
      <c r="A16" s="283" t="s">
        <v>193</v>
      </c>
      <c r="B16" s="280">
        <f>SUM(B6:B15)</f>
        <v>618.29763281250018</v>
      </c>
      <c r="C16" s="280">
        <f>SUM(C6:C15)</f>
        <v>45.382714999999997</v>
      </c>
      <c r="D16" s="13"/>
      <c r="G16" s="13"/>
    </row>
    <row r="17" spans="1:13">
      <c r="A17" s="241" t="s">
        <v>320</v>
      </c>
      <c r="B17" s="304">
        <f>B16/365</f>
        <v>1.6939661172945211</v>
      </c>
      <c r="C17" s="304">
        <f>C16/365</f>
        <v>0.12433620547945205</v>
      </c>
      <c r="D17" s="13"/>
      <c r="F17" s="13"/>
      <c r="G17" s="13"/>
    </row>
    <row r="18" spans="1:13" s="26" customFormat="1">
      <c r="A18" s="241"/>
      <c r="B18" s="417"/>
      <c r="C18" s="13"/>
      <c r="D18" s="13"/>
      <c r="E18" s="13"/>
      <c r="F18" s="13"/>
      <c r="G18" s="13"/>
      <c r="H18" s="300"/>
      <c r="I18" s="300"/>
      <c r="J18" s="300"/>
      <c r="K18" s="300"/>
      <c r="L18" s="300"/>
      <c r="M18" s="300"/>
    </row>
    <row r="19" spans="1:13" ht="26.25" customHeight="1">
      <c r="A19" s="13" t="s">
        <v>90</v>
      </c>
      <c r="B19" s="13"/>
      <c r="C19" s="13"/>
      <c r="D19" s="13"/>
      <c r="E19" s="13"/>
      <c r="F19" s="13"/>
      <c r="G19" s="13"/>
      <c r="H19" s="294"/>
      <c r="I19" s="294"/>
      <c r="J19" s="294"/>
      <c r="K19" s="294"/>
      <c r="L19" s="294"/>
      <c r="M19" s="294"/>
    </row>
    <row r="20" spans="1:13">
      <c r="A20" s="391" t="s">
        <v>174</v>
      </c>
      <c r="B20" s="175" t="s">
        <v>117</v>
      </c>
      <c r="C20" s="167" t="s">
        <v>82</v>
      </c>
      <c r="D20" s="309" t="s">
        <v>224</v>
      </c>
      <c r="E20" s="13"/>
      <c r="G20" s="13"/>
    </row>
    <row r="21" spans="1:13">
      <c r="A21" s="274" t="s">
        <v>160</v>
      </c>
      <c r="B21" s="52" t="s">
        <v>456</v>
      </c>
      <c r="C21" s="3">
        <f>C42+C43</f>
        <v>251992.27500000002</v>
      </c>
      <c r="D21" s="9">
        <f>D42+D43</f>
        <v>11410006</v>
      </c>
      <c r="E21" s="13"/>
      <c r="G21" s="13"/>
    </row>
    <row r="22" spans="1:13">
      <c r="A22" s="30" t="s">
        <v>562</v>
      </c>
      <c r="B22" s="285" t="s">
        <v>98</v>
      </c>
      <c r="C22" s="457" t="s">
        <v>561</v>
      </c>
      <c r="D22" s="456" t="s">
        <v>561</v>
      </c>
      <c r="F22" s="13"/>
      <c r="M22" s="51"/>
    </row>
    <row r="23" spans="1:13">
      <c r="A23" s="274" t="s">
        <v>251</v>
      </c>
      <c r="B23" s="285" t="s">
        <v>98</v>
      </c>
      <c r="C23" s="3">
        <v>372.41300000000001</v>
      </c>
      <c r="D23" s="9">
        <v>6036581</v>
      </c>
      <c r="F23" s="13"/>
      <c r="M23" s="51"/>
    </row>
    <row r="24" spans="1:13">
      <c r="A24" s="274" t="s">
        <v>145</v>
      </c>
      <c r="B24" s="285" t="s">
        <v>98</v>
      </c>
      <c r="C24" s="3">
        <v>138152.53400000001</v>
      </c>
      <c r="D24" s="9">
        <v>13120436</v>
      </c>
      <c r="F24" s="13"/>
      <c r="M24" s="51"/>
    </row>
    <row r="25" spans="1:13">
      <c r="A25" s="274" t="s">
        <v>146</v>
      </c>
      <c r="B25" s="285" t="s">
        <v>98</v>
      </c>
      <c r="C25" s="3">
        <v>849.76</v>
      </c>
      <c r="D25" s="9">
        <v>112109</v>
      </c>
      <c r="F25" s="13"/>
      <c r="M25" s="51"/>
    </row>
    <row r="26" spans="1:13">
      <c r="A26" s="274" t="s">
        <v>112</v>
      </c>
      <c r="B26" s="285" t="s">
        <v>98</v>
      </c>
      <c r="C26" s="3">
        <v>91700.266000000003</v>
      </c>
      <c r="D26" s="9">
        <v>7288427</v>
      </c>
      <c r="F26" s="13" t="s">
        <v>133</v>
      </c>
      <c r="M26" s="51"/>
    </row>
    <row r="27" spans="1:13">
      <c r="A27" s="274" t="s">
        <v>113</v>
      </c>
      <c r="B27" s="285" t="s">
        <v>98</v>
      </c>
      <c r="C27" s="280">
        <v>139524.35800000001</v>
      </c>
      <c r="D27" s="279">
        <v>5136785</v>
      </c>
      <c r="F27" s="13"/>
      <c r="M27" s="51"/>
    </row>
    <row r="28" spans="1:13">
      <c r="A28" s="258" t="s">
        <v>114</v>
      </c>
      <c r="B28" s="285" t="s">
        <v>98</v>
      </c>
      <c r="C28" s="280">
        <v>6627.3370000000004</v>
      </c>
      <c r="D28" s="279">
        <v>1856976</v>
      </c>
      <c r="F28" s="13"/>
      <c r="M28" s="51"/>
    </row>
    <row r="29" spans="1:13">
      <c r="A29" s="274" t="s">
        <v>119</v>
      </c>
      <c r="B29" s="285" t="s">
        <v>98</v>
      </c>
      <c r="C29" s="280">
        <v>405.464</v>
      </c>
      <c r="D29" s="279">
        <v>195473</v>
      </c>
      <c r="F29" s="13"/>
      <c r="M29" s="51"/>
    </row>
    <row r="30" spans="1:13">
      <c r="A30" s="303" t="s">
        <v>185</v>
      </c>
      <c r="B30" s="285" t="s">
        <v>98</v>
      </c>
      <c r="C30" s="280">
        <v>3344.1660000000002</v>
      </c>
      <c r="D30" s="279">
        <v>225880</v>
      </c>
      <c r="F30" s="13"/>
      <c r="M30" s="51"/>
    </row>
    <row r="31" spans="1:13">
      <c r="A31" s="258" t="s">
        <v>120</v>
      </c>
      <c r="B31" s="285" t="s">
        <v>98</v>
      </c>
      <c r="C31" s="280">
        <v>168.203</v>
      </c>
      <c r="D31" s="279">
        <v>42</v>
      </c>
      <c r="F31" s="13"/>
      <c r="M31" s="51"/>
    </row>
    <row r="32" spans="1:13">
      <c r="A32" s="81" t="s">
        <v>193</v>
      </c>
      <c r="B32" s="285"/>
      <c r="C32" s="3">
        <f>SUM(C21:C31)</f>
        <v>633136.77600000019</v>
      </c>
      <c r="D32" s="9">
        <f>SUM(D21:D31)</f>
        <v>45382715</v>
      </c>
      <c r="F32" s="13"/>
      <c r="M32" s="51"/>
    </row>
    <row r="33" spans="1:13">
      <c r="A33" s="13"/>
      <c r="B33" s="39"/>
      <c r="C33" s="13"/>
      <c r="D33" s="50"/>
      <c r="F33" s="13"/>
      <c r="M33" s="51"/>
    </row>
    <row r="34" spans="1:13">
      <c r="A34" s="48" t="s">
        <v>563</v>
      </c>
      <c r="B34" s="39"/>
      <c r="C34" s="13"/>
      <c r="D34" s="50"/>
      <c r="E34" s="12"/>
      <c r="F34" s="13"/>
      <c r="M34" s="51"/>
    </row>
    <row r="35" spans="1:13">
      <c r="A35" s="13"/>
      <c r="B35" s="39"/>
      <c r="C35" s="13"/>
      <c r="D35" s="50"/>
      <c r="E35" s="13"/>
      <c r="F35" s="13"/>
      <c r="M35" s="51"/>
    </row>
    <row r="36" spans="1:13" ht="26.25" customHeight="1">
      <c r="A36" s="13" t="s">
        <v>73</v>
      </c>
      <c r="B36" s="416" t="s">
        <v>433</v>
      </c>
      <c r="C36" t="s">
        <v>434</v>
      </c>
      <c r="D36" s="13"/>
      <c r="E36" s="13"/>
      <c r="F36" s="13"/>
      <c r="M36" s="51"/>
    </row>
    <row r="37" spans="1:13">
      <c r="A37" s="391" t="s">
        <v>231</v>
      </c>
      <c r="B37" s="292" t="s">
        <v>81</v>
      </c>
      <c r="C37" s="292" t="s">
        <v>82</v>
      </c>
      <c r="D37" s="309" t="s">
        <v>224</v>
      </c>
      <c r="E37" s="13"/>
      <c r="F37" s="13"/>
      <c r="M37" s="51"/>
    </row>
    <row r="38" spans="1:13">
      <c r="A38" s="2" t="s">
        <v>562</v>
      </c>
      <c r="B38" s="2" t="s">
        <v>505</v>
      </c>
      <c r="C38" s="3">
        <v>4364486.1919999998</v>
      </c>
      <c r="D38" s="9">
        <v>77864845</v>
      </c>
      <c r="E38" s="13"/>
      <c r="F38" s="13"/>
      <c r="M38" s="51"/>
    </row>
    <row r="39" spans="1:13">
      <c r="A39" s="2" t="s">
        <v>251</v>
      </c>
      <c r="B39" s="2" t="s">
        <v>505</v>
      </c>
      <c r="C39" s="2">
        <v>372.41300000000001</v>
      </c>
      <c r="D39" s="2">
        <v>6036581</v>
      </c>
      <c r="E39" s="13"/>
      <c r="F39" s="13"/>
      <c r="M39" s="51"/>
    </row>
    <row r="40" spans="1:13">
      <c r="A40" s="2" t="s">
        <v>145</v>
      </c>
      <c r="B40" s="2" t="s">
        <v>505</v>
      </c>
      <c r="C40" s="3">
        <v>138152.53400000001</v>
      </c>
      <c r="D40" s="9">
        <v>13120436</v>
      </c>
      <c r="E40" s="13"/>
      <c r="F40" s="13"/>
      <c r="M40" s="51"/>
    </row>
    <row r="41" spans="1:13">
      <c r="A41" s="2" t="s">
        <v>146</v>
      </c>
      <c r="B41" s="2" t="s">
        <v>505</v>
      </c>
      <c r="C41" s="3">
        <v>849.76</v>
      </c>
      <c r="D41" s="9">
        <v>112109</v>
      </c>
      <c r="E41" s="13"/>
      <c r="F41" s="13"/>
      <c r="M41" s="51"/>
    </row>
    <row r="42" spans="1:13">
      <c r="A42" s="30" t="s">
        <v>478</v>
      </c>
      <c r="B42" s="2" t="s">
        <v>505</v>
      </c>
      <c r="C42" s="3">
        <v>151256.209</v>
      </c>
      <c r="D42" s="9">
        <v>10011305</v>
      </c>
      <c r="E42" s="13"/>
      <c r="F42" s="13"/>
      <c r="M42" s="51"/>
    </row>
    <row r="43" spans="1:13">
      <c r="A43" s="2" t="s">
        <v>111</v>
      </c>
      <c r="B43" s="2" t="s">
        <v>505</v>
      </c>
      <c r="C43" s="3">
        <v>100736.06600000001</v>
      </c>
      <c r="D43" s="9">
        <v>1398701</v>
      </c>
      <c r="E43" s="13"/>
      <c r="F43" s="13"/>
      <c r="M43" s="51"/>
    </row>
    <row r="44" spans="1:13">
      <c r="A44" s="2" t="s">
        <v>112</v>
      </c>
      <c r="B44" s="2" t="s">
        <v>505</v>
      </c>
      <c r="C44" s="3">
        <v>91700.266000000003</v>
      </c>
      <c r="D44" s="9">
        <v>7288427</v>
      </c>
      <c r="E44" s="13"/>
      <c r="F44" s="13"/>
      <c r="M44" s="51"/>
    </row>
    <row r="45" spans="1:13">
      <c r="A45" s="2" t="s">
        <v>113</v>
      </c>
      <c r="B45" s="2" t="s">
        <v>505</v>
      </c>
      <c r="C45" s="3">
        <v>139524.35800000001</v>
      </c>
      <c r="D45" s="9">
        <v>5136785</v>
      </c>
      <c r="E45" s="13"/>
      <c r="F45" s="13"/>
      <c r="M45" s="51"/>
    </row>
    <row r="46" spans="1:13">
      <c r="A46" s="2" t="s">
        <v>114</v>
      </c>
      <c r="B46" s="2" t="s">
        <v>505</v>
      </c>
      <c r="C46" s="3">
        <v>6627.3370000000004</v>
      </c>
      <c r="D46" s="9">
        <v>1856976</v>
      </c>
      <c r="E46" s="13"/>
      <c r="F46" s="13"/>
      <c r="M46" s="51"/>
    </row>
    <row r="47" spans="1:13">
      <c r="A47" s="2" t="s">
        <v>119</v>
      </c>
      <c r="B47" s="2" t="s">
        <v>505</v>
      </c>
      <c r="C47" s="3">
        <v>405.464</v>
      </c>
      <c r="D47" s="9">
        <v>195473</v>
      </c>
      <c r="E47" s="13"/>
      <c r="F47" s="13"/>
      <c r="M47" s="51"/>
    </row>
    <row r="48" spans="1:13">
      <c r="A48" s="2" t="s">
        <v>185</v>
      </c>
      <c r="B48" s="2" t="s">
        <v>505</v>
      </c>
      <c r="C48" s="3">
        <v>3344.1660000000002</v>
      </c>
      <c r="D48" s="9">
        <v>225880</v>
      </c>
      <c r="E48" s="13"/>
      <c r="F48" s="13"/>
      <c r="M48" s="51"/>
    </row>
    <row r="49" spans="1:13">
      <c r="A49" s="83" t="s">
        <v>120</v>
      </c>
      <c r="B49" s="2" t="s">
        <v>505</v>
      </c>
      <c r="C49" s="3">
        <v>168.203</v>
      </c>
      <c r="D49" s="9">
        <v>42</v>
      </c>
      <c r="E49" s="13"/>
      <c r="F49" s="13"/>
      <c r="M49" s="51"/>
    </row>
    <row r="50" spans="1:13">
      <c r="A50" s="48" t="s">
        <v>193</v>
      </c>
      <c r="B50" s="48"/>
      <c r="C50" s="44">
        <f>SUM(C38:C49)</f>
        <v>4997622.9679999985</v>
      </c>
      <c r="D50" s="415">
        <f>SUM(D38:D49)</f>
        <v>123247560</v>
      </c>
      <c r="M50" s="51"/>
    </row>
    <row r="51" spans="1:13" customFormat="1">
      <c r="A51" s="300"/>
      <c r="B51" s="300"/>
      <c r="C51" s="300"/>
      <c r="D51" s="300"/>
    </row>
    <row r="52" spans="1:13" customFormat="1">
      <c r="A52" s="13" t="s">
        <v>565</v>
      </c>
      <c r="B52" s="13"/>
      <c r="C52" s="13"/>
      <c r="D52" s="13"/>
    </row>
    <row r="53" spans="1:13">
      <c r="A53" s="412"/>
      <c r="B53" s="13"/>
      <c r="C53" s="13"/>
      <c r="D53" s="13"/>
    </row>
  </sheetData>
  <sortState ref="A31:E32">
    <sortCondition ref="A31:A32"/>
  </sortState>
  <mergeCells count="1">
    <mergeCell ref="A1:F1"/>
  </mergeCells>
  <phoneticPr fontId="2" type="noConversion"/>
  <printOptions horizontalCentered="1"/>
  <pageMargins left="0.75" right="0.75" top="1" bottom="1" header="0.5" footer="0.5"/>
  <pageSetup scale="65" orientation="landscape" horizontalDpi="4294967292" verticalDpi="4294967292" r:id="rId1"/>
  <headerFooter alignWithMargins="0">
    <oddHeader>&amp;R&amp;F
&amp;A</oddHeader>
    <oddFooter>&amp;RMarch 2012</oddFooter>
  </headerFooter>
  <drawing r:id="rId2"/>
</worksheet>
</file>

<file path=xl/worksheets/sheet8.xml><?xml version="1.0" encoding="utf-8"?>
<worksheet xmlns="http://schemas.openxmlformats.org/spreadsheetml/2006/main" xmlns:r="http://schemas.openxmlformats.org/officeDocument/2006/relationships">
  <sheetPr codeName="Sheet8"/>
  <dimension ref="A1:N58"/>
  <sheetViews>
    <sheetView zoomScale="85" workbookViewId="0">
      <selection activeCell="P52" sqref="P52"/>
    </sheetView>
  </sheetViews>
  <sheetFormatPr defaultColWidth="8.85546875" defaultRowHeight="12.75"/>
  <cols>
    <col min="1" max="1" width="17.140625" style="300" customWidth="1"/>
    <col min="2" max="2" width="21.85546875" style="300" bestFit="1" customWidth="1"/>
    <col min="3" max="5" width="15.7109375" style="300" customWidth="1"/>
    <col min="6" max="6" width="15.7109375" style="302" customWidth="1"/>
    <col min="7" max="12" width="9.140625" style="300"/>
    <col min="13" max="14" width="8.85546875" style="300"/>
    <col min="15" max="16384" width="8.85546875" style="49"/>
  </cols>
  <sheetData>
    <row r="1" spans="1:14" ht="29.1" customHeight="1">
      <c r="A1" s="528" t="s">
        <v>508</v>
      </c>
      <c r="B1" s="529"/>
      <c r="C1" s="529"/>
      <c r="D1" s="529"/>
      <c r="E1" s="529"/>
      <c r="F1" s="529"/>
      <c r="G1" s="529"/>
      <c r="H1"/>
      <c r="I1"/>
      <c r="J1"/>
      <c r="K1"/>
      <c r="L1"/>
      <c r="M1"/>
      <c r="N1"/>
    </row>
    <row r="2" spans="1:14">
      <c r="A2"/>
      <c r="B2"/>
      <c r="C2"/>
      <c r="D2"/>
      <c r="E2"/>
      <c r="F2" s="6"/>
      <c r="G2"/>
      <c r="H2"/>
      <c r="I2" s="38"/>
      <c r="J2" s="38"/>
      <c r="K2" s="38"/>
      <c r="L2" s="38"/>
      <c r="M2" s="38"/>
      <c r="N2" s="38"/>
    </row>
    <row r="3" spans="1:14" ht="17.100000000000001" customHeight="1">
      <c r="A3" s="273" t="s">
        <v>91</v>
      </c>
      <c r="B3" s="273"/>
      <c r="C3" s="273"/>
      <c r="D3"/>
      <c r="E3"/>
      <c r="F3" s="6"/>
      <c r="G3"/>
      <c r="H3"/>
      <c r="I3" s="38"/>
      <c r="J3" s="38"/>
      <c r="K3" s="38"/>
      <c r="L3" s="38"/>
      <c r="M3" s="38"/>
      <c r="N3" s="38"/>
    </row>
    <row r="4" spans="1:14">
      <c r="A4" s="391" t="s">
        <v>174</v>
      </c>
      <c r="B4" s="175" t="s">
        <v>322</v>
      </c>
      <c r="C4" s="175" t="s">
        <v>223</v>
      </c>
      <c r="D4" s="21"/>
      <c r="E4" s="21"/>
      <c r="F4" s="305"/>
      <c r="G4" s="21"/>
      <c r="H4" s="21"/>
      <c r="I4" s="56"/>
      <c r="J4" s="56"/>
      <c r="K4" s="56"/>
      <c r="L4" s="56"/>
      <c r="M4" s="56"/>
      <c r="N4" s="56"/>
    </row>
    <row r="5" spans="1:14" ht="12.95" customHeight="1">
      <c r="A5" s="458" t="s">
        <v>160</v>
      </c>
      <c r="B5" s="306">
        <f>C21/1024</f>
        <v>1780.1082324218751</v>
      </c>
      <c r="C5" s="306">
        <f>D21/1000000</f>
        <v>84.074454000000003</v>
      </c>
      <c r="D5"/>
      <c r="E5"/>
      <c r="F5" s="6"/>
      <c r="G5"/>
      <c r="H5"/>
      <c r="I5" s="38"/>
      <c r="J5" s="38"/>
      <c r="K5" s="38"/>
      <c r="L5" s="38"/>
      <c r="M5" s="38"/>
      <c r="N5" s="38"/>
    </row>
    <row r="6" spans="1:14" ht="12.95" customHeight="1">
      <c r="A6" s="485" t="s">
        <v>584</v>
      </c>
      <c r="B6" s="306">
        <f t="shared" ref="B6:B15" si="0">C22/1024</f>
        <v>1801.57</v>
      </c>
      <c r="C6" s="306">
        <f t="shared" ref="C6:C15" si="1">D22/1000000</f>
        <v>8.6281040000000004</v>
      </c>
      <c r="D6"/>
      <c r="E6"/>
      <c r="F6" s="6"/>
      <c r="G6"/>
      <c r="H6"/>
      <c r="I6" s="38"/>
      <c r="J6" s="38"/>
      <c r="K6" s="38"/>
      <c r="L6" s="38"/>
      <c r="M6" s="38"/>
      <c r="N6" s="38"/>
    </row>
    <row r="7" spans="1:14" ht="12.95" customHeight="1">
      <c r="A7" s="485" t="s">
        <v>251</v>
      </c>
      <c r="B7" s="306">
        <f t="shared" si="0"/>
        <v>6.03</v>
      </c>
      <c r="C7" s="306">
        <f t="shared" si="1"/>
        <v>73.360665999999995</v>
      </c>
      <c r="D7" s="111"/>
      <c r="E7"/>
      <c r="F7" s="6"/>
      <c r="G7"/>
      <c r="H7"/>
      <c r="I7" s="38"/>
      <c r="J7" s="38"/>
      <c r="K7" s="38"/>
      <c r="L7" s="38"/>
      <c r="M7" s="38"/>
      <c r="N7" s="38"/>
    </row>
    <row r="8" spans="1:14" ht="12.95" customHeight="1">
      <c r="A8" s="458" t="s">
        <v>145</v>
      </c>
      <c r="B8" s="306">
        <f t="shared" si="0"/>
        <v>422.22720703124997</v>
      </c>
      <c r="C8" s="306">
        <f t="shared" si="1"/>
        <v>46.417644000000003</v>
      </c>
      <c r="D8"/>
      <c r="E8"/>
      <c r="F8" s="6"/>
      <c r="G8"/>
      <c r="H8"/>
      <c r="I8" s="38"/>
      <c r="J8" s="38"/>
      <c r="K8" s="38"/>
      <c r="L8" s="38"/>
      <c r="M8" s="38"/>
      <c r="N8" s="38"/>
    </row>
    <row r="9" spans="1:14" ht="12.95" customHeight="1">
      <c r="A9" s="458" t="s">
        <v>146</v>
      </c>
      <c r="B9" s="306">
        <f t="shared" si="0"/>
        <v>6.4231972656250003</v>
      </c>
      <c r="C9" s="306">
        <f t="shared" si="1"/>
        <v>0.40282299999999999</v>
      </c>
      <c r="D9"/>
      <c r="E9"/>
      <c r="F9" s="6"/>
      <c r="G9"/>
      <c r="H9"/>
      <c r="I9" s="38"/>
      <c r="J9" s="38"/>
      <c r="K9" s="38"/>
      <c r="L9" s="38"/>
      <c r="M9" s="38"/>
      <c r="N9" s="38"/>
    </row>
    <row r="10" spans="1:14" ht="12.95" customHeight="1">
      <c r="A10" s="458" t="s">
        <v>112</v>
      </c>
      <c r="B10" s="306">
        <f t="shared" si="0"/>
        <v>898.95026074218754</v>
      </c>
      <c r="C10" s="306">
        <f t="shared" si="1"/>
        <v>49.830061000000001</v>
      </c>
      <c r="D10"/>
      <c r="E10"/>
      <c r="F10" s="6"/>
      <c r="G10"/>
      <c r="H10"/>
      <c r="I10" s="38"/>
      <c r="J10" s="38"/>
      <c r="K10" s="38"/>
      <c r="L10" s="38"/>
      <c r="M10" s="38"/>
      <c r="N10" s="38"/>
    </row>
    <row r="11" spans="1:14" ht="12.95" customHeight="1">
      <c r="A11" s="458" t="s">
        <v>113</v>
      </c>
      <c r="B11" s="306">
        <f t="shared" si="0"/>
        <v>882.08933593749998</v>
      </c>
      <c r="C11" s="306">
        <f t="shared" si="1"/>
        <v>29.701764000000001</v>
      </c>
      <c r="D11"/>
      <c r="E11"/>
      <c r="F11" s="6"/>
      <c r="G11"/>
      <c r="H11"/>
      <c r="I11" s="38"/>
      <c r="J11" s="38"/>
      <c r="K11" s="38"/>
      <c r="L11" s="38"/>
      <c r="M11" s="38"/>
      <c r="N11" s="38"/>
    </row>
    <row r="12" spans="1:14" ht="12.95" customHeight="1">
      <c r="A12" s="458" t="s">
        <v>114</v>
      </c>
      <c r="B12" s="306">
        <f t="shared" si="0"/>
        <v>64.431476562499995</v>
      </c>
      <c r="C12" s="306">
        <f t="shared" si="1"/>
        <v>18.039583</v>
      </c>
      <c r="D12"/>
      <c r="E12"/>
      <c r="F12" s="6"/>
      <c r="G12"/>
      <c r="H12"/>
      <c r="I12" s="38"/>
      <c r="J12" s="38"/>
      <c r="K12" s="38"/>
      <c r="L12" s="38"/>
      <c r="M12" s="38"/>
      <c r="N12" s="38"/>
    </row>
    <row r="13" spans="1:14" ht="12.95" customHeight="1">
      <c r="A13" s="459" t="s">
        <v>119</v>
      </c>
      <c r="B13" s="306">
        <f t="shared" si="0"/>
        <v>4.6073242187500002E-2</v>
      </c>
      <c r="C13" s="306">
        <f t="shared" si="1"/>
        <v>7.7383999999999994E-2</v>
      </c>
      <c r="D13"/>
      <c r="E13"/>
      <c r="F13" s="6"/>
      <c r="G13"/>
      <c r="H13"/>
      <c r="I13" s="38"/>
      <c r="J13" s="38"/>
      <c r="K13" s="38"/>
      <c r="L13" s="38"/>
      <c r="M13" s="38"/>
      <c r="N13" s="38"/>
    </row>
    <row r="14" spans="1:14" ht="14.1" customHeight="1">
      <c r="A14" s="458" t="s">
        <v>185</v>
      </c>
      <c r="B14" s="306">
        <f t="shared" si="0"/>
        <v>36.163331054687497</v>
      </c>
      <c r="C14" s="306">
        <f t="shared" si="1"/>
        <v>2.5876600000000001</v>
      </c>
      <c r="D14"/>
      <c r="G14"/>
      <c r="H14"/>
      <c r="I14" s="38"/>
      <c r="J14" s="38"/>
      <c r="K14" s="38"/>
      <c r="L14" s="38"/>
      <c r="M14" s="38"/>
      <c r="N14" s="38"/>
    </row>
    <row r="15" spans="1:14">
      <c r="A15" s="459" t="s">
        <v>120</v>
      </c>
      <c r="B15" s="306">
        <f t="shared" si="0"/>
        <v>2.8863720703125</v>
      </c>
      <c r="C15" s="306">
        <f t="shared" si="1"/>
        <v>4.0499999999999998E-4</v>
      </c>
      <c r="D15"/>
      <c r="E15" s="307"/>
      <c r="F15" s="308"/>
      <c r="G15"/>
      <c r="H15"/>
      <c r="I15" s="38"/>
      <c r="J15" s="38"/>
      <c r="K15" s="38"/>
      <c r="L15" s="38"/>
      <c r="M15" s="38"/>
      <c r="N15" s="38"/>
    </row>
    <row r="16" spans="1:14">
      <c r="A16" s="283" t="s">
        <v>193</v>
      </c>
      <c r="B16" s="280">
        <f>SUM(B5:B15)</f>
        <v>5900.925486328124</v>
      </c>
      <c r="C16" s="280">
        <f>SUM(C5:C15)</f>
        <v>313.12054800000004</v>
      </c>
      <c r="D16"/>
      <c r="E16"/>
      <c r="F16" s="6"/>
      <c r="G16"/>
      <c r="H16"/>
      <c r="I16" s="38"/>
      <c r="J16" s="38"/>
      <c r="K16" s="38"/>
      <c r="L16" s="38"/>
      <c r="M16" s="38"/>
      <c r="N16" s="38"/>
    </row>
    <row r="17" spans="1:14" ht="12" customHeight="1">
      <c r="A17" s="107" t="s">
        <v>582</v>
      </c>
      <c r="B17" s="419">
        <f>B16/1024</f>
        <v>5.7626225452423085</v>
      </c>
      <c r="C17" s="281"/>
      <c r="D17"/>
      <c r="E17"/>
      <c r="F17" s="6"/>
      <c r="G17"/>
      <c r="H17"/>
      <c r="I17" s="38"/>
      <c r="J17" s="38"/>
      <c r="K17" s="38"/>
      <c r="L17" s="38"/>
      <c r="M17" s="38"/>
      <c r="N17" s="38"/>
    </row>
    <row r="18" spans="1:14">
      <c r="A18" s="273"/>
      <c r="B18" s="273"/>
      <c r="C18" s="273"/>
      <c r="D18"/>
      <c r="F18"/>
      <c r="G18"/>
      <c r="H18" s="38"/>
      <c r="I18" s="38"/>
      <c r="J18" s="38"/>
      <c r="K18" s="38"/>
      <c r="L18" s="38"/>
      <c r="M18" s="49"/>
      <c r="N18" s="49"/>
    </row>
    <row r="19" spans="1:14">
      <c r="A19" t="s">
        <v>90</v>
      </c>
      <c r="B19"/>
      <c r="C19"/>
      <c r="D19"/>
      <c r="F19"/>
      <c r="G19"/>
      <c r="H19" s="38"/>
      <c r="I19" s="57"/>
      <c r="J19" s="38"/>
      <c r="K19" s="38"/>
      <c r="L19" s="38"/>
      <c r="M19" s="49"/>
      <c r="N19" s="49"/>
    </row>
    <row r="20" spans="1:14">
      <c r="A20" s="391" t="s">
        <v>174</v>
      </c>
      <c r="B20" s="175" t="s">
        <v>117</v>
      </c>
      <c r="C20" s="167" t="s">
        <v>82</v>
      </c>
      <c r="D20" s="309" t="s">
        <v>224</v>
      </c>
      <c r="F20"/>
      <c r="G20"/>
      <c r="H20" s="38"/>
      <c r="I20" s="57"/>
      <c r="J20" s="38"/>
      <c r="K20" s="38"/>
      <c r="L20" s="38"/>
      <c r="M20"/>
      <c r="N20" s="49"/>
    </row>
    <row r="21" spans="1:14">
      <c r="A21" s="486" t="s">
        <v>590</v>
      </c>
      <c r="B21" s="408" t="s">
        <v>432</v>
      </c>
      <c r="C21" s="28">
        <f>C41+C42</f>
        <v>1822830.83</v>
      </c>
      <c r="D21" s="31">
        <f>D41+D42</f>
        <v>84074454</v>
      </c>
      <c r="F21"/>
      <c r="G21"/>
      <c r="H21" s="38"/>
      <c r="I21" s="38"/>
      <c r="J21" s="38"/>
      <c r="K21" s="38"/>
      <c r="L21" s="38"/>
      <c r="M21" s="49"/>
      <c r="N21" s="49"/>
    </row>
    <row r="22" spans="1:14">
      <c r="A22" s="484" t="s">
        <v>562</v>
      </c>
      <c r="B22" s="408" t="s">
        <v>98</v>
      </c>
      <c r="C22" s="28">
        <f>C37</f>
        <v>1844807.6799999999</v>
      </c>
      <c r="D22" s="31">
        <f>D37</f>
        <v>8628104</v>
      </c>
      <c r="F22"/>
      <c r="G22"/>
      <c r="H22" s="38"/>
      <c r="I22" s="57"/>
      <c r="J22" s="38"/>
      <c r="K22" s="38"/>
      <c r="L22" s="38"/>
      <c r="M22" s="49"/>
      <c r="N22" s="49"/>
    </row>
    <row r="23" spans="1:14">
      <c r="A23" s="485" t="s">
        <v>583</v>
      </c>
      <c r="B23" s="458" t="s">
        <v>98</v>
      </c>
      <c r="C23" s="28">
        <f>C38</f>
        <v>6174.72</v>
      </c>
      <c r="D23" s="31">
        <f>D38</f>
        <v>73360666</v>
      </c>
      <c r="F23"/>
      <c r="G23"/>
      <c r="H23" s="38"/>
      <c r="I23" s="57"/>
      <c r="J23" s="38"/>
      <c r="K23" s="38"/>
      <c r="L23" s="38"/>
      <c r="M23" s="49"/>
      <c r="N23" s="49"/>
    </row>
    <row r="24" spans="1:14">
      <c r="A24" s="408" t="s">
        <v>145</v>
      </c>
      <c r="B24" s="408" t="s">
        <v>98</v>
      </c>
      <c r="C24" s="28">
        <v>432360.66</v>
      </c>
      <c r="D24" s="31">
        <v>46417644</v>
      </c>
      <c r="F24"/>
      <c r="G24"/>
      <c r="H24" s="38"/>
      <c r="I24" s="38"/>
      <c r="J24" s="38"/>
      <c r="K24" s="38"/>
      <c r="L24" s="38"/>
      <c r="M24" s="49"/>
      <c r="N24" s="49"/>
    </row>
    <row r="25" spans="1:14">
      <c r="A25" s="408" t="s">
        <v>146</v>
      </c>
      <c r="B25" s="408" t="s">
        <v>98</v>
      </c>
      <c r="C25" s="28">
        <v>6577.3540000000003</v>
      </c>
      <c r="D25" s="31">
        <v>402823</v>
      </c>
      <c r="F25"/>
      <c r="G25"/>
      <c r="H25" s="38"/>
      <c r="I25" s="57"/>
      <c r="J25" s="38"/>
      <c r="K25" s="38"/>
      <c r="L25" s="38"/>
      <c r="M25" s="49"/>
      <c r="N25" s="49"/>
    </row>
    <row r="26" spans="1:14">
      <c r="A26" s="408" t="s">
        <v>112</v>
      </c>
      <c r="B26" s="408" t="s">
        <v>98</v>
      </c>
      <c r="C26" s="28">
        <v>920525.06700000004</v>
      </c>
      <c r="D26" s="31">
        <v>49830061</v>
      </c>
      <c r="F26"/>
      <c r="G26"/>
      <c r="H26" s="38"/>
      <c r="I26" s="57"/>
      <c r="J26" s="38"/>
      <c r="K26" s="38"/>
      <c r="L26" s="38"/>
      <c r="M26" s="49"/>
      <c r="N26" s="49"/>
    </row>
    <row r="27" spans="1:14">
      <c r="A27" s="408" t="s">
        <v>113</v>
      </c>
      <c r="B27" s="408" t="s">
        <v>98</v>
      </c>
      <c r="C27" s="28">
        <v>903259.48</v>
      </c>
      <c r="D27" s="31">
        <v>29701764</v>
      </c>
      <c r="F27"/>
      <c r="G27"/>
      <c r="H27" s="38"/>
      <c r="I27" s="57"/>
      <c r="J27" s="38"/>
      <c r="K27" s="38"/>
      <c r="L27" s="38"/>
      <c r="M27" s="49"/>
      <c r="N27" s="49"/>
    </row>
    <row r="28" spans="1:14">
      <c r="A28" s="408" t="s">
        <v>114</v>
      </c>
      <c r="B28" s="408" t="s">
        <v>98</v>
      </c>
      <c r="C28" s="28">
        <v>65977.831999999995</v>
      </c>
      <c r="D28" s="31">
        <v>18039583</v>
      </c>
      <c r="F28"/>
      <c r="G28"/>
      <c r="H28"/>
      <c r="I28"/>
      <c r="J28" s="38"/>
      <c r="K28" s="38"/>
      <c r="L28" s="38"/>
      <c r="M28" s="49"/>
      <c r="N28" s="49"/>
    </row>
    <row r="29" spans="1:14">
      <c r="A29" s="409" t="s">
        <v>119</v>
      </c>
      <c r="B29" s="408" t="s">
        <v>98</v>
      </c>
      <c r="C29" s="418">
        <v>47.179000000000002</v>
      </c>
      <c r="D29" s="36">
        <v>77384</v>
      </c>
      <c r="F29"/>
      <c r="G29"/>
      <c r="H29" s="38"/>
      <c r="I29" s="38"/>
      <c r="J29" s="38"/>
      <c r="K29" s="38"/>
      <c r="L29" s="38"/>
      <c r="M29" s="49"/>
      <c r="N29" s="49"/>
    </row>
    <row r="30" spans="1:14" ht="12.75" customHeight="1">
      <c r="A30" s="408" t="s">
        <v>185</v>
      </c>
      <c r="B30" s="408" t="s">
        <v>98</v>
      </c>
      <c r="C30" s="28">
        <v>37031.250999999997</v>
      </c>
      <c r="D30" s="31">
        <v>2587660</v>
      </c>
      <c r="F30"/>
      <c r="G30"/>
      <c r="H30" s="38"/>
      <c r="I30" s="38"/>
      <c r="J30" s="38"/>
      <c r="K30" s="38"/>
      <c r="L30" s="38"/>
      <c r="M30" s="49"/>
      <c r="N30" s="49"/>
    </row>
    <row r="31" spans="1:14">
      <c r="A31" s="409" t="s">
        <v>120</v>
      </c>
      <c r="B31" s="408" t="s">
        <v>98</v>
      </c>
      <c r="C31" s="418">
        <v>2955.645</v>
      </c>
      <c r="D31" s="36">
        <v>405</v>
      </c>
      <c r="F31"/>
      <c r="G31"/>
      <c r="H31"/>
      <c r="I31"/>
      <c r="J31"/>
      <c r="K31"/>
      <c r="L31"/>
      <c r="M31" s="49"/>
      <c r="N31" s="49"/>
    </row>
    <row r="32" spans="1:14">
      <c r="A32" s="409" t="s">
        <v>76</v>
      </c>
      <c r="B32" s="408" t="s">
        <v>99</v>
      </c>
      <c r="C32" s="418"/>
      <c r="D32" s="36"/>
      <c r="E32"/>
      <c r="F32"/>
      <c r="G32"/>
      <c r="H32"/>
      <c r="I32"/>
      <c r="J32"/>
      <c r="K32"/>
      <c r="L32"/>
      <c r="M32" s="49"/>
      <c r="N32" s="49"/>
    </row>
    <row r="33" spans="1:14" s="55" customFormat="1" ht="12" customHeight="1">
      <c r="A33" s="409" t="s">
        <v>193</v>
      </c>
      <c r="B33" s="407"/>
      <c r="C33" s="28">
        <f>SUM(C21:C32)</f>
        <v>6042547.6979999989</v>
      </c>
      <c r="D33" s="31">
        <f>SUM(D21:D32)</f>
        <v>313120548</v>
      </c>
      <c r="E33"/>
      <c r="F33"/>
      <c r="G33"/>
      <c r="H33"/>
      <c r="I33"/>
      <c r="J33"/>
      <c r="K33"/>
      <c r="L33"/>
    </row>
    <row r="34" spans="1:14" s="55" customFormat="1">
      <c r="A34"/>
      <c r="B34"/>
      <c r="C34" s="50"/>
      <c r="D34" s="12"/>
      <c r="E34"/>
      <c r="F34"/>
      <c r="G34"/>
      <c r="H34"/>
      <c r="I34"/>
      <c r="J34" s="300"/>
      <c r="K34" s="300"/>
      <c r="L34" s="300"/>
    </row>
    <row r="35" spans="1:14" s="34" customFormat="1">
      <c r="A35" t="s">
        <v>73</v>
      </c>
      <c r="B35" t="s">
        <v>433</v>
      </c>
      <c r="C35" t="s">
        <v>435</v>
      </c>
      <c r="D35" s="6"/>
      <c r="E35"/>
      <c r="F35"/>
      <c r="G35"/>
      <c r="H35"/>
      <c r="I35"/>
      <c r="J35" s="300"/>
      <c r="K35" s="300"/>
      <c r="L35" s="300"/>
    </row>
    <row r="36" spans="1:14" s="34" customFormat="1">
      <c r="A36" s="391" t="s">
        <v>231</v>
      </c>
      <c r="B36" s="167" t="s">
        <v>81</v>
      </c>
      <c r="C36" s="167" t="s">
        <v>82</v>
      </c>
      <c r="D36" s="309" t="s">
        <v>224</v>
      </c>
      <c r="E36"/>
      <c r="F36"/>
      <c r="G36"/>
      <c r="H36"/>
      <c r="I36"/>
      <c r="J36" s="300"/>
      <c r="K36" s="300"/>
      <c r="L36" s="300"/>
    </row>
    <row r="37" spans="1:14" s="34" customFormat="1">
      <c r="A37" s="2" t="s">
        <v>562</v>
      </c>
      <c r="B37" s="2" t="s">
        <v>507</v>
      </c>
      <c r="C37" s="3">
        <f>(1619.57+182)*1024</f>
        <v>1844807.6799999999</v>
      </c>
      <c r="D37" s="9">
        <f>8604104+24000</f>
        <v>8628104</v>
      </c>
      <c r="E37"/>
      <c r="F37"/>
      <c r="G37"/>
      <c r="H37"/>
      <c r="I37"/>
      <c r="J37" s="300"/>
      <c r="K37" s="300"/>
      <c r="L37" s="300"/>
    </row>
    <row r="38" spans="1:14" s="34" customFormat="1">
      <c r="A38" s="485" t="s">
        <v>583</v>
      </c>
      <c r="B38" s="2" t="s">
        <v>507</v>
      </c>
      <c r="C38" s="3">
        <f>6.03*1024</f>
        <v>6174.72</v>
      </c>
      <c r="D38" s="9">
        <v>73360666</v>
      </c>
      <c r="E38"/>
      <c r="F38"/>
      <c r="G38"/>
      <c r="H38"/>
      <c r="I38"/>
      <c r="J38" s="300"/>
      <c r="K38" s="300"/>
      <c r="L38" s="300"/>
    </row>
    <row r="39" spans="1:14" s="34" customFormat="1">
      <c r="A39" s="2" t="s">
        <v>145</v>
      </c>
      <c r="B39" s="2" t="s">
        <v>507</v>
      </c>
      <c r="C39" s="3">
        <v>432360.66</v>
      </c>
      <c r="D39" s="9">
        <v>46417644</v>
      </c>
      <c r="E39"/>
      <c r="F39"/>
      <c r="G39"/>
      <c r="H39"/>
      <c r="I39"/>
      <c r="J39" s="300"/>
      <c r="K39" s="300"/>
      <c r="L39" s="300"/>
    </row>
    <row r="40" spans="1:14" s="34" customFormat="1">
      <c r="A40" s="2" t="s">
        <v>146</v>
      </c>
      <c r="B40" s="2" t="s">
        <v>507</v>
      </c>
      <c r="C40" s="3">
        <v>6577.3540000000003</v>
      </c>
      <c r="D40" s="9">
        <v>402823</v>
      </c>
      <c r="E40"/>
      <c r="F40"/>
      <c r="G40"/>
      <c r="H40"/>
      <c r="I40"/>
      <c r="J40" s="300"/>
      <c r="K40" s="300"/>
      <c r="L40" s="300"/>
    </row>
    <row r="41" spans="1:14" s="34" customFormat="1">
      <c r="A41" s="2" t="s">
        <v>587</v>
      </c>
      <c r="B41" s="2" t="s">
        <v>507</v>
      </c>
      <c r="C41" s="3">
        <f>1359665.59-136192</f>
        <v>1223473.5900000001</v>
      </c>
      <c r="D41" s="9">
        <f>68683333-3417135</f>
        <v>65266198</v>
      </c>
      <c r="E41"/>
      <c r="F41"/>
      <c r="G41"/>
      <c r="H41"/>
      <c r="I41"/>
      <c r="J41" s="300"/>
      <c r="K41" s="300"/>
      <c r="L41" s="300"/>
    </row>
    <row r="42" spans="1:14" s="34" customFormat="1">
      <c r="A42" s="2" t="s">
        <v>588</v>
      </c>
      <c r="B42" s="2" t="s">
        <v>507</v>
      </c>
      <c r="C42" s="3">
        <v>599357.24</v>
      </c>
      <c r="D42" s="9">
        <v>18808256</v>
      </c>
      <c r="E42"/>
      <c r="F42"/>
      <c r="G42"/>
      <c r="H42"/>
      <c r="I42"/>
      <c r="J42" s="300"/>
      <c r="K42" s="300"/>
      <c r="L42" s="300"/>
    </row>
    <row r="43" spans="1:14" s="34" customFormat="1">
      <c r="A43" s="2" t="s">
        <v>112</v>
      </c>
      <c r="B43" s="2" t="s">
        <v>507</v>
      </c>
      <c r="C43" s="3">
        <v>920525.06700000004</v>
      </c>
      <c r="D43" s="9">
        <v>49830061</v>
      </c>
      <c r="E43"/>
      <c r="F43"/>
      <c r="G43"/>
      <c r="H43"/>
      <c r="I43"/>
      <c r="J43"/>
      <c r="K43"/>
      <c r="L43"/>
    </row>
    <row r="44" spans="1:14" s="34" customFormat="1">
      <c r="A44" s="2" t="s">
        <v>113</v>
      </c>
      <c r="B44" s="2" t="s">
        <v>507</v>
      </c>
      <c r="C44" s="3">
        <v>903259.48</v>
      </c>
      <c r="D44" s="9">
        <v>29701764</v>
      </c>
      <c r="E44"/>
      <c r="F44"/>
      <c r="G44"/>
      <c r="H44"/>
      <c r="I44"/>
      <c r="J44"/>
      <c r="K44"/>
      <c r="L44"/>
    </row>
    <row r="45" spans="1:14" s="34" customFormat="1">
      <c r="A45" s="16" t="s">
        <v>114</v>
      </c>
      <c r="B45" s="16" t="s">
        <v>507</v>
      </c>
      <c r="C45" s="17">
        <v>64075.256000000001</v>
      </c>
      <c r="D45" s="85">
        <v>17506944</v>
      </c>
      <c r="E45"/>
      <c r="F45"/>
      <c r="G45"/>
      <c r="H45"/>
      <c r="I45" s="15"/>
      <c r="J45"/>
      <c r="K45"/>
      <c r="L45"/>
    </row>
    <row r="46" spans="1:14" s="34" customFormat="1">
      <c r="A46" s="2" t="s">
        <v>184</v>
      </c>
      <c r="B46" s="2" t="s">
        <v>507</v>
      </c>
      <c r="C46" s="3">
        <v>1902.576</v>
      </c>
      <c r="D46" s="9">
        <v>532639</v>
      </c>
      <c r="E46"/>
      <c r="F46"/>
      <c r="G46"/>
      <c r="H46"/>
      <c r="I46" s="15"/>
      <c r="J46"/>
      <c r="K46"/>
      <c r="L46"/>
    </row>
    <row r="47" spans="1:14" s="34" customFormat="1">
      <c r="A47" s="83" t="s">
        <v>119</v>
      </c>
      <c r="B47" s="2" t="s">
        <v>507</v>
      </c>
      <c r="C47" s="3">
        <v>47.179000000000002</v>
      </c>
      <c r="D47" s="9">
        <v>77384</v>
      </c>
      <c r="E47" s="5"/>
      <c r="F47"/>
      <c r="G47"/>
      <c r="H47"/>
      <c r="I47"/>
      <c r="J47"/>
      <c r="K47"/>
      <c r="L47"/>
    </row>
    <row r="48" spans="1:14" s="34" customFormat="1">
      <c r="A48" s="2" t="s">
        <v>185</v>
      </c>
      <c r="B48" s="2" t="s">
        <v>507</v>
      </c>
      <c r="C48" s="3">
        <v>37031.250999999997</v>
      </c>
      <c r="D48" s="9">
        <v>2587660</v>
      </c>
      <c r="E48" s="50"/>
      <c r="F48" s="50"/>
      <c r="G48" s="5"/>
      <c r="H48"/>
      <c r="I48"/>
      <c r="J48"/>
      <c r="K48"/>
      <c r="L48"/>
      <c r="M48"/>
      <c r="N48"/>
    </row>
    <row r="49" spans="1:14" s="34" customFormat="1">
      <c r="A49" s="2" t="s">
        <v>120</v>
      </c>
      <c r="B49" s="2" t="s">
        <v>507</v>
      </c>
      <c r="C49" s="3">
        <v>2955.645</v>
      </c>
      <c r="D49" s="9">
        <v>405</v>
      </c>
      <c r="E49"/>
      <c r="F49" s="6"/>
      <c r="G49"/>
      <c r="H49"/>
      <c r="I49"/>
      <c r="J49"/>
      <c r="K49"/>
      <c r="L49"/>
      <c r="M49"/>
      <c r="N49"/>
    </row>
    <row r="50" spans="1:14" s="34" customFormat="1">
      <c r="A50" s="13"/>
      <c r="B50" s="13"/>
      <c r="C50" s="50">
        <f>SUM(C37:C49)</f>
        <v>6042547.6979999989</v>
      </c>
      <c r="D50" s="12">
        <f>SUM(D37:D49)</f>
        <v>313120548</v>
      </c>
      <c r="E50" s="4"/>
      <c r="F50" s="6"/>
      <c r="G50"/>
      <c r="H50"/>
      <c r="I50"/>
      <c r="J50"/>
      <c r="K50"/>
      <c r="L50"/>
      <c r="M50"/>
      <c r="N50"/>
    </row>
    <row r="51" spans="1:14">
      <c r="A51" s="13"/>
      <c r="B51" s="13"/>
      <c r="C51" s="50"/>
      <c r="D51" s="50"/>
      <c r="L51"/>
      <c r="M51"/>
      <c r="N51"/>
    </row>
    <row r="52" spans="1:14" customFormat="1">
      <c r="A52" s="22" t="s">
        <v>566</v>
      </c>
      <c r="B52" s="13"/>
      <c r="C52" s="13"/>
      <c r="D52" s="13"/>
    </row>
    <row r="53" spans="1:14" customFormat="1">
      <c r="A53" s="22" t="s">
        <v>575</v>
      </c>
      <c r="B53" s="13"/>
      <c r="C53" s="13"/>
      <c r="D53" s="13"/>
    </row>
    <row r="55" spans="1:14">
      <c r="A55" s="487" t="s">
        <v>586</v>
      </c>
      <c r="B55" s="54"/>
      <c r="C55" s="294"/>
      <c r="D55" s="294"/>
    </row>
    <row r="56" spans="1:14">
      <c r="A56" s="45" t="s">
        <v>585</v>
      </c>
    </row>
    <row r="58" spans="1:14">
      <c r="A58" s="45" t="s">
        <v>589</v>
      </c>
    </row>
  </sheetData>
  <sortState ref="A29:F30">
    <sortCondition ref="A29:A30"/>
  </sortState>
  <mergeCells count="1">
    <mergeCell ref="A1:G1"/>
  </mergeCells>
  <phoneticPr fontId="2" type="noConversion"/>
  <printOptions horizontalCentered="1"/>
  <pageMargins left="0.75" right="0.75" top="1" bottom="1" header="0.5" footer="0.5"/>
  <pageSetup scale="60" orientation="landscape" horizontalDpi="4294967292" verticalDpi="4294967292" r:id="rId1"/>
  <headerFooter alignWithMargins="0">
    <oddHeader>&amp;R&amp;F
&amp;A</oddHeader>
    <oddFooter>&amp;RMarch 2012</oddFooter>
  </headerFooter>
  <drawing r:id="rId2"/>
</worksheet>
</file>

<file path=xl/worksheets/sheet9.xml><?xml version="1.0" encoding="utf-8"?>
<worksheet xmlns="http://schemas.openxmlformats.org/spreadsheetml/2006/main" xmlns:r="http://schemas.openxmlformats.org/officeDocument/2006/relationships">
  <sheetPr codeName="Sheet9"/>
  <dimension ref="A1:AM202"/>
  <sheetViews>
    <sheetView topLeftCell="A116" zoomScale="85" workbookViewId="0">
      <selection activeCell="E114" sqref="E114"/>
    </sheetView>
  </sheetViews>
  <sheetFormatPr defaultColWidth="8.85546875" defaultRowHeight="12.75"/>
  <cols>
    <col min="1" max="1" width="12.7109375" style="154" customWidth="1"/>
    <col min="2" max="9" width="13.42578125" style="154" customWidth="1"/>
    <col min="10" max="10" width="13.85546875" style="154" customWidth="1"/>
    <col min="11" max="18" width="13.42578125" style="154" customWidth="1"/>
    <col min="19" max="19" width="17" style="154" customWidth="1"/>
    <col min="20" max="31" width="4.7109375" style="155" customWidth="1"/>
    <col min="32" max="32" width="9" style="155" bestFit="1" customWidth="1"/>
    <col min="33" max="33" width="10.28515625" style="155" customWidth="1"/>
    <col min="34" max="16384" width="8.85546875" style="155"/>
  </cols>
  <sheetData>
    <row r="1" spans="1:38" ht="34.5" customHeight="1">
      <c r="A1" s="527" t="s">
        <v>69</v>
      </c>
      <c r="B1" s="531"/>
      <c r="C1" s="531"/>
      <c r="D1" s="531"/>
      <c r="E1" s="531"/>
      <c r="F1" s="531"/>
      <c r="G1" s="531"/>
      <c r="H1" s="531"/>
      <c r="I1" s="531"/>
      <c r="J1" s="531"/>
      <c r="K1" s="531"/>
      <c r="L1" s="531"/>
      <c r="M1" s="531"/>
      <c r="N1" s="531"/>
    </row>
    <row r="2" spans="1:38" ht="12.75" customHeight="1">
      <c r="A2" s="156"/>
      <c r="B2" s="157"/>
      <c r="C2" s="157"/>
      <c r="D2" s="157"/>
      <c r="E2" s="157"/>
      <c r="F2" s="157"/>
      <c r="G2" s="157"/>
      <c r="H2" s="157"/>
      <c r="I2" s="157"/>
      <c r="J2" s="157"/>
      <c r="K2" s="157"/>
      <c r="L2" s="157"/>
      <c r="M2" s="157"/>
      <c r="N2" s="157"/>
    </row>
    <row r="3" spans="1:38" s="159" customFormat="1">
      <c r="A3" s="154"/>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row>
    <row r="4" spans="1:38" s="159" customFormat="1">
      <c r="A4" s="154"/>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row>
    <row r="5" spans="1:38" s="159" customFormat="1">
      <c r="A5" s="154"/>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row>
    <row r="6" spans="1:38" s="159" customFormat="1">
      <c r="A6" s="154"/>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row>
    <row r="7" spans="1:38" s="159" customFormat="1">
      <c r="A7" s="154"/>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row>
    <row r="8" spans="1:38" s="159" customFormat="1">
      <c r="A8" s="160"/>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row>
    <row r="9" spans="1:38" s="159" customFormat="1">
      <c r="A9" s="160"/>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row>
    <row r="10" spans="1:38" s="159" customFormat="1" ht="20.100000000000001" customHeight="1">
      <c r="A10" s="160"/>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row>
    <row r="11" spans="1:38" s="159" customFormat="1">
      <c r="A11" s="160"/>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row>
    <row r="12" spans="1:38" s="159" customFormat="1">
      <c r="A12" s="160"/>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row>
    <row r="13" spans="1:38" s="159" customFormat="1" ht="30.75" customHeight="1">
      <c r="A13" s="530" t="s">
        <v>64</v>
      </c>
      <c r="B13" s="532"/>
      <c r="C13" s="532"/>
      <c r="D13" s="532"/>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row>
    <row r="14" spans="1:38" s="159" customFormat="1" ht="11.25" customHeight="1">
      <c r="A14" s="161"/>
      <c r="B14" s="161"/>
      <c r="C14" s="161"/>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row>
    <row r="15" spans="1:38" s="159" customFormat="1" ht="17.25" customHeight="1">
      <c r="A15" s="162" t="s">
        <v>21</v>
      </c>
      <c r="B15" s="161"/>
      <c r="C15" s="161"/>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row>
    <row r="16" spans="1:38" s="159" customFormat="1" ht="12" customHeight="1">
      <c r="A16" s="161"/>
      <c r="B16" s="161"/>
      <c r="C16" s="161"/>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row>
    <row r="17" spans="1:38" s="159" customFormat="1" ht="12" customHeight="1">
      <c r="A17" s="163"/>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row>
    <row r="18" spans="1:38" s="159" customFormat="1">
      <c r="A18" s="158" t="s">
        <v>91</v>
      </c>
      <c r="B18" s="158"/>
      <c r="C18" s="158"/>
      <c r="D18" s="158"/>
      <c r="E18" s="158"/>
      <c r="F18" s="158"/>
      <c r="G18" s="158"/>
      <c r="H18" s="158"/>
      <c r="I18" s="158"/>
      <c r="J18" s="158"/>
      <c r="K18" s="158"/>
      <c r="L18" s="158"/>
      <c r="M18" s="158"/>
      <c r="N18" s="158"/>
      <c r="O18" s="158"/>
      <c r="P18" s="158"/>
      <c r="Q18" s="158"/>
      <c r="R18" s="164"/>
      <c r="S18" s="164"/>
      <c r="T18" s="164"/>
      <c r="U18" s="164"/>
      <c r="V18" s="164"/>
      <c r="W18" s="164"/>
      <c r="X18" s="164"/>
      <c r="Y18" s="164"/>
      <c r="Z18" s="164"/>
      <c r="AA18" s="164"/>
      <c r="AB18" s="164"/>
      <c r="AC18" s="164"/>
      <c r="AD18" s="164"/>
      <c r="AE18" s="164"/>
      <c r="AF18" s="164"/>
      <c r="AG18" s="158"/>
      <c r="AH18" s="158"/>
      <c r="AI18" s="158"/>
      <c r="AJ18" s="158"/>
      <c r="AK18" s="158"/>
      <c r="AL18" s="158"/>
    </row>
    <row r="19" spans="1:38" s="159" customFormat="1" ht="38.1" customHeight="1">
      <c r="A19" s="165" t="s">
        <v>42</v>
      </c>
      <c r="B19" s="166" t="s">
        <v>83</v>
      </c>
      <c r="C19" s="166" t="s">
        <v>251</v>
      </c>
      <c r="D19" s="166" t="s">
        <v>145</v>
      </c>
      <c r="E19" s="166" t="s">
        <v>146</v>
      </c>
      <c r="F19" s="166" t="s">
        <v>160</v>
      </c>
      <c r="G19" s="166" t="s">
        <v>112</v>
      </c>
      <c r="H19" s="392" t="s">
        <v>113</v>
      </c>
      <c r="I19" s="166" t="s">
        <v>114</v>
      </c>
      <c r="J19" s="166" t="s">
        <v>119</v>
      </c>
      <c r="K19" s="166" t="s">
        <v>177</v>
      </c>
      <c r="L19" s="166" t="s">
        <v>120</v>
      </c>
      <c r="M19" s="166" t="s">
        <v>134</v>
      </c>
      <c r="N19" s="167" t="s">
        <v>193</v>
      </c>
      <c r="O19" s="158"/>
      <c r="P19" s="158"/>
      <c r="Q19" s="158"/>
      <c r="R19" s="158"/>
      <c r="S19" s="164"/>
      <c r="T19" s="168"/>
      <c r="U19" s="168"/>
      <c r="V19" s="168"/>
      <c r="W19" s="168"/>
      <c r="X19" s="168"/>
      <c r="Y19" s="169"/>
      <c r="Z19" s="168"/>
      <c r="AA19" s="168"/>
      <c r="AB19" s="168"/>
      <c r="AC19" s="168"/>
      <c r="AD19" s="168"/>
      <c r="AE19" s="168"/>
      <c r="AF19" s="164"/>
      <c r="AG19" s="158"/>
      <c r="AH19" s="158"/>
      <c r="AI19" s="158"/>
      <c r="AJ19" s="158"/>
      <c r="AK19" s="158"/>
      <c r="AL19" s="158"/>
    </row>
    <row r="20" spans="1:38" s="159" customFormat="1" ht="27" customHeight="1">
      <c r="A20" s="173" t="s">
        <v>244</v>
      </c>
      <c r="B20" s="170">
        <f t="shared" ref="B20:M20" si="0">B37/1000000</f>
        <v>0.36860900000000002</v>
      </c>
      <c r="C20" s="170">
        <f t="shared" si="0"/>
        <v>112.330657</v>
      </c>
      <c r="D20" s="170">
        <f t="shared" si="0"/>
        <v>133.841386</v>
      </c>
      <c r="E20" s="170">
        <f t="shared" si="0"/>
        <v>0.72013300000000002</v>
      </c>
      <c r="F20" s="170">
        <f t="shared" si="0"/>
        <v>5.042249</v>
      </c>
      <c r="G20" s="170">
        <f t="shared" si="0"/>
        <v>63.965963000000002</v>
      </c>
      <c r="H20" s="170">
        <f t="shared" si="0"/>
        <v>98.766036999999997</v>
      </c>
      <c r="I20" s="170">
        <f t="shared" si="0"/>
        <v>20.180631999999999</v>
      </c>
      <c r="J20" s="170">
        <f t="shared" si="0"/>
        <v>3.194725</v>
      </c>
      <c r="K20" s="170">
        <f t="shared" si="0"/>
        <v>38.272939999999998</v>
      </c>
      <c r="L20" s="170">
        <f t="shared" si="0"/>
        <v>4.1586509999999999</v>
      </c>
      <c r="M20" s="170">
        <f t="shared" si="0"/>
        <v>20.538207</v>
      </c>
      <c r="N20" s="170">
        <f>SUM(B20:M20)</f>
        <v>501.38018900000003</v>
      </c>
      <c r="O20" s="171"/>
      <c r="P20" s="171"/>
      <c r="Q20" s="171"/>
      <c r="R20" s="171"/>
      <c r="S20" s="172"/>
      <c r="T20" s="172"/>
      <c r="U20" s="172"/>
      <c r="V20" s="172"/>
      <c r="W20" s="172"/>
      <c r="X20" s="172"/>
      <c r="Y20" s="172"/>
      <c r="Z20" s="172"/>
      <c r="AA20" s="172"/>
      <c r="AB20" s="172"/>
      <c r="AC20" s="172"/>
      <c r="AD20" s="172"/>
      <c r="AE20" s="172"/>
      <c r="AF20" s="164"/>
      <c r="AG20" s="158"/>
      <c r="AH20" s="158"/>
      <c r="AI20" s="158"/>
      <c r="AJ20" s="158"/>
      <c r="AK20" s="158"/>
      <c r="AL20" s="158"/>
    </row>
    <row r="21" spans="1:38" s="159" customFormat="1">
      <c r="A21" s="158"/>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row>
    <row r="22" spans="1:38" s="159" customFormat="1" ht="6"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row>
    <row r="23" spans="1:38">
      <c r="A23" s="158" t="s">
        <v>90</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row>
    <row r="24" spans="1:38" s="159" customFormat="1" ht="25.5">
      <c r="A24" s="174" t="s">
        <v>186</v>
      </c>
      <c r="B24" s="167" t="s">
        <v>83</v>
      </c>
      <c r="C24" s="167" t="s">
        <v>251</v>
      </c>
      <c r="D24" s="167" t="s">
        <v>175</v>
      </c>
      <c r="E24" s="167" t="s">
        <v>146</v>
      </c>
      <c r="F24" s="167" t="s">
        <v>160</v>
      </c>
      <c r="G24" s="167" t="s">
        <v>176</v>
      </c>
      <c r="H24" s="391" t="s">
        <v>113</v>
      </c>
      <c r="I24" s="167" t="s">
        <v>114</v>
      </c>
      <c r="J24" s="167" t="s">
        <v>119</v>
      </c>
      <c r="K24" s="167" t="s">
        <v>177</v>
      </c>
      <c r="L24" s="167" t="s">
        <v>120</v>
      </c>
      <c r="M24" s="167" t="s">
        <v>157</v>
      </c>
      <c r="N24" s="167" t="s">
        <v>193</v>
      </c>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row>
    <row r="25" spans="1:38" s="159" customFormat="1" ht="12" customHeight="1">
      <c r="A25" s="167" t="s">
        <v>475</v>
      </c>
      <c r="B25" s="176">
        <f>B41</f>
        <v>16239</v>
      </c>
      <c r="C25" s="176">
        <f>C41</f>
        <v>11270656</v>
      </c>
      <c r="D25" s="176">
        <f>D41</f>
        <v>8934606</v>
      </c>
      <c r="E25" s="176">
        <f>E41</f>
        <v>75447</v>
      </c>
      <c r="F25" s="176">
        <f>F41+G41+H41</f>
        <v>421071</v>
      </c>
      <c r="G25" s="176">
        <f>I41+J41</f>
        <v>6117971</v>
      </c>
      <c r="H25" s="176">
        <f t="shared" ref="H25:H36" si="1">K41</f>
        <v>6251832</v>
      </c>
      <c r="I25" s="176">
        <f>L41+M41+N41</f>
        <v>1045704</v>
      </c>
      <c r="J25" s="176">
        <f>O41</f>
        <v>161775</v>
      </c>
      <c r="K25" s="176">
        <f>P41</f>
        <v>5718409</v>
      </c>
      <c r="L25" s="176">
        <f>Q41</f>
        <v>432443</v>
      </c>
      <c r="M25" s="176">
        <f>R41</f>
        <v>857154</v>
      </c>
      <c r="N25" s="176">
        <f t="shared" ref="N25:N37" si="2">SUM(B25:M25)</f>
        <v>41303307</v>
      </c>
      <c r="O25" s="158"/>
      <c r="P25" s="177"/>
      <c r="Q25" s="177"/>
      <c r="R25" s="158"/>
      <c r="S25" s="158"/>
      <c r="T25" s="158"/>
      <c r="U25" s="158"/>
      <c r="V25" s="158"/>
      <c r="W25" s="158"/>
      <c r="X25" s="158"/>
      <c r="Y25" s="158"/>
      <c r="Z25" s="158"/>
      <c r="AA25" s="158"/>
      <c r="AB25" s="158"/>
      <c r="AC25" s="158"/>
      <c r="AD25" s="158"/>
      <c r="AE25" s="158"/>
      <c r="AF25" s="158"/>
      <c r="AG25" s="158"/>
      <c r="AH25" s="158"/>
      <c r="AI25" s="158"/>
      <c r="AJ25" s="158"/>
      <c r="AK25" s="158"/>
      <c r="AL25" s="158"/>
    </row>
    <row r="26" spans="1:38" s="159" customFormat="1">
      <c r="A26" s="167" t="s">
        <v>476</v>
      </c>
      <c r="B26" s="176">
        <f t="shared" ref="B26:E36" si="3">B42</f>
        <v>24381</v>
      </c>
      <c r="C26" s="176">
        <f t="shared" si="3"/>
        <v>11394161</v>
      </c>
      <c r="D26" s="176">
        <f t="shared" si="3"/>
        <v>8199259</v>
      </c>
      <c r="E26" s="176">
        <f t="shared" si="3"/>
        <v>44735</v>
      </c>
      <c r="F26" s="176">
        <f t="shared" ref="F26:F36" si="4">F42+G42+H42</f>
        <v>549333</v>
      </c>
      <c r="G26" s="176">
        <f t="shared" ref="G26:G36" si="5">I42+J42</f>
        <v>4302191</v>
      </c>
      <c r="H26" s="176">
        <f t="shared" si="1"/>
        <v>8307758</v>
      </c>
      <c r="I26" s="176">
        <f t="shared" ref="I26:I36" si="6">L42+M42+N42</f>
        <v>2789754</v>
      </c>
      <c r="J26" s="176">
        <f t="shared" ref="J26:M36" si="7">O42</f>
        <v>197051</v>
      </c>
      <c r="K26" s="176">
        <f t="shared" si="7"/>
        <v>5328517</v>
      </c>
      <c r="L26" s="176">
        <f t="shared" si="7"/>
        <v>412414</v>
      </c>
      <c r="M26" s="176">
        <f t="shared" si="7"/>
        <v>965514</v>
      </c>
      <c r="N26" s="176">
        <f t="shared" si="2"/>
        <v>42515068</v>
      </c>
      <c r="O26" s="158"/>
      <c r="P26" s="177"/>
      <c r="Q26" s="177"/>
      <c r="R26" s="158"/>
      <c r="S26" s="158"/>
      <c r="T26" s="158"/>
      <c r="U26" s="158"/>
      <c r="V26" s="158"/>
      <c r="W26" s="158"/>
      <c r="X26" s="158"/>
      <c r="Y26" s="158"/>
      <c r="Z26" s="158"/>
      <c r="AA26" s="158"/>
      <c r="AB26" s="158"/>
      <c r="AC26" s="158"/>
      <c r="AD26" s="158"/>
      <c r="AE26" s="158"/>
      <c r="AF26" s="158"/>
      <c r="AG26" s="158"/>
      <c r="AH26" s="158"/>
      <c r="AI26" s="158"/>
      <c r="AJ26" s="158"/>
      <c r="AK26" s="158"/>
      <c r="AL26" s="158"/>
    </row>
    <row r="27" spans="1:38">
      <c r="A27" s="167" t="s">
        <v>477</v>
      </c>
      <c r="B27" s="176">
        <f t="shared" si="3"/>
        <v>26002</v>
      </c>
      <c r="C27" s="176">
        <f t="shared" si="3"/>
        <v>7696840</v>
      </c>
      <c r="D27" s="176">
        <f t="shared" si="3"/>
        <v>9714652</v>
      </c>
      <c r="E27" s="176">
        <f t="shared" si="3"/>
        <v>41087</v>
      </c>
      <c r="F27" s="176">
        <f t="shared" si="4"/>
        <v>192978</v>
      </c>
      <c r="G27" s="176">
        <f t="shared" si="5"/>
        <v>3339387</v>
      </c>
      <c r="H27" s="176">
        <f t="shared" si="1"/>
        <v>10825960</v>
      </c>
      <c r="I27" s="176">
        <f t="shared" si="6"/>
        <v>1481574</v>
      </c>
      <c r="J27" s="176">
        <f t="shared" si="7"/>
        <v>158748</v>
      </c>
      <c r="K27" s="176">
        <f t="shared" si="7"/>
        <v>4887370</v>
      </c>
      <c r="L27" s="176">
        <f t="shared" si="7"/>
        <v>324120</v>
      </c>
      <c r="M27" s="176">
        <f t="shared" si="7"/>
        <v>680139</v>
      </c>
      <c r="N27" s="176">
        <f t="shared" si="2"/>
        <v>39368857</v>
      </c>
      <c r="O27" s="158"/>
      <c r="P27" s="177"/>
      <c r="Q27" s="177"/>
      <c r="R27" s="158"/>
      <c r="S27" s="158"/>
      <c r="T27" s="158"/>
      <c r="U27" s="158"/>
      <c r="V27" s="158"/>
      <c r="W27" s="158"/>
      <c r="X27" s="158"/>
      <c r="Y27" s="158"/>
      <c r="Z27" s="158"/>
      <c r="AA27" s="158"/>
      <c r="AB27" s="158"/>
      <c r="AC27" s="158"/>
      <c r="AD27" s="158"/>
      <c r="AE27" s="158"/>
      <c r="AF27" s="158"/>
      <c r="AG27" s="158"/>
      <c r="AH27" s="158"/>
      <c r="AI27" s="158"/>
      <c r="AJ27" s="158"/>
      <c r="AK27" s="158"/>
      <c r="AL27" s="158"/>
    </row>
    <row r="28" spans="1:38" s="159" customFormat="1">
      <c r="A28" s="167" t="s">
        <v>466</v>
      </c>
      <c r="B28" s="176">
        <f t="shared" si="3"/>
        <v>26037</v>
      </c>
      <c r="C28" s="176">
        <f t="shared" si="3"/>
        <v>14155656</v>
      </c>
      <c r="D28" s="176">
        <f t="shared" si="3"/>
        <v>11882441</v>
      </c>
      <c r="E28" s="176">
        <f t="shared" si="3"/>
        <v>64283</v>
      </c>
      <c r="F28" s="176">
        <f t="shared" si="4"/>
        <v>303048</v>
      </c>
      <c r="G28" s="176">
        <f t="shared" si="5"/>
        <v>3571915</v>
      </c>
      <c r="H28" s="176">
        <f t="shared" si="1"/>
        <v>9208543</v>
      </c>
      <c r="I28" s="176">
        <f t="shared" si="6"/>
        <v>1748240</v>
      </c>
      <c r="J28" s="176">
        <f t="shared" si="7"/>
        <v>252777</v>
      </c>
      <c r="K28" s="176">
        <f t="shared" si="7"/>
        <v>5606712</v>
      </c>
      <c r="L28" s="176">
        <f t="shared" si="7"/>
        <v>447403</v>
      </c>
      <c r="M28" s="176">
        <f t="shared" si="7"/>
        <v>1650801</v>
      </c>
      <c r="N28" s="176">
        <f t="shared" si="2"/>
        <v>48917856</v>
      </c>
      <c r="O28" s="158"/>
      <c r="P28" s="177"/>
      <c r="Q28" s="177"/>
      <c r="R28" s="158"/>
      <c r="S28" s="158"/>
      <c r="T28" s="158"/>
      <c r="U28" s="158"/>
      <c r="V28" s="158"/>
      <c r="W28" s="158"/>
      <c r="X28" s="158"/>
      <c r="Y28" s="158"/>
      <c r="Z28" s="158"/>
      <c r="AA28" s="158"/>
      <c r="AB28" s="158"/>
      <c r="AC28" s="158"/>
      <c r="AD28" s="158"/>
      <c r="AE28" s="158"/>
      <c r="AF28" s="158"/>
      <c r="AG28" s="158"/>
      <c r="AH28" s="158"/>
      <c r="AI28" s="158"/>
      <c r="AJ28" s="158"/>
      <c r="AK28" s="158"/>
      <c r="AL28" s="158"/>
    </row>
    <row r="29" spans="1:38">
      <c r="A29" s="167" t="s">
        <v>467</v>
      </c>
      <c r="B29" s="176">
        <f t="shared" si="3"/>
        <v>22188</v>
      </c>
      <c r="C29" s="176">
        <f t="shared" si="3"/>
        <v>7047849</v>
      </c>
      <c r="D29" s="176">
        <f t="shared" si="3"/>
        <v>12270468</v>
      </c>
      <c r="E29" s="176">
        <f t="shared" si="3"/>
        <v>61772</v>
      </c>
      <c r="F29" s="176">
        <f t="shared" si="4"/>
        <v>366674</v>
      </c>
      <c r="G29" s="176">
        <f t="shared" si="5"/>
        <v>3418772</v>
      </c>
      <c r="H29" s="176">
        <f t="shared" si="1"/>
        <v>8721952</v>
      </c>
      <c r="I29" s="176">
        <f t="shared" si="6"/>
        <v>2107147</v>
      </c>
      <c r="J29" s="176">
        <f t="shared" si="7"/>
        <v>135389</v>
      </c>
      <c r="K29" s="176">
        <f t="shared" si="7"/>
        <v>5812449</v>
      </c>
      <c r="L29" s="176">
        <f t="shared" si="7"/>
        <v>457582</v>
      </c>
      <c r="M29" s="176">
        <f t="shared" si="7"/>
        <v>2334955</v>
      </c>
      <c r="N29" s="176">
        <f t="shared" si="2"/>
        <v>42757197</v>
      </c>
      <c r="O29" s="158"/>
      <c r="P29" s="177"/>
      <c r="Q29" s="177"/>
      <c r="R29" s="158"/>
      <c r="S29" s="158"/>
      <c r="T29" s="158"/>
      <c r="U29" s="158"/>
      <c r="V29" s="158"/>
      <c r="W29" s="158"/>
      <c r="X29" s="158"/>
      <c r="Y29" s="158"/>
      <c r="Z29" s="158"/>
      <c r="AA29" s="158"/>
      <c r="AB29" s="158"/>
      <c r="AC29" s="158"/>
      <c r="AD29" s="158"/>
      <c r="AE29" s="158"/>
      <c r="AF29" s="158"/>
      <c r="AG29" s="158"/>
      <c r="AH29" s="158"/>
      <c r="AI29" s="158"/>
      <c r="AJ29" s="158"/>
      <c r="AK29" s="158"/>
      <c r="AL29" s="158"/>
    </row>
    <row r="30" spans="1:38">
      <c r="A30" s="167" t="s">
        <v>468</v>
      </c>
      <c r="B30" s="176">
        <f t="shared" si="3"/>
        <v>16703</v>
      </c>
      <c r="C30" s="176">
        <f t="shared" si="3"/>
        <v>13865313</v>
      </c>
      <c r="D30" s="176">
        <f t="shared" si="3"/>
        <v>10760800</v>
      </c>
      <c r="E30" s="176">
        <f t="shared" si="3"/>
        <v>68511</v>
      </c>
      <c r="F30" s="176">
        <f t="shared" si="4"/>
        <v>544162</v>
      </c>
      <c r="G30" s="176">
        <f t="shared" si="5"/>
        <v>3844277</v>
      </c>
      <c r="H30" s="176">
        <f t="shared" si="1"/>
        <v>11891084</v>
      </c>
      <c r="I30" s="176">
        <f t="shared" si="6"/>
        <v>1256793</v>
      </c>
      <c r="J30" s="176">
        <f t="shared" si="7"/>
        <v>176831</v>
      </c>
      <c r="K30" s="176">
        <f t="shared" si="7"/>
        <v>5529741</v>
      </c>
      <c r="L30" s="176">
        <f t="shared" si="7"/>
        <v>501093</v>
      </c>
      <c r="M30" s="176">
        <f t="shared" si="7"/>
        <v>2709515</v>
      </c>
      <c r="N30" s="176">
        <f t="shared" si="2"/>
        <v>51164823</v>
      </c>
      <c r="O30" s="158"/>
      <c r="P30" s="177"/>
      <c r="Q30" s="177"/>
      <c r="R30" s="158"/>
      <c r="S30" s="158"/>
      <c r="T30" s="158"/>
      <c r="U30" s="158"/>
      <c r="V30" s="158"/>
      <c r="W30" s="158"/>
      <c r="X30" s="158"/>
      <c r="Y30" s="158"/>
      <c r="Z30" s="158"/>
      <c r="AA30" s="158"/>
      <c r="AB30" s="158"/>
      <c r="AC30" s="158"/>
      <c r="AD30" s="158"/>
      <c r="AE30" s="158"/>
      <c r="AF30" s="158"/>
      <c r="AG30" s="158"/>
      <c r="AH30" s="158"/>
      <c r="AI30" s="158"/>
      <c r="AJ30" s="158"/>
      <c r="AK30" s="158"/>
      <c r="AL30" s="158"/>
    </row>
    <row r="31" spans="1:38">
      <c r="A31" s="167" t="s">
        <v>469</v>
      </c>
      <c r="B31" s="176">
        <f t="shared" si="3"/>
        <v>20315</v>
      </c>
      <c r="C31" s="176">
        <f t="shared" si="3"/>
        <v>11385390</v>
      </c>
      <c r="D31" s="176">
        <f t="shared" si="3"/>
        <v>12777938</v>
      </c>
      <c r="E31" s="176">
        <f t="shared" si="3"/>
        <v>40668</v>
      </c>
      <c r="F31" s="176">
        <f t="shared" si="4"/>
        <v>556532</v>
      </c>
      <c r="G31" s="176">
        <f t="shared" si="5"/>
        <v>4257636</v>
      </c>
      <c r="H31" s="176">
        <f t="shared" si="1"/>
        <v>9924545</v>
      </c>
      <c r="I31" s="176">
        <f t="shared" si="6"/>
        <v>1290481</v>
      </c>
      <c r="J31" s="176">
        <f t="shared" si="7"/>
        <v>220612</v>
      </c>
      <c r="K31" s="176">
        <f t="shared" si="7"/>
        <v>4266020</v>
      </c>
      <c r="L31" s="176">
        <f t="shared" si="7"/>
        <v>553009</v>
      </c>
      <c r="M31" s="176">
        <f t="shared" si="7"/>
        <v>2229227</v>
      </c>
      <c r="N31" s="176">
        <f t="shared" si="2"/>
        <v>47522373</v>
      </c>
      <c r="O31" s="158"/>
      <c r="P31" s="177"/>
      <c r="Q31" s="177"/>
      <c r="R31" s="158"/>
      <c r="S31" s="158"/>
      <c r="T31" s="158"/>
      <c r="U31" s="158"/>
      <c r="V31" s="158"/>
      <c r="W31" s="158"/>
      <c r="X31" s="158"/>
      <c r="Y31" s="158"/>
      <c r="Z31" s="158"/>
      <c r="AA31" s="158"/>
      <c r="AB31" s="158"/>
      <c r="AC31" s="158"/>
      <c r="AD31" s="158"/>
      <c r="AE31" s="158"/>
      <c r="AF31" s="158"/>
      <c r="AG31" s="158"/>
      <c r="AH31" s="158"/>
      <c r="AI31" s="158"/>
      <c r="AJ31" s="158"/>
      <c r="AK31" s="158"/>
      <c r="AL31" s="158"/>
    </row>
    <row r="32" spans="1:38">
      <c r="A32" s="167" t="s">
        <v>470</v>
      </c>
      <c r="B32" s="176">
        <f t="shared" si="3"/>
        <v>13155</v>
      </c>
      <c r="C32" s="176">
        <f t="shared" si="3"/>
        <v>8595616</v>
      </c>
      <c r="D32" s="176">
        <f t="shared" si="3"/>
        <v>9575379</v>
      </c>
      <c r="E32" s="176">
        <f t="shared" si="3"/>
        <v>61751</v>
      </c>
      <c r="F32" s="176">
        <f t="shared" si="4"/>
        <v>347632</v>
      </c>
      <c r="G32" s="176">
        <f t="shared" si="5"/>
        <v>4571456</v>
      </c>
      <c r="H32" s="176">
        <f t="shared" si="1"/>
        <v>8924361</v>
      </c>
      <c r="I32" s="176">
        <f t="shared" si="6"/>
        <v>1154359</v>
      </c>
      <c r="J32" s="176">
        <f t="shared" si="7"/>
        <v>668822</v>
      </c>
      <c r="K32" s="176">
        <f t="shared" si="7"/>
        <v>295930</v>
      </c>
      <c r="L32" s="176">
        <f t="shared" si="7"/>
        <v>380881</v>
      </c>
      <c r="M32" s="176">
        <f t="shared" si="7"/>
        <v>2155460</v>
      </c>
      <c r="N32" s="176">
        <f t="shared" si="2"/>
        <v>36744802</v>
      </c>
      <c r="O32" s="158"/>
      <c r="P32" s="177"/>
      <c r="Q32" s="177"/>
      <c r="R32" s="158"/>
      <c r="S32" s="158"/>
      <c r="T32" s="158"/>
      <c r="U32" s="158"/>
      <c r="V32" s="158"/>
      <c r="W32" s="158"/>
      <c r="X32" s="158"/>
      <c r="Y32" s="158"/>
      <c r="Z32" s="158"/>
      <c r="AA32" s="158"/>
      <c r="AB32" s="158"/>
      <c r="AC32" s="158"/>
      <c r="AD32" s="158"/>
      <c r="AE32" s="158"/>
      <c r="AF32" s="158"/>
      <c r="AG32" s="158"/>
      <c r="AH32" s="158"/>
      <c r="AI32" s="158"/>
      <c r="AJ32" s="158"/>
      <c r="AK32" s="158"/>
      <c r="AL32" s="158"/>
    </row>
    <row r="33" spans="1:39">
      <c r="A33" s="167" t="s">
        <v>471</v>
      </c>
      <c r="B33" s="176">
        <f t="shared" si="3"/>
        <v>42740</v>
      </c>
      <c r="C33" s="176">
        <f t="shared" si="3"/>
        <v>8125879</v>
      </c>
      <c r="D33" s="176">
        <f t="shared" si="3"/>
        <v>9683958</v>
      </c>
      <c r="E33" s="176">
        <f t="shared" si="3"/>
        <v>68033</v>
      </c>
      <c r="F33" s="176">
        <f t="shared" si="4"/>
        <v>533190</v>
      </c>
      <c r="G33" s="176">
        <f t="shared" si="5"/>
        <v>7049600</v>
      </c>
      <c r="H33" s="176">
        <f t="shared" si="1"/>
        <v>6959974</v>
      </c>
      <c r="I33" s="176">
        <f t="shared" si="6"/>
        <v>1320781</v>
      </c>
      <c r="J33" s="176">
        <f t="shared" si="7"/>
        <v>131563</v>
      </c>
      <c r="K33" s="176">
        <f t="shared" si="7"/>
        <v>245745</v>
      </c>
      <c r="L33" s="176">
        <f t="shared" si="7"/>
        <v>143446</v>
      </c>
      <c r="M33" s="176">
        <f t="shared" si="7"/>
        <v>1674470</v>
      </c>
      <c r="N33" s="176">
        <f t="shared" si="2"/>
        <v>35979379</v>
      </c>
      <c r="O33" s="158"/>
      <c r="P33" s="177"/>
      <c r="Q33" s="177"/>
      <c r="R33" s="158"/>
      <c r="S33" s="158"/>
      <c r="T33" s="158"/>
      <c r="U33" s="158"/>
      <c r="V33" s="158"/>
      <c r="W33" s="158"/>
      <c r="X33" s="158"/>
      <c r="Y33" s="158"/>
      <c r="Z33" s="158"/>
      <c r="AA33" s="158"/>
      <c r="AB33" s="158"/>
      <c r="AC33" s="158"/>
      <c r="AD33" s="158"/>
      <c r="AE33" s="158"/>
      <c r="AF33" s="158"/>
      <c r="AG33" s="158"/>
      <c r="AH33" s="158"/>
      <c r="AI33" s="158"/>
      <c r="AJ33" s="158"/>
      <c r="AK33" s="158"/>
      <c r="AL33" s="158"/>
    </row>
    <row r="34" spans="1:39">
      <c r="A34" s="167" t="s">
        <v>472</v>
      </c>
      <c r="B34" s="176">
        <f t="shared" si="3"/>
        <v>74918</v>
      </c>
      <c r="C34" s="176">
        <f t="shared" si="3"/>
        <v>5872141</v>
      </c>
      <c r="D34" s="176">
        <f t="shared" si="3"/>
        <v>11257995</v>
      </c>
      <c r="E34" s="176">
        <f t="shared" si="3"/>
        <v>38854</v>
      </c>
      <c r="F34" s="176">
        <f t="shared" si="4"/>
        <v>357113</v>
      </c>
      <c r="G34" s="176">
        <f t="shared" si="5"/>
        <v>8729557</v>
      </c>
      <c r="H34" s="176">
        <f t="shared" si="1"/>
        <v>7499360</v>
      </c>
      <c r="I34" s="176">
        <f t="shared" si="6"/>
        <v>1708686</v>
      </c>
      <c r="J34" s="176">
        <f t="shared" si="7"/>
        <v>148920</v>
      </c>
      <c r="K34" s="176">
        <f t="shared" si="7"/>
        <v>228817</v>
      </c>
      <c r="L34" s="176">
        <f t="shared" si="7"/>
        <v>142024</v>
      </c>
      <c r="M34" s="176">
        <f t="shared" si="7"/>
        <v>1979496</v>
      </c>
      <c r="N34" s="176">
        <f t="shared" si="2"/>
        <v>38037881</v>
      </c>
      <c r="O34" s="158"/>
      <c r="P34" s="177"/>
      <c r="Q34" s="177"/>
      <c r="R34" s="158"/>
      <c r="S34" s="158"/>
      <c r="T34" s="158"/>
      <c r="U34" s="158"/>
      <c r="V34" s="158"/>
      <c r="W34" s="158"/>
      <c r="X34" s="158"/>
      <c r="Y34" s="158"/>
      <c r="Z34" s="158"/>
      <c r="AA34" s="158"/>
      <c r="AB34" s="158"/>
      <c r="AC34" s="158"/>
      <c r="AD34" s="158"/>
      <c r="AE34" s="158"/>
      <c r="AF34" s="158"/>
      <c r="AG34" s="158"/>
      <c r="AH34" s="158"/>
      <c r="AI34" s="158"/>
      <c r="AJ34" s="158"/>
      <c r="AK34" s="158"/>
      <c r="AL34" s="158"/>
    </row>
    <row r="35" spans="1:39">
      <c r="A35" s="167" t="s">
        <v>473</v>
      </c>
      <c r="B35" s="176">
        <f t="shared" si="3"/>
        <v>44587</v>
      </c>
      <c r="C35" s="176">
        <f t="shared" si="3"/>
        <v>7110907</v>
      </c>
      <c r="D35" s="176">
        <f t="shared" si="3"/>
        <v>13904272</v>
      </c>
      <c r="E35" s="176">
        <f t="shared" si="3"/>
        <v>57136</v>
      </c>
      <c r="F35" s="176">
        <f t="shared" si="4"/>
        <v>516155</v>
      </c>
      <c r="G35" s="176">
        <f t="shared" si="5"/>
        <v>9435295</v>
      </c>
      <c r="H35" s="176">
        <f t="shared" si="1"/>
        <v>4640915</v>
      </c>
      <c r="I35" s="176">
        <f t="shared" si="6"/>
        <v>1995905</v>
      </c>
      <c r="J35" s="176">
        <f t="shared" si="7"/>
        <v>244166</v>
      </c>
      <c r="K35" s="176">
        <f t="shared" si="7"/>
        <v>215132</v>
      </c>
      <c r="L35" s="176">
        <f t="shared" si="7"/>
        <v>185647</v>
      </c>
      <c r="M35" s="176">
        <f t="shared" si="7"/>
        <v>1745098</v>
      </c>
      <c r="N35" s="176">
        <f t="shared" si="2"/>
        <v>40095215</v>
      </c>
      <c r="O35" s="158"/>
      <c r="P35" s="177"/>
      <c r="Q35" s="177"/>
      <c r="R35" s="158"/>
      <c r="S35" s="158"/>
      <c r="T35" s="158"/>
      <c r="U35" s="158"/>
      <c r="V35" s="158"/>
      <c r="W35" s="158"/>
      <c r="X35" s="158"/>
      <c r="Y35" s="158"/>
      <c r="Z35" s="158"/>
      <c r="AA35" s="158"/>
      <c r="AB35" s="158"/>
      <c r="AC35" s="158"/>
      <c r="AD35" s="158"/>
      <c r="AE35" s="158"/>
      <c r="AF35" s="158"/>
      <c r="AG35" s="158"/>
      <c r="AH35" s="158"/>
      <c r="AI35" s="158"/>
      <c r="AJ35" s="158"/>
      <c r="AK35" s="158"/>
      <c r="AL35" s="158"/>
    </row>
    <row r="36" spans="1:39">
      <c r="A36" s="167" t="s">
        <v>474</v>
      </c>
      <c r="B36" s="176">
        <f t="shared" si="3"/>
        <v>41344</v>
      </c>
      <c r="C36" s="176">
        <f t="shared" si="3"/>
        <v>5810249</v>
      </c>
      <c r="D36" s="176">
        <f t="shared" si="3"/>
        <v>14879618</v>
      </c>
      <c r="E36" s="176">
        <f t="shared" si="3"/>
        <v>97856</v>
      </c>
      <c r="F36" s="176">
        <f t="shared" si="4"/>
        <v>354361</v>
      </c>
      <c r="G36" s="176">
        <f t="shared" si="5"/>
        <v>5327906</v>
      </c>
      <c r="H36" s="176">
        <f t="shared" si="1"/>
        <v>5609753</v>
      </c>
      <c r="I36" s="176">
        <f t="shared" si="6"/>
        <v>2281208</v>
      </c>
      <c r="J36" s="176">
        <f t="shared" si="7"/>
        <v>698071</v>
      </c>
      <c r="K36" s="176">
        <f t="shared" si="7"/>
        <v>138098</v>
      </c>
      <c r="L36" s="176">
        <f t="shared" si="7"/>
        <v>178589</v>
      </c>
      <c r="M36" s="176">
        <f t="shared" si="7"/>
        <v>1556378</v>
      </c>
      <c r="N36" s="176">
        <f t="shared" si="2"/>
        <v>36973431</v>
      </c>
      <c r="O36" s="158"/>
      <c r="P36" s="177"/>
      <c r="Q36" s="177"/>
      <c r="R36" s="158"/>
      <c r="S36" s="158"/>
      <c r="T36" s="158"/>
      <c r="U36" s="158"/>
      <c r="V36" s="158"/>
      <c r="W36" s="158"/>
      <c r="X36" s="158"/>
      <c r="Y36" s="158"/>
      <c r="Z36" s="158"/>
      <c r="AA36" s="158"/>
      <c r="AB36" s="158"/>
      <c r="AC36" s="158"/>
      <c r="AD36" s="158"/>
      <c r="AE36" s="158"/>
      <c r="AF36" s="158"/>
      <c r="AG36" s="158"/>
      <c r="AH36" s="158"/>
      <c r="AI36" s="158"/>
      <c r="AJ36" s="158"/>
      <c r="AK36" s="158"/>
      <c r="AL36" s="158"/>
    </row>
    <row r="37" spans="1:39">
      <c r="A37" s="178" t="s">
        <v>235</v>
      </c>
      <c r="B37" s="176">
        <f>SUM(B25:B36)</f>
        <v>368609</v>
      </c>
      <c r="C37" s="176">
        <f>SUM(C25:C36)</f>
        <v>112330657</v>
      </c>
      <c r="D37" s="176">
        <f t="shared" ref="D37:M37" si="8">SUM(D25:D36)</f>
        <v>133841386</v>
      </c>
      <c r="E37" s="176">
        <f t="shared" si="8"/>
        <v>720133</v>
      </c>
      <c r="F37" s="176">
        <f t="shared" si="8"/>
        <v>5042249</v>
      </c>
      <c r="G37" s="176">
        <f t="shared" si="8"/>
        <v>63965963</v>
      </c>
      <c r="H37" s="176">
        <f t="shared" si="8"/>
        <v>98766037</v>
      </c>
      <c r="I37" s="176">
        <f t="shared" si="8"/>
        <v>20180632</v>
      </c>
      <c r="J37" s="176">
        <f t="shared" si="8"/>
        <v>3194725</v>
      </c>
      <c r="K37" s="176">
        <f t="shared" si="8"/>
        <v>38272940</v>
      </c>
      <c r="L37" s="176">
        <f t="shared" si="8"/>
        <v>4158651</v>
      </c>
      <c r="M37" s="176">
        <f t="shared" si="8"/>
        <v>20538207</v>
      </c>
      <c r="N37" s="176">
        <f t="shared" si="2"/>
        <v>501380189</v>
      </c>
      <c r="O37" s="179"/>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row>
    <row r="38" spans="1:39" ht="5.0999999999999996" customHeight="1">
      <c r="A38" s="180"/>
      <c r="B38" s="177"/>
      <c r="C38" s="177"/>
      <c r="D38" s="177"/>
      <c r="E38" s="177"/>
      <c r="F38" s="177"/>
      <c r="G38" s="177"/>
      <c r="H38" s="177"/>
      <c r="I38" s="177"/>
      <c r="J38" s="177"/>
      <c r="K38" s="177"/>
      <c r="L38" s="177"/>
      <c r="M38" s="177"/>
      <c r="N38" s="177"/>
      <c r="O38" s="177"/>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row>
    <row r="39" spans="1:39">
      <c r="A39" s="181" t="s">
        <v>73</v>
      </c>
      <c r="B39" s="182"/>
      <c r="C39" s="182"/>
      <c r="D39" s="183"/>
      <c r="E39" s="183"/>
      <c r="F39" s="183"/>
      <c r="G39" s="183"/>
      <c r="H39" s="183"/>
      <c r="I39" s="183"/>
      <c r="J39" s="183"/>
      <c r="K39" s="183"/>
      <c r="L39" s="183"/>
      <c r="M39" s="183"/>
      <c r="N39" s="183"/>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row>
    <row r="40" spans="1:39" ht="25.5">
      <c r="A40" s="174" t="s">
        <v>186</v>
      </c>
      <c r="B40" s="184" t="s">
        <v>83</v>
      </c>
      <c r="C40" s="167" t="s">
        <v>251</v>
      </c>
      <c r="D40" s="184" t="s">
        <v>145</v>
      </c>
      <c r="E40" s="184" t="s">
        <v>146</v>
      </c>
      <c r="F40" s="184" t="s">
        <v>478</v>
      </c>
      <c r="G40" s="184" t="s">
        <v>111</v>
      </c>
      <c r="H40" s="184" t="s">
        <v>353</v>
      </c>
      <c r="I40" s="184" t="s">
        <v>112</v>
      </c>
      <c r="J40" s="391" t="s">
        <v>355</v>
      </c>
      <c r="K40" s="184" t="s">
        <v>113</v>
      </c>
      <c r="L40" s="184" t="s">
        <v>114</v>
      </c>
      <c r="M40" s="184" t="s">
        <v>354</v>
      </c>
      <c r="N40" s="184" t="s">
        <v>184</v>
      </c>
      <c r="O40" s="184" t="s">
        <v>119</v>
      </c>
      <c r="P40" s="184" t="s">
        <v>177</v>
      </c>
      <c r="Q40" s="184" t="s">
        <v>120</v>
      </c>
      <c r="R40" s="175" t="s">
        <v>76</v>
      </c>
      <c r="S40" s="185" t="s">
        <v>193</v>
      </c>
      <c r="T40" s="158"/>
      <c r="U40" s="158"/>
      <c r="V40" s="158"/>
      <c r="W40" s="158"/>
      <c r="X40" s="158"/>
      <c r="Y40" s="158"/>
      <c r="Z40" s="158"/>
      <c r="AA40" s="158"/>
      <c r="AB40" s="158"/>
      <c r="AC40" s="158"/>
      <c r="AD40" s="158"/>
      <c r="AE40" s="158"/>
      <c r="AF40" s="158"/>
      <c r="AG40" s="158"/>
      <c r="AH40" s="158"/>
      <c r="AI40" s="158"/>
      <c r="AJ40" s="158"/>
      <c r="AK40" s="158"/>
      <c r="AL40" s="158"/>
      <c r="AM40" s="158"/>
    </row>
    <row r="41" spans="1:39">
      <c r="A41" s="167" t="s">
        <v>475</v>
      </c>
      <c r="B41" s="186">
        <v>16239</v>
      </c>
      <c r="C41" s="186">
        <v>11270656</v>
      </c>
      <c r="D41" s="186">
        <v>8934606</v>
      </c>
      <c r="E41" s="186">
        <v>75447</v>
      </c>
      <c r="F41" s="186">
        <v>8226</v>
      </c>
      <c r="G41" s="186">
        <v>203521</v>
      </c>
      <c r="H41" s="186">
        <v>209324</v>
      </c>
      <c r="I41" s="186">
        <v>6102187</v>
      </c>
      <c r="J41" s="186">
        <v>15784</v>
      </c>
      <c r="K41" s="186">
        <v>6251832</v>
      </c>
      <c r="L41" s="186">
        <v>577796</v>
      </c>
      <c r="M41" s="186">
        <v>62</v>
      </c>
      <c r="N41" s="186">
        <v>467846</v>
      </c>
      <c r="O41" s="186">
        <v>161775</v>
      </c>
      <c r="P41" s="186">
        <v>5718409</v>
      </c>
      <c r="Q41" s="186">
        <v>432443</v>
      </c>
      <c r="R41" s="186">
        <v>857154</v>
      </c>
      <c r="S41" s="186">
        <f t="shared" ref="S41:S52" si="9">SUM(B41:R41)</f>
        <v>41303307</v>
      </c>
      <c r="T41" s="158"/>
      <c r="U41" s="158"/>
      <c r="V41" s="158"/>
      <c r="W41" s="158"/>
      <c r="X41" s="158"/>
      <c r="Y41" s="158"/>
      <c r="Z41" s="158"/>
      <c r="AA41" s="158"/>
      <c r="AB41" s="158"/>
      <c r="AC41" s="158"/>
      <c r="AD41" s="158"/>
      <c r="AE41" s="158"/>
      <c r="AF41" s="158"/>
      <c r="AG41" s="158"/>
      <c r="AH41" s="158"/>
      <c r="AI41" s="158"/>
      <c r="AJ41" s="158"/>
      <c r="AK41" s="158"/>
      <c r="AL41" s="158"/>
      <c r="AM41" s="158"/>
    </row>
    <row r="42" spans="1:39">
      <c r="A42" s="167" t="s">
        <v>476</v>
      </c>
      <c r="B42" s="186">
        <v>24381</v>
      </c>
      <c r="C42" s="186">
        <v>11394161</v>
      </c>
      <c r="D42" s="186">
        <v>8199259</v>
      </c>
      <c r="E42" s="186">
        <v>44735</v>
      </c>
      <c r="F42" s="186">
        <v>15875</v>
      </c>
      <c r="G42" s="186">
        <v>294177</v>
      </c>
      <c r="H42" s="186">
        <v>239281</v>
      </c>
      <c r="I42" s="186">
        <v>4293114</v>
      </c>
      <c r="J42" s="186">
        <v>9077</v>
      </c>
      <c r="K42" s="186">
        <v>8307758</v>
      </c>
      <c r="L42" s="186">
        <v>1101363</v>
      </c>
      <c r="M42" s="186">
        <v>46</v>
      </c>
      <c r="N42" s="186">
        <v>1688345</v>
      </c>
      <c r="O42" s="186">
        <v>197051</v>
      </c>
      <c r="P42" s="186">
        <v>5328517</v>
      </c>
      <c r="Q42" s="186">
        <v>412414</v>
      </c>
      <c r="R42" s="186">
        <v>965514</v>
      </c>
      <c r="S42" s="186">
        <f t="shared" si="9"/>
        <v>42515068</v>
      </c>
      <c r="T42" s="158"/>
      <c r="U42" s="158"/>
      <c r="V42" s="158"/>
      <c r="W42" s="158"/>
      <c r="X42" s="158"/>
      <c r="Y42" s="158"/>
      <c r="Z42" s="158"/>
      <c r="AA42" s="158"/>
      <c r="AB42" s="158"/>
      <c r="AC42" s="158"/>
      <c r="AD42" s="158"/>
      <c r="AE42" s="158"/>
      <c r="AF42" s="158"/>
      <c r="AG42" s="158"/>
      <c r="AH42" s="158"/>
      <c r="AI42" s="158"/>
      <c r="AJ42" s="158"/>
      <c r="AK42" s="158"/>
      <c r="AL42" s="158"/>
      <c r="AM42" s="158"/>
    </row>
    <row r="43" spans="1:39">
      <c r="A43" s="167" t="s">
        <v>477</v>
      </c>
      <c r="B43" s="186">
        <v>26002</v>
      </c>
      <c r="C43" s="186">
        <v>7696840</v>
      </c>
      <c r="D43" s="186">
        <v>9714652</v>
      </c>
      <c r="E43" s="186">
        <v>41087</v>
      </c>
      <c r="F43" s="186">
        <v>6972</v>
      </c>
      <c r="G43" s="186">
        <v>97753</v>
      </c>
      <c r="H43" s="186">
        <v>88253</v>
      </c>
      <c r="I43" s="186">
        <v>3333424</v>
      </c>
      <c r="J43" s="186">
        <v>5963</v>
      </c>
      <c r="K43" s="186">
        <v>10825960</v>
      </c>
      <c r="L43" s="186">
        <v>1005951</v>
      </c>
      <c r="M43" s="186">
        <v>107</v>
      </c>
      <c r="N43" s="186">
        <v>475516</v>
      </c>
      <c r="O43" s="186">
        <v>158748</v>
      </c>
      <c r="P43" s="186">
        <v>4887370</v>
      </c>
      <c r="Q43" s="186">
        <v>324120</v>
      </c>
      <c r="R43" s="186">
        <v>680139</v>
      </c>
      <c r="S43" s="186">
        <f t="shared" si="9"/>
        <v>39368857</v>
      </c>
      <c r="T43" s="158"/>
      <c r="U43" s="158"/>
      <c r="V43" s="158"/>
      <c r="W43" s="158"/>
      <c r="X43" s="158"/>
      <c r="Y43" s="158"/>
      <c r="Z43" s="158"/>
      <c r="AA43" s="158"/>
      <c r="AB43" s="158"/>
      <c r="AC43" s="158"/>
      <c r="AD43" s="158"/>
      <c r="AE43" s="158"/>
      <c r="AF43" s="158"/>
      <c r="AG43" s="158"/>
      <c r="AH43" s="158"/>
      <c r="AI43" s="158"/>
      <c r="AJ43" s="158"/>
      <c r="AK43" s="158"/>
      <c r="AL43" s="158"/>
      <c r="AM43" s="158"/>
    </row>
    <row r="44" spans="1:39">
      <c r="A44" s="167" t="s">
        <v>466</v>
      </c>
      <c r="B44" s="186">
        <v>26037</v>
      </c>
      <c r="C44" s="186">
        <v>14155656</v>
      </c>
      <c r="D44" s="186">
        <v>11882441</v>
      </c>
      <c r="E44" s="186">
        <v>64283</v>
      </c>
      <c r="F44" s="186">
        <v>18063</v>
      </c>
      <c r="G44" s="186">
        <v>129354</v>
      </c>
      <c r="H44" s="186">
        <v>155631</v>
      </c>
      <c r="I44" s="186">
        <v>3560432</v>
      </c>
      <c r="J44" s="186">
        <v>11483</v>
      </c>
      <c r="K44" s="186">
        <v>9208543</v>
      </c>
      <c r="L44" s="186">
        <v>539392</v>
      </c>
      <c r="M44" s="186">
        <v>227</v>
      </c>
      <c r="N44" s="186">
        <v>1208621</v>
      </c>
      <c r="O44" s="186">
        <v>252777</v>
      </c>
      <c r="P44" s="186">
        <v>5606712</v>
      </c>
      <c r="Q44" s="186">
        <v>447403</v>
      </c>
      <c r="R44" s="186">
        <v>1650801</v>
      </c>
      <c r="S44" s="186">
        <f t="shared" si="9"/>
        <v>48917856</v>
      </c>
      <c r="T44" s="158"/>
      <c r="U44" s="158"/>
      <c r="V44" s="158"/>
      <c r="W44" s="158"/>
      <c r="X44" s="158"/>
      <c r="Y44" s="158"/>
      <c r="Z44" s="158"/>
      <c r="AA44" s="158"/>
      <c r="AB44" s="158"/>
      <c r="AC44" s="158"/>
      <c r="AD44" s="158"/>
      <c r="AE44" s="158"/>
      <c r="AF44" s="158"/>
      <c r="AG44" s="158"/>
      <c r="AH44" s="158"/>
      <c r="AI44" s="158"/>
      <c r="AJ44" s="158"/>
      <c r="AK44" s="158"/>
      <c r="AL44" s="158"/>
      <c r="AM44" s="158"/>
    </row>
    <row r="45" spans="1:39">
      <c r="A45" s="167" t="s">
        <v>467</v>
      </c>
      <c r="B45" s="186">
        <v>22188</v>
      </c>
      <c r="C45" s="186">
        <v>7047849</v>
      </c>
      <c r="D45" s="186">
        <v>12270468</v>
      </c>
      <c r="E45" s="186">
        <v>61772</v>
      </c>
      <c r="F45" s="186">
        <v>7798</v>
      </c>
      <c r="G45" s="186">
        <v>225955</v>
      </c>
      <c r="H45" s="186">
        <v>132921</v>
      </c>
      <c r="I45" s="186">
        <v>3397266</v>
      </c>
      <c r="J45" s="186">
        <v>21506</v>
      </c>
      <c r="K45" s="186">
        <v>8721952</v>
      </c>
      <c r="L45" s="186">
        <v>1590807</v>
      </c>
      <c r="M45" s="186">
        <v>150</v>
      </c>
      <c r="N45" s="186">
        <v>516190</v>
      </c>
      <c r="O45" s="186">
        <v>135389</v>
      </c>
      <c r="P45" s="186">
        <v>5812449</v>
      </c>
      <c r="Q45" s="186">
        <v>457582</v>
      </c>
      <c r="R45" s="186">
        <v>2334955</v>
      </c>
      <c r="S45" s="186">
        <f t="shared" si="9"/>
        <v>42757197</v>
      </c>
      <c r="T45" s="158"/>
      <c r="U45" s="158"/>
      <c r="V45" s="158"/>
      <c r="W45" s="158"/>
      <c r="X45" s="158"/>
      <c r="Y45" s="158"/>
      <c r="Z45" s="158"/>
      <c r="AA45" s="158"/>
      <c r="AB45" s="158"/>
      <c r="AC45" s="158"/>
      <c r="AD45" s="158"/>
      <c r="AE45" s="158"/>
      <c r="AF45" s="158"/>
      <c r="AG45" s="158"/>
      <c r="AH45" s="158"/>
      <c r="AI45" s="158"/>
      <c r="AJ45" s="158"/>
      <c r="AK45" s="158"/>
      <c r="AL45" s="158"/>
      <c r="AM45" s="158"/>
    </row>
    <row r="46" spans="1:39" s="159" customFormat="1">
      <c r="A46" s="167" t="s">
        <v>468</v>
      </c>
      <c r="B46" s="186">
        <v>16703</v>
      </c>
      <c r="C46" s="186">
        <v>13865313</v>
      </c>
      <c r="D46" s="186">
        <v>10760800</v>
      </c>
      <c r="E46" s="186">
        <v>68511</v>
      </c>
      <c r="F46" s="186">
        <v>9305</v>
      </c>
      <c r="G46" s="186">
        <v>276440</v>
      </c>
      <c r="H46" s="186">
        <v>258417</v>
      </c>
      <c r="I46" s="186">
        <v>3822656</v>
      </c>
      <c r="J46" s="186">
        <v>21621</v>
      </c>
      <c r="K46" s="186">
        <v>11891084</v>
      </c>
      <c r="L46" s="186">
        <v>641375</v>
      </c>
      <c r="M46" s="186">
        <v>112</v>
      </c>
      <c r="N46" s="186">
        <v>615306</v>
      </c>
      <c r="O46" s="186">
        <v>176831</v>
      </c>
      <c r="P46" s="186">
        <v>5529741</v>
      </c>
      <c r="Q46" s="186">
        <v>501093</v>
      </c>
      <c r="R46" s="186">
        <v>2709515</v>
      </c>
      <c r="S46" s="186">
        <f t="shared" si="9"/>
        <v>51164823</v>
      </c>
      <c r="T46" s="158"/>
      <c r="U46" s="158"/>
      <c r="V46" s="158"/>
      <c r="W46" s="158"/>
      <c r="X46" s="158"/>
      <c r="Y46" s="158"/>
      <c r="Z46" s="158"/>
      <c r="AA46" s="158"/>
      <c r="AB46" s="158"/>
      <c r="AC46" s="158"/>
      <c r="AD46" s="158"/>
      <c r="AE46" s="158"/>
      <c r="AF46" s="158"/>
      <c r="AG46" s="158"/>
      <c r="AH46" s="158"/>
      <c r="AI46" s="158"/>
      <c r="AJ46" s="158"/>
      <c r="AK46" s="158"/>
      <c r="AL46" s="158"/>
      <c r="AM46" s="158"/>
    </row>
    <row r="47" spans="1:39">
      <c r="A47" s="167" t="s">
        <v>469</v>
      </c>
      <c r="B47" s="186">
        <v>20315</v>
      </c>
      <c r="C47" s="186">
        <v>11385390</v>
      </c>
      <c r="D47" s="186">
        <v>12777938</v>
      </c>
      <c r="E47" s="186">
        <v>40668</v>
      </c>
      <c r="F47" s="186">
        <v>7765</v>
      </c>
      <c r="G47" s="186">
        <v>294527</v>
      </c>
      <c r="H47" s="186">
        <v>254240</v>
      </c>
      <c r="I47" s="186">
        <v>4213352</v>
      </c>
      <c r="J47" s="186">
        <v>44284</v>
      </c>
      <c r="K47" s="186">
        <v>9924545</v>
      </c>
      <c r="L47" s="186">
        <v>537320</v>
      </c>
      <c r="M47" s="186">
        <v>124</v>
      </c>
      <c r="N47" s="186">
        <v>753037</v>
      </c>
      <c r="O47" s="186">
        <v>220612</v>
      </c>
      <c r="P47" s="186">
        <v>4266020</v>
      </c>
      <c r="Q47" s="186">
        <v>553009</v>
      </c>
      <c r="R47" s="186">
        <v>2229227</v>
      </c>
      <c r="S47" s="186">
        <f t="shared" si="9"/>
        <v>47522373</v>
      </c>
      <c r="T47" s="158"/>
      <c r="U47" s="158"/>
      <c r="V47" s="158"/>
      <c r="W47" s="158"/>
      <c r="X47" s="158"/>
      <c r="Y47" s="158"/>
      <c r="Z47" s="158"/>
      <c r="AA47" s="158"/>
      <c r="AB47" s="158"/>
      <c r="AC47" s="158"/>
      <c r="AD47" s="158"/>
      <c r="AE47" s="158"/>
      <c r="AF47" s="158"/>
      <c r="AG47" s="158"/>
      <c r="AH47" s="158"/>
      <c r="AI47" s="158"/>
      <c r="AJ47" s="158"/>
      <c r="AK47" s="158"/>
      <c r="AL47" s="158"/>
      <c r="AM47" s="158"/>
    </row>
    <row r="48" spans="1:39">
      <c r="A48" s="167" t="s">
        <v>470</v>
      </c>
      <c r="B48" s="186">
        <v>13155</v>
      </c>
      <c r="C48" s="186">
        <v>8595616</v>
      </c>
      <c r="D48" s="186">
        <v>9575379</v>
      </c>
      <c r="E48" s="186">
        <v>61751</v>
      </c>
      <c r="F48" s="186">
        <v>9022</v>
      </c>
      <c r="G48" s="186">
        <v>92588</v>
      </c>
      <c r="H48" s="186">
        <v>246022</v>
      </c>
      <c r="I48" s="186">
        <v>4539117</v>
      </c>
      <c r="J48" s="186">
        <v>32339</v>
      </c>
      <c r="K48" s="186">
        <v>8924361</v>
      </c>
      <c r="L48" s="186">
        <v>541671</v>
      </c>
      <c r="M48" s="186">
        <v>127</v>
      </c>
      <c r="N48" s="186">
        <v>612561</v>
      </c>
      <c r="O48" s="186">
        <v>668822</v>
      </c>
      <c r="P48" s="186">
        <v>295930</v>
      </c>
      <c r="Q48" s="186">
        <v>380881</v>
      </c>
      <c r="R48" s="186">
        <v>2155460</v>
      </c>
      <c r="S48" s="186">
        <f t="shared" si="9"/>
        <v>36744802</v>
      </c>
      <c r="T48" s="158"/>
      <c r="U48" s="158"/>
      <c r="V48" s="158"/>
      <c r="W48" s="158"/>
      <c r="X48" s="158"/>
      <c r="Y48" s="158"/>
      <c r="Z48" s="158"/>
      <c r="AA48" s="158"/>
      <c r="AB48" s="158"/>
      <c r="AC48" s="158"/>
      <c r="AD48" s="158"/>
      <c r="AE48" s="158"/>
      <c r="AF48" s="158"/>
      <c r="AG48" s="158"/>
      <c r="AH48" s="158"/>
      <c r="AI48" s="158"/>
      <c r="AJ48" s="158"/>
      <c r="AK48" s="158"/>
      <c r="AL48" s="158"/>
      <c r="AM48" s="158"/>
    </row>
    <row r="49" spans="1:39">
      <c r="A49" s="167" t="s">
        <v>471</v>
      </c>
      <c r="B49" s="186">
        <v>42740</v>
      </c>
      <c r="C49" s="186">
        <v>8125879</v>
      </c>
      <c r="D49" s="186">
        <v>9683958</v>
      </c>
      <c r="E49" s="186">
        <v>68033</v>
      </c>
      <c r="F49" s="186">
        <v>12922</v>
      </c>
      <c r="G49" s="186">
        <v>315928</v>
      </c>
      <c r="H49" s="186">
        <v>204340</v>
      </c>
      <c r="I49" s="186">
        <v>7034148</v>
      </c>
      <c r="J49" s="186">
        <v>15452</v>
      </c>
      <c r="K49" s="186">
        <v>6959974</v>
      </c>
      <c r="L49" s="186">
        <v>561736</v>
      </c>
      <c r="M49" s="186">
        <v>174</v>
      </c>
      <c r="N49" s="186">
        <v>758871</v>
      </c>
      <c r="O49" s="186">
        <v>131563</v>
      </c>
      <c r="P49" s="186">
        <v>245745</v>
      </c>
      <c r="Q49" s="186">
        <v>143446</v>
      </c>
      <c r="R49" s="186">
        <v>1674470</v>
      </c>
      <c r="S49" s="186">
        <f t="shared" si="9"/>
        <v>35979379</v>
      </c>
      <c r="T49" s="158"/>
      <c r="U49" s="158"/>
      <c r="V49" s="158"/>
      <c r="W49" s="158"/>
      <c r="X49" s="158"/>
      <c r="Y49" s="158"/>
      <c r="Z49" s="158"/>
      <c r="AA49" s="158"/>
      <c r="AB49" s="158"/>
      <c r="AC49" s="158"/>
      <c r="AD49" s="158"/>
      <c r="AE49" s="158"/>
      <c r="AF49" s="158"/>
      <c r="AG49" s="158"/>
      <c r="AH49" s="158"/>
      <c r="AI49" s="158"/>
      <c r="AJ49" s="158"/>
      <c r="AK49" s="158"/>
      <c r="AL49" s="158"/>
      <c r="AM49" s="158"/>
    </row>
    <row r="50" spans="1:39">
      <c r="A50" s="167" t="s">
        <v>472</v>
      </c>
      <c r="B50" s="186">
        <v>74918</v>
      </c>
      <c r="C50" s="186">
        <v>5872141</v>
      </c>
      <c r="D50" s="186">
        <v>11257995</v>
      </c>
      <c r="E50" s="186">
        <v>38854</v>
      </c>
      <c r="F50" s="186">
        <v>14889</v>
      </c>
      <c r="G50" s="186">
        <v>174360</v>
      </c>
      <c r="H50" s="186">
        <v>167864</v>
      </c>
      <c r="I50" s="186">
        <v>8709101</v>
      </c>
      <c r="J50" s="186">
        <v>20456</v>
      </c>
      <c r="K50" s="186">
        <v>7499360</v>
      </c>
      <c r="L50" s="186">
        <v>643380</v>
      </c>
      <c r="M50" s="186">
        <v>101</v>
      </c>
      <c r="N50" s="186">
        <v>1065205</v>
      </c>
      <c r="O50" s="186">
        <v>148920</v>
      </c>
      <c r="P50" s="186">
        <v>228817</v>
      </c>
      <c r="Q50" s="186">
        <v>142024</v>
      </c>
      <c r="R50" s="186">
        <v>1979496</v>
      </c>
      <c r="S50" s="186">
        <f t="shared" si="9"/>
        <v>38037881</v>
      </c>
      <c r="T50" s="158"/>
      <c r="U50" s="158"/>
      <c r="V50" s="158"/>
      <c r="W50" s="158"/>
      <c r="X50" s="158"/>
      <c r="Y50" s="158"/>
      <c r="Z50" s="158"/>
      <c r="AA50" s="158"/>
      <c r="AB50" s="158"/>
      <c r="AC50" s="158"/>
      <c r="AD50" s="158"/>
      <c r="AE50" s="158"/>
      <c r="AF50" s="158"/>
      <c r="AG50" s="158"/>
      <c r="AH50" s="158"/>
      <c r="AI50" s="158"/>
      <c r="AJ50" s="158"/>
      <c r="AK50" s="158"/>
      <c r="AL50" s="158"/>
      <c r="AM50" s="158"/>
    </row>
    <row r="51" spans="1:39">
      <c r="A51" s="167" t="s">
        <v>473</v>
      </c>
      <c r="B51" s="186">
        <v>44587</v>
      </c>
      <c r="C51" s="186">
        <v>7110907</v>
      </c>
      <c r="D51" s="186">
        <v>13904272</v>
      </c>
      <c r="E51" s="186">
        <v>57136</v>
      </c>
      <c r="F51" s="186">
        <v>10864</v>
      </c>
      <c r="G51" s="186">
        <v>241221</v>
      </c>
      <c r="H51" s="186">
        <v>264070</v>
      </c>
      <c r="I51" s="186">
        <v>9410774</v>
      </c>
      <c r="J51" s="186">
        <v>24521</v>
      </c>
      <c r="K51" s="186">
        <v>4640915</v>
      </c>
      <c r="L51" s="186">
        <v>471352</v>
      </c>
      <c r="M51" s="186">
        <v>62</v>
      </c>
      <c r="N51" s="186">
        <v>1524491</v>
      </c>
      <c r="O51" s="186">
        <v>244166</v>
      </c>
      <c r="P51" s="186">
        <v>215132</v>
      </c>
      <c r="Q51" s="186">
        <v>185647</v>
      </c>
      <c r="R51" s="186">
        <v>1745098</v>
      </c>
      <c r="S51" s="186">
        <f t="shared" si="9"/>
        <v>40095215</v>
      </c>
      <c r="T51" s="158"/>
      <c r="U51" s="158"/>
      <c r="V51" s="158"/>
      <c r="W51" s="158"/>
      <c r="X51" s="158"/>
      <c r="Y51" s="158"/>
      <c r="Z51" s="158"/>
      <c r="AA51" s="158"/>
      <c r="AB51" s="158"/>
      <c r="AC51" s="158"/>
      <c r="AD51" s="158"/>
      <c r="AE51" s="158"/>
      <c r="AF51" s="158"/>
      <c r="AG51" s="158"/>
      <c r="AH51" s="158"/>
      <c r="AI51" s="158"/>
      <c r="AJ51" s="158"/>
      <c r="AK51" s="158"/>
      <c r="AL51" s="158"/>
      <c r="AM51" s="158"/>
    </row>
    <row r="52" spans="1:39">
      <c r="A52" s="167" t="s">
        <v>474</v>
      </c>
      <c r="B52" s="186">
        <v>41344</v>
      </c>
      <c r="C52" s="186">
        <v>5810249</v>
      </c>
      <c r="D52" s="186">
        <v>14879618</v>
      </c>
      <c r="E52" s="186">
        <v>97856</v>
      </c>
      <c r="F52" s="186">
        <v>11759</v>
      </c>
      <c r="G52" s="186">
        <v>201703</v>
      </c>
      <c r="H52" s="186">
        <v>140899</v>
      </c>
      <c r="I52" s="186">
        <v>5310413</v>
      </c>
      <c r="J52" s="186">
        <v>17493</v>
      </c>
      <c r="K52" s="186">
        <v>5609753</v>
      </c>
      <c r="L52" s="186">
        <v>522859</v>
      </c>
      <c r="M52" s="186">
        <v>96</v>
      </c>
      <c r="N52" s="186">
        <v>1758253</v>
      </c>
      <c r="O52" s="186">
        <v>698071</v>
      </c>
      <c r="P52" s="186">
        <v>138098</v>
      </c>
      <c r="Q52" s="186">
        <v>178589</v>
      </c>
      <c r="R52" s="186">
        <v>1556378</v>
      </c>
      <c r="S52" s="186">
        <f t="shared" si="9"/>
        <v>36973431</v>
      </c>
      <c r="T52" s="158"/>
      <c r="U52" s="158"/>
      <c r="V52" s="158"/>
      <c r="W52" s="158"/>
      <c r="X52" s="158"/>
      <c r="Y52" s="158"/>
      <c r="Z52" s="158"/>
      <c r="AA52" s="158"/>
      <c r="AB52" s="158"/>
      <c r="AC52" s="158"/>
      <c r="AD52" s="158"/>
      <c r="AE52" s="158"/>
      <c r="AF52" s="158"/>
      <c r="AG52" s="158"/>
      <c r="AH52" s="158"/>
      <c r="AI52" s="158"/>
      <c r="AJ52" s="158"/>
      <c r="AK52" s="158"/>
      <c r="AL52" s="158"/>
      <c r="AM52" s="158"/>
    </row>
    <row r="53" spans="1:39">
      <c r="A53" s="187" t="s">
        <v>235</v>
      </c>
      <c r="B53" s="176">
        <f>SUM(B41:B52)</f>
        <v>368609</v>
      </c>
      <c r="C53" s="176">
        <f t="shared" ref="C53:R53" si="10">SUM(C41:C52)</f>
        <v>112330657</v>
      </c>
      <c r="D53" s="176">
        <f t="shared" si="10"/>
        <v>133841386</v>
      </c>
      <c r="E53" s="176">
        <f t="shared" si="10"/>
        <v>720133</v>
      </c>
      <c r="F53" s="176">
        <f t="shared" si="10"/>
        <v>133460</v>
      </c>
      <c r="G53" s="176">
        <f t="shared" si="10"/>
        <v>2547527</v>
      </c>
      <c r="H53" s="176">
        <f t="shared" si="10"/>
        <v>2361262</v>
      </c>
      <c r="I53" s="176">
        <f t="shared" si="10"/>
        <v>63725984</v>
      </c>
      <c r="J53" s="176">
        <f t="shared" si="10"/>
        <v>239979</v>
      </c>
      <c r="K53" s="176">
        <f t="shared" si="10"/>
        <v>98766037</v>
      </c>
      <c r="L53" s="176">
        <f t="shared" si="10"/>
        <v>8735002</v>
      </c>
      <c r="M53" s="176">
        <f t="shared" si="10"/>
        <v>1388</v>
      </c>
      <c r="N53" s="176">
        <f t="shared" si="10"/>
        <v>11444242</v>
      </c>
      <c r="O53" s="176">
        <f t="shared" si="10"/>
        <v>3194725</v>
      </c>
      <c r="P53" s="176">
        <f t="shared" si="10"/>
        <v>38272940</v>
      </c>
      <c r="Q53" s="176">
        <f t="shared" si="10"/>
        <v>4158651</v>
      </c>
      <c r="R53" s="176">
        <f t="shared" si="10"/>
        <v>20538207</v>
      </c>
      <c r="S53" s="176">
        <f>SUM(S41:S52)</f>
        <v>501380189</v>
      </c>
      <c r="T53" s="158"/>
      <c r="U53" s="158"/>
      <c r="V53" s="158"/>
      <c r="W53" s="158"/>
      <c r="X53" s="158"/>
      <c r="Y53" s="158"/>
      <c r="Z53" s="158"/>
      <c r="AA53" s="158"/>
      <c r="AB53" s="158"/>
      <c r="AC53" s="158"/>
      <c r="AD53" s="158"/>
      <c r="AE53" s="158"/>
      <c r="AF53" s="158"/>
      <c r="AG53" s="158"/>
      <c r="AH53" s="158"/>
      <c r="AI53" s="158"/>
      <c r="AJ53" s="158"/>
      <c r="AK53" s="158"/>
      <c r="AL53" s="158"/>
      <c r="AM53" s="158"/>
    </row>
    <row r="54" spans="1:39">
      <c r="A54" s="158"/>
      <c r="B54" s="158"/>
      <c r="C54" s="158"/>
      <c r="D54" s="158"/>
      <c r="E54" s="158"/>
      <c r="F54" s="158"/>
      <c r="G54" s="179"/>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row>
    <row r="55" spans="1:39">
      <c r="A55" s="181"/>
      <c r="B55" s="158"/>
      <c r="C55" s="183"/>
      <c r="D55" s="183"/>
      <c r="E55" s="183"/>
      <c r="F55" s="183"/>
      <c r="G55" s="183"/>
      <c r="H55" s="117"/>
      <c r="I55" s="183"/>
      <c r="J55" s="183"/>
      <c r="K55" s="183"/>
      <c r="L55" s="183"/>
      <c r="M55" s="18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row>
    <row r="56" spans="1:39">
      <c r="A56" s="181"/>
      <c r="B56" s="158"/>
      <c r="C56" s="183"/>
      <c r="D56" s="183"/>
      <c r="E56" s="183"/>
      <c r="F56" s="183"/>
      <c r="G56" s="183"/>
      <c r="H56" s="117"/>
      <c r="I56" s="183"/>
      <c r="J56" s="183"/>
      <c r="K56" s="183"/>
      <c r="L56" s="183"/>
      <c r="M56" s="18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row>
    <row r="57" spans="1:39">
      <c r="A57" s="181"/>
      <c r="B57" s="158"/>
      <c r="C57" s="183"/>
      <c r="D57" s="183"/>
      <c r="E57" s="183"/>
      <c r="F57" s="183"/>
      <c r="G57" s="183"/>
      <c r="H57" s="117"/>
      <c r="I57" s="183"/>
      <c r="J57" s="183"/>
      <c r="K57" s="183"/>
      <c r="L57" s="183"/>
      <c r="M57" s="18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row>
    <row r="58" spans="1:39">
      <c r="A58" s="181"/>
      <c r="B58" s="158"/>
      <c r="C58" s="183"/>
      <c r="D58" s="183"/>
      <c r="E58" s="183"/>
      <c r="F58" s="183"/>
      <c r="G58" s="183"/>
      <c r="H58" s="117"/>
      <c r="I58" s="183"/>
      <c r="J58" s="183"/>
      <c r="K58" s="183"/>
      <c r="L58" s="183"/>
      <c r="M58" s="18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row>
    <row r="59" spans="1:39">
      <c r="A59" s="181"/>
      <c r="B59" s="158"/>
      <c r="C59" s="183"/>
      <c r="D59" s="183"/>
      <c r="E59" s="183"/>
      <c r="F59" s="183"/>
      <c r="G59" s="183"/>
      <c r="H59" s="117"/>
      <c r="I59" s="183"/>
      <c r="J59" s="183"/>
      <c r="K59" s="183"/>
      <c r="L59" s="183"/>
      <c r="M59" s="18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row>
    <row r="60" spans="1:39">
      <c r="A60" s="181"/>
      <c r="B60" s="158"/>
      <c r="C60" s="183"/>
      <c r="D60" s="183"/>
      <c r="E60" s="183"/>
      <c r="F60" s="183"/>
      <c r="G60" s="183"/>
      <c r="H60" s="117"/>
      <c r="I60" s="183"/>
      <c r="J60" s="183"/>
      <c r="K60" s="183"/>
      <c r="L60" s="183"/>
      <c r="M60" s="18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row>
    <row r="61" spans="1:39">
      <c r="A61" s="181"/>
      <c r="B61" s="158"/>
      <c r="C61" s="183"/>
      <c r="D61" s="183"/>
      <c r="E61" s="183"/>
      <c r="F61" s="183"/>
      <c r="G61" s="183"/>
      <c r="H61" s="117"/>
      <c r="I61" s="183"/>
      <c r="J61" s="183"/>
      <c r="K61" s="183"/>
      <c r="L61" s="183"/>
      <c r="M61" s="18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row>
    <row r="62" spans="1:39">
      <c r="A62" s="181"/>
      <c r="B62" s="158"/>
      <c r="C62" s="183"/>
      <c r="D62" s="183"/>
      <c r="E62" s="183"/>
      <c r="F62" s="183"/>
      <c r="G62" s="183"/>
      <c r="H62" s="117"/>
      <c r="I62" s="183"/>
      <c r="J62" s="183"/>
      <c r="K62" s="183"/>
      <c r="L62" s="183"/>
      <c r="M62" s="18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row>
    <row r="63" spans="1:39">
      <c r="A63" s="181"/>
      <c r="B63" s="158"/>
      <c r="C63" s="183"/>
      <c r="D63" s="183"/>
      <c r="E63" s="183"/>
      <c r="F63" s="183"/>
      <c r="G63" s="183"/>
      <c r="H63" s="117"/>
      <c r="I63" s="183"/>
      <c r="J63" s="183"/>
      <c r="K63" s="183"/>
      <c r="L63" s="183"/>
      <c r="M63" s="18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row>
    <row r="64" spans="1:39">
      <c r="A64" s="181"/>
      <c r="B64" s="158"/>
      <c r="C64" s="183"/>
      <c r="D64" s="183"/>
      <c r="E64" s="183"/>
      <c r="F64" s="183"/>
      <c r="G64" s="183"/>
      <c r="H64" s="117"/>
      <c r="I64" s="183"/>
      <c r="J64" s="183"/>
      <c r="K64" s="183"/>
      <c r="L64" s="183"/>
      <c r="M64" s="18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row>
    <row r="65" spans="1:38">
      <c r="A65" s="181"/>
      <c r="B65" s="158"/>
      <c r="C65" s="183"/>
      <c r="D65" s="183"/>
      <c r="E65" s="183"/>
      <c r="F65" s="183"/>
      <c r="G65" s="183"/>
      <c r="H65" s="117"/>
      <c r="I65" s="183"/>
      <c r="J65" s="183"/>
      <c r="K65" s="183"/>
      <c r="L65" s="183"/>
      <c r="M65" s="18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row>
    <row r="66" spans="1:38">
      <c r="A66" s="181"/>
      <c r="B66" s="158"/>
      <c r="C66" s="183"/>
      <c r="D66" s="183"/>
      <c r="E66" s="183"/>
      <c r="F66" s="183"/>
      <c r="G66" s="183"/>
      <c r="H66" s="117"/>
      <c r="I66" s="183"/>
      <c r="J66" s="183"/>
      <c r="K66" s="183"/>
      <c r="L66" s="183"/>
      <c r="M66" s="18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row>
    <row r="67" spans="1:38">
      <c r="A67" s="181"/>
      <c r="B67" s="158"/>
      <c r="C67" s="183"/>
      <c r="D67" s="183"/>
      <c r="E67" s="183"/>
      <c r="F67" s="183"/>
      <c r="G67" s="183"/>
      <c r="H67" s="117"/>
      <c r="I67" s="183"/>
      <c r="J67" s="183"/>
      <c r="K67" s="183"/>
      <c r="L67" s="183"/>
      <c r="M67" s="18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row>
    <row r="68" spans="1:38">
      <c r="A68" s="181"/>
      <c r="B68" s="158"/>
      <c r="C68" s="183"/>
      <c r="D68" s="183"/>
      <c r="E68" s="183"/>
      <c r="F68" s="183"/>
      <c r="G68" s="183"/>
      <c r="H68" s="117"/>
      <c r="I68" s="183"/>
      <c r="J68" s="183"/>
      <c r="K68" s="183"/>
      <c r="L68" s="183"/>
      <c r="M68" s="18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row>
    <row r="69" spans="1:38">
      <c r="A69" s="181"/>
      <c r="B69" s="158"/>
      <c r="C69" s="183"/>
      <c r="D69" s="183"/>
      <c r="E69" s="183"/>
      <c r="F69" s="183"/>
      <c r="G69" s="183"/>
      <c r="H69" s="117"/>
      <c r="I69" s="183"/>
      <c r="J69" s="183"/>
      <c r="K69" s="183"/>
      <c r="L69" s="183"/>
      <c r="M69" s="18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row>
    <row r="70" spans="1:38" ht="30.75" customHeight="1">
      <c r="A70" s="189" t="s">
        <v>71</v>
      </c>
      <c r="B70" s="189"/>
      <c r="C70" s="189"/>
      <c r="D70" s="190"/>
      <c r="E70" s="183"/>
      <c r="F70" s="183"/>
      <c r="G70" s="183"/>
      <c r="H70" s="117"/>
      <c r="I70" s="183"/>
      <c r="J70" s="183"/>
      <c r="K70" s="183"/>
      <c r="L70" s="183"/>
      <c r="M70" s="18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row>
    <row r="71" spans="1:38" ht="12" customHeight="1">
      <c r="A71" s="163"/>
      <c r="B71" s="158"/>
      <c r="C71" s="183"/>
      <c r="D71" s="183"/>
      <c r="E71" s="183"/>
      <c r="F71" s="183"/>
      <c r="G71" s="183"/>
      <c r="H71" s="117"/>
      <c r="I71" s="183"/>
      <c r="J71" s="183"/>
      <c r="K71" s="183"/>
      <c r="L71" s="183"/>
      <c r="M71" s="18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row>
    <row r="72" spans="1:38">
      <c r="A72" s="162" t="s">
        <v>21</v>
      </c>
      <c r="B72" s="158"/>
      <c r="C72" s="183"/>
      <c r="D72" s="183"/>
      <c r="E72" s="183"/>
      <c r="F72" s="183"/>
      <c r="G72" s="183"/>
      <c r="H72" s="117"/>
      <c r="I72" s="183"/>
      <c r="J72" s="183"/>
      <c r="K72" s="183"/>
      <c r="L72" s="183"/>
      <c r="M72" s="18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row>
    <row r="73" spans="1:38" ht="12" customHeight="1">
      <c r="A73" s="163"/>
      <c r="B73" s="158"/>
      <c r="C73" s="183"/>
      <c r="D73" s="183"/>
      <c r="E73" s="183"/>
      <c r="F73" s="183"/>
      <c r="G73" s="183"/>
      <c r="H73" s="117"/>
      <c r="I73" s="183"/>
      <c r="J73" s="183"/>
      <c r="K73" s="183"/>
      <c r="L73" s="183"/>
      <c r="M73" s="18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row>
    <row r="74" spans="1:38" ht="12" customHeight="1">
      <c r="A74" s="163"/>
      <c r="B74" s="158"/>
      <c r="C74" s="183"/>
      <c r="D74" s="183"/>
      <c r="E74" s="183"/>
      <c r="F74" s="183"/>
      <c r="G74" s="183"/>
      <c r="H74" s="117"/>
      <c r="I74" s="183"/>
      <c r="J74" s="183"/>
      <c r="K74" s="183"/>
      <c r="L74" s="183"/>
      <c r="M74" s="18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row>
    <row r="75" spans="1:38">
      <c r="A75" s="181" t="s">
        <v>91</v>
      </c>
      <c r="B75" s="158"/>
      <c r="C75" s="183"/>
      <c r="D75" s="183"/>
      <c r="E75" s="183"/>
      <c r="F75" s="183"/>
      <c r="G75" s="183"/>
      <c r="H75" s="117"/>
      <c r="I75" s="183"/>
      <c r="J75" s="183"/>
      <c r="K75" s="183"/>
      <c r="L75" s="183"/>
      <c r="M75" s="18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row>
    <row r="76" spans="1:38" ht="25.5">
      <c r="A76" s="191" t="s">
        <v>238</v>
      </c>
      <c r="B76" s="184" t="s">
        <v>83</v>
      </c>
      <c r="C76" s="175" t="s">
        <v>251</v>
      </c>
      <c r="D76" s="192" t="s">
        <v>175</v>
      </c>
      <c r="E76" s="192" t="s">
        <v>146</v>
      </c>
      <c r="F76" s="192" t="s">
        <v>160</v>
      </c>
      <c r="G76" s="192" t="s">
        <v>176</v>
      </c>
      <c r="H76" s="192" t="s">
        <v>113</v>
      </c>
      <c r="I76" s="192" t="s">
        <v>114</v>
      </c>
      <c r="J76" s="193" t="s">
        <v>119</v>
      </c>
      <c r="K76" s="184" t="s">
        <v>177</v>
      </c>
      <c r="L76" s="184" t="s">
        <v>120</v>
      </c>
      <c r="M76" s="167" t="s">
        <v>22</v>
      </c>
      <c r="N76" s="184" t="s">
        <v>193</v>
      </c>
      <c r="O76" s="194"/>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row>
    <row r="77" spans="1:38" ht="25.5">
      <c r="A77" s="195" t="s">
        <v>158</v>
      </c>
      <c r="B77" s="196">
        <f>B93/1024</f>
        <v>103.10643554687501</v>
      </c>
      <c r="C77" s="196">
        <f>C93/1024</f>
        <v>35.759873046874993</v>
      </c>
      <c r="D77" s="196">
        <f t="shared" ref="D77:M77" si="11">D93/1024</f>
        <v>1042.4527050781248</v>
      </c>
      <c r="E77" s="196">
        <f t="shared" si="11"/>
        <v>5.9392285156250013</v>
      </c>
      <c r="F77" s="196">
        <f t="shared" si="11"/>
        <v>195.51196289062503</v>
      </c>
      <c r="G77" s="196">
        <f t="shared" si="11"/>
        <v>1178.54642578125</v>
      </c>
      <c r="H77" s="196">
        <f>H93/1024</f>
        <v>1578.3927832031247</v>
      </c>
      <c r="I77" s="196">
        <f t="shared" si="11"/>
        <v>185.13569335937498</v>
      </c>
      <c r="J77" s="196">
        <f t="shared" si="11"/>
        <v>7.1624121093750004</v>
      </c>
      <c r="K77" s="196">
        <f t="shared" si="11"/>
        <v>111.833525390625</v>
      </c>
      <c r="L77" s="196">
        <f t="shared" si="11"/>
        <v>2.8848242187499995</v>
      </c>
      <c r="M77" s="196">
        <f t="shared" si="11"/>
        <v>282.97775390625003</v>
      </c>
      <c r="N77" s="196">
        <f>SUM(B77:M77)</f>
        <v>4729.7036230468739</v>
      </c>
      <c r="O77" s="171"/>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row>
    <row r="78" spans="1:38">
      <c r="A78" s="181"/>
      <c r="B78" s="278"/>
      <c r="C78" s="278"/>
      <c r="D78" s="278"/>
      <c r="E78" s="278"/>
      <c r="F78" s="278"/>
      <c r="G78" s="278"/>
      <c r="H78" s="278"/>
      <c r="I78" s="278"/>
      <c r="J78" s="278"/>
      <c r="K78" s="278"/>
      <c r="L78" s="278"/>
      <c r="M78" s="27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row>
    <row r="79" spans="1:38">
      <c r="A79" s="181" t="s">
        <v>90</v>
      </c>
      <c r="B79" s="158"/>
      <c r="C79" s="183"/>
      <c r="D79" s="183"/>
      <c r="E79" s="183"/>
      <c r="F79" s="183"/>
      <c r="G79" s="183"/>
      <c r="H79" s="117"/>
      <c r="I79" s="183"/>
      <c r="J79" s="183"/>
      <c r="K79" s="183"/>
      <c r="L79" s="183"/>
      <c r="M79" s="18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row>
    <row r="80" spans="1:38" ht="25.5">
      <c r="A80" s="191" t="s">
        <v>187</v>
      </c>
      <c r="B80" s="184" t="s">
        <v>83</v>
      </c>
      <c r="C80" s="175" t="s">
        <v>251</v>
      </c>
      <c r="D80" s="192" t="s">
        <v>175</v>
      </c>
      <c r="E80" s="192" t="s">
        <v>146</v>
      </c>
      <c r="F80" s="192" t="s">
        <v>160</v>
      </c>
      <c r="G80" s="192" t="s">
        <v>176</v>
      </c>
      <c r="H80" s="192" t="s">
        <v>113</v>
      </c>
      <c r="I80" s="192" t="s">
        <v>114</v>
      </c>
      <c r="J80" s="193" t="s">
        <v>119</v>
      </c>
      <c r="K80" s="184" t="s">
        <v>177</v>
      </c>
      <c r="L80" s="184" t="s">
        <v>120</v>
      </c>
      <c r="M80" s="167" t="s">
        <v>22</v>
      </c>
      <c r="N80" s="184" t="s">
        <v>193</v>
      </c>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row>
    <row r="81" spans="1:39" s="198" customFormat="1">
      <c r="A81" s="167" t="s">
        <v>475</v>
      </c>
      <c r="B81" s="196">
        <f>B97</f>
        <v>6702.32</v>
      </c>
      <c r="C81" s="196">
        <f>C97</f>
        <v>3199.38</v>
      </c>
      <c r="D81" s="196">
        <f>D97</f>
        <v>73222.98</v>
      </c>
      <c r="E81" s="196">
        <f>E97</f>
        <v>776.74</v>
      </c>
      <c r="F81" s="196">
        <f>F97+G97+H97</f>
        <v>13498.19</v>
      </c>
      <c r="G81" s="196">
        <f>I97+J97</f>
        <v>82998.349999999991</v>
      </c>
      <c r="H81" s="196">
        <f t="shared" ref="H81:H92" si="12">K97</f>
        <v>123908.57</v>
      </c>
      <c r="I81" s="196">
        <f>L97+M97+N97</f>
        <v>13040.999999999998</v>
      </c>
      <c r="J81" s="197">
        <f>O97</f>
        <v>900.9</v>
      </c>
      <c r="K81" s="196">
        <f>P97</f>
        <v>11008.41</v>
      </c>
      <c r="L81" s="196">
        <f>Q97</f>
        <v>121.91</v>
      </c>
      <c r="M81" s="196">
        <f>R97</f>
        <v>17186.310000000001</v>
      </c>
      <c r="N81" s="196">
        <f>SUM(B81:M81)</f>
        <v>346565.06</v>
      </c>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row>
    <row r="82" spans="1:39" s="198" customFormat="1">
      <c r="A82" s="167" t="s">
        <v>476</v>
      </c>
      <c r="B82" s="196">
        <f t="shared" ref="B82:E92" si="13">B98</f>
        <v>4537.53</v>
      </c>
      <c r="C82" s="196">
        <f t="shared" si="13"/>
        <v>2599.17</v>
      </c>
      <c r="D82" s="196">
        <f t="shared" si="13"/>
        <v>100098.31</v>
      </c>
      <c r="E82" s="196">
        <f t="shared" si="13"/>
        <v>485.87</v>
      </c>
      <c r="F82" s="196">
        <f t="shared" ref="F82:F92" si="14">F98+G98+H98</f>
        <v>23139.29</v>
      </c>
      <c r="G82" s="196">
        <f t="shared" ref="G82:G92" si="15">I98+J98</f>
        <v>82546.450000000012</v>
      </c>
      <c r="H82" s="196">
        <f t="shared" si="12"/>
        <v>153334.76999999999</v>
      </c>
      <c r="I82" s="196">
        <f t="shared" ref="I82:I92" si="16">L98+M98+N98</f>
        <v>20002.97</v>
      </c>
      <c r="J82" s="197">
        <f t="shared" ref="J82:J92" si="17">O98</f>
        <v>916.65</v>
      </c>
      <c r="K82" s="196">
        <f t="shared" ref="K82:K92" si="18">P98</f>
        <v>10476.44</v>
      </c>
      <c r="L82" s="196">
        <f t="shared" ref="L82:L92" si="19">Q98</f>
        <v>78.540000000000006</v>
      </c>
      <c r="M82" s="196">
        <f t="shared" ref="M82:M92" si="20">R98</f>
        <v>21443.73</v>
      </c>
      <c r="N82" s="196">
        <f t="shared" ref="N82:N92" si="21">SUM(B82:M82)</f>
        <v>419659.72</v>
      </c>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row>
    <row r="83" spans="1:39" s="198" customFormat="1">
      <c r="A83" s="167" t="s">
        <v>477</v>
      </c>
      <c r="B83" s="196">
        <f t="shared" si="13"/>
        <v>5557.69</v>
      </c>
      <c r="C83" s="196">
        <f t="shared" si="13"/>
        <v>2902.93</v>
      </c>
      <c r="D83" s="196">
        <f t="shared" si="13"/>
        <v>74112.92</v>
      </c>
      <c r="E83" s="196">
        <f t="shared" si="13"/>
        <v>237.89</v>
      </c>
      <c r="F83" s="196">
        <f t="shared" si="14"/>
        <v>6366.9699999999993</v>
      </c>
      <c r="G83" s="196">
        <f t="shared" si="15"/>
        <v>116308.72</v>
      </c>
      <c r="H83" s="196">
        <f t="shared" si="12"/>
        <v>186804.16</v>
      </c>
      <c r="I83" s="196">
        <f t="shared" si="16"/>
        <v>10085.52</v>
      </c>
      <c r="J83" s="197">
        <f t="shared" si="17"/>
        <v>592.61</v>
      </c>
      <c r="K83" s="196">
        <f t="shared" si="18"/>
        <v>10610.66</v>
      </c>
      <c r="L83" s="196">
        <f t="shared" si="19"/>
        <v>142.79</v>
      </c>
      <c r="M83" s="196">
        <f t="shared" si="20"/>
        <v>10391.43</v>
      </c>
      <c r="N83" s="196">
        <f t="shared" si="21"/>
        <v>424114.29</v>
      </c>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row>
    <row r="84" spans="1:39" s="198" customFormat="1">
      <c r="A84" s="167" t="s">
        <v>466</v>
      </c>
      <c r="B84" s="196">
        <f t="shared" si="13"/>
        <v>6462.59</v>
      </c>
      <c r="C84" s="196">
        <f t="shared" si="13"/>
        <v>3915.24</v>
      </c>
      <c r="D84" s="196">
        <f t="shared" si="13"/>
        <v>83029.31</v>
      </c>
      <c r="E84" s="196">
        <f t="shared" si="13"/>
        <v>510.53</v>
      </c>
      <c r="F84" s="196">
        <f t="shared" si="14"/>
        <v>14225.92</v>
      </c>
      <c r="G84" s="196">
        <f t="shared" si="15"/>
        <v>114002.16</v>
      </c>
      <c r="H84" s="196">
        <f t="shared" si="12"/>
        <v>143531.26999999999</v>
      </c>
      <c r="I84" s="196">
        <f t="shared" si="16"/>
        <v>13485.130000000001</v>
      </c>
      <c r="J84" s="197">
        <f t="shared" si="17"/>
        <v>777.84</v>
      </c>
      <c r="K84" s="196">
        <f t="shared" si="18"/>
        <v>13915.92</v>
      </c>
      <c r="L84" s="196">
        <f t="shared" si="19"/>
        <v>74.2</v>
      </c>
      <c r="M84" s="196">
        <f t="shared" si="20"/>
        <v>28278.690000000002</v>
      </c>
      <c r="N84" s="196">
        <f t="shared" si="21"/>
        <v>422208.80000000005</v>
      </c>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row>
    <row r="85" spans="1:39" s="199" customFormat="1">
      <c r="A85" s="167" t="s">
        <v>467</v>
      </c>
      <c r="B85" s="196">
        <f t="shared" si="13"/>
        <v>5538.52</v>
      </c>
      <c r="C85" s="196">
        <f t="shared" si="13"/>
        <v>3012.93</v>
      </c>
      <c r="D85" s="196">
        <f t="shared" si="13"/>
        <v>68488.210000000006</v>
      </c>
      <c r="E85" s="196">
        <f t="shared" si="13"/>
        <v>312.64</v>
      </c>
      <c r="F85" s="196">
        <f t="shared" si="14"/>
        <v>17499.879999999997</v>
      </c>
      <c r="G85" s="196">
        <f t="shared" si="15"/>
        <v>83652.479999999996</v>
      </c>
      <c r="H85" s="196">
        <f t="shared" si="12"/>
        <v>137475.98000000001</v>
      </c>
      <c r="I85" s="196">
        <f t="shared" si="16"/>
        <v>10624.59</v>
      </c>
      <c r="J85" s="197">
        <f t="shared" si="17"/>
        <v>986.27</v>
      </c>
      <c r="K85" s="196">
        <f t="shared" si="18"/>
        <v>19132.46</v>
      </c>
      <c r="L85" s="196">
        <f t="shared" si="19"/>
        <v>60.73</v>
      </c>
      <c r="M85" s="196">
        <f t="shared" si="20"/>
        <v>24656.139999999996</v>
      </c>
      <c r="N85" s="196">
        <f t="shared" si="21"/>
        <v>371440.83000000007</v>
      </c>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row>
    <row r="86" spans="1:39" s="198" customFormat="1">
      <c r="A86" s="167" t="s">
        <v>468</v>
      </c>
      <c r="B86" s="196">
        <f t="shared" si="13"/>
        <v>7333.89</v>
      </c>
      <c r="C86" s="196">
        <f t="shared" si="13"/>
        <v>3232.09</v>
      </c>
      <c r="D86" s="196">
        <f t="shared" si="13"/>
        <v>88766.2</v>
      </c>
      <c r="E86" s="196">
        <f t="shared" si="13"/>
        <v>641.13</v>
      </c>
      <c r="F86" s="196">
        <f t="shared" si="14"/>
        <v>22591.75</v>
      </c>
      <c r="G86" s="196">
        <f t="shared" si="15"/>
        <v>88202.51</v>
      </c>
      <c r="H86" s="196">
        <f t="shared" si="12"/>
        <v>178612.3</v>
      </c>
      <c r="I86" s="196">
        <f t="shared" si="16"/>
        <v>11820.789999999999</v>
      </c>
      <c r="J86" s="197">
        <f t="shared" si="17"/>
        <v>935.34</v>
      </c>
      <c r="K86" s="196">
        <f t="shared" si="18"/>
        <v>18111.599999999999</v>
      </c>
      <c r="L86" s="196">
        <f t="shared" si="19"/>
        <v>133.49</v>
      </c>
      <c r="M86" s="196">
        <f t="shared" si="20"/>
        <v>31786.32</v>
      </c>
      <c r="N86" s="196">
        <f t="shared" si="21"/>
        <v>452167.41</v>
      </c>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row>
    <row r="87" spans="1:39" s="198" customFormat="1">
      <c r="A87" s="167" t="s">
        <v>469</v>
      </c>
      <c r="B87" s="196">
        <f t="shared" si="13"/>
        <v>7764.09</v>
      </c>
      <c r="C87" s="196">
        <f t="shared" si="13"/>
        <v>3882.77</v>
      </c>
      <c r="D87" s="196">
        <f t="shared" si="13"/>
        <v>114238.2</v>
      </c>
      <c r="E87" s="196">
        <f t="shared" si="13"/>
        <v>356.67</v>
      </c>
      <c r="F87" s="196">
        <f t="shared" si="14"/>
        <v>15715.980000000001</v>
      </c>
      <c r="G87" s="196">
        <f t="shared" si="15"/>
        <v>102667.93999999999</v>
      </c>
      <c r="H87" s="196">
        <f t="shared" si="12"/>
        <v>157118.41</v>
      </c>
      <c r="I87" s="196">
        <f t="shared" si="16"/>
        <v>8344.17</v>
      </c>
      <c r="J87" s="197">
        <f t="shared" si="17"/>
        <v>579.16999999999996</v>
      </c>
      <c r="K87" s="196">
        <f t="shared" si="18"/>
        <v>12904.16</v>
      </c>
      <c r="L87" s="196">
        <f t="shared" si="19"/>
        <v>114.88</v>
      </c>
      <c r="M87" s="196">
        <f t="shared" si="20"/>
        <v>25043.66</v>
      </c>
      <c r="N87" s="196">
        <f t="shared" si="21"/>
        <v>448730.09999999986</v>
      </c>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row>
    <row r="88" spans="1:39" s="198" customFormat="1">
      <c r="A88" s="167" t="s">
        <v>470</v>
      </c>
      <c r="B88" s="196">
        <f t="shared" si="13"/>
        <v>4344.43</v>
      </c>
      <c r="C88" s="196">
        <f t="shared" si="13"/>
        <v>3701.8</v>
      </c>
      <c r="D88" s="196">
        <f t="shared" si="13"/>
        <v>51344.56</v>
      </c>
      <c r="E88" s="196">
        <f t="shared" si="13"/>
        <v>690.11</v>
      </c>
      <c r="F88" s="196">
        <f t="shared" si="14"/>
        <v>9420.41</v>
      </c>
      <c r="G88" s="196">
        <f t="shared" si="15"/>
        <v>105391.23</v>
      </c>
      <c r="H88" s="196">
        <f t="shared" si="12"/>
        <v>129706.69</v>
      </c>
      <c r="I88" s="196">
        <f t="shared" si="16"/>
        <v>17167.18</v>
      </c>
      <c r="J88" s="197">
        <f t="shared" si="17"/>
        <v>303.39</v>
      </c>
      <c r="K88" s="196">
        <f t="shared" si="18"/>
        <v>10067.780000000001</v>
      </c>
      <c r="L88" s="196">
        <f t="shared" si="19"/>
        <v>1717.85</v>
      </c>
      <c r="M88" s="196">
        <f t="shared" si="20"/>
        <v>23960.13</v>
      </c>
      <c r="N88" s="196">
        <f t="shared" si="21"/>
        <v>357815.56</v>
      </c>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row>
    <row r="89" spans="1:39" s="198" customFormat="1">
      <c r="A89" s="167" t="s">
        <v>471</v>
      </c>
      <c r="B89" s="196">
        <f t="shared" si="13"/>
        <v>9112.94</v>
      </c>
      <c r="C89" s="196">
        <f t="shared" si="13"/>
        <v>3928.92</v>
      </c>
      <c r="D89" s="196">
        <f t="shared" si="13"/>
        <v>89188.58</v>
      </c>
      <c r="E89" s="196">
        <f t="shared" si="13"/>
        <v>838.96</v>
      </c>
      <c r="F89" s="196">
        <f t="shared" si="14"/>
        <v>16354.579999999998</v>
      </c>
      <c r="G89" s="196">
        <f t="shared" si="15"/>
        <v>122738.28</v>
      </c>
      <c r="H89" s="196">
        <f t="shared" si="12"/>
        <v>118062.59</v>
      </c>
      <c r="I89" s="196">
        <f t="shared" si="16"/>
        <v>17827.669999999998</v>
      </c>
      <c r="J89" s="197">
        <f t="shared" si="17"/>
        <v>459.55</v>
      </c>
      <c r="K89" s="196">
        <f t="shared" si="18"/>
        <v>6380.81</v>
      </c>
      <c r="L89" s="196">
        <f t="shared" si="19"/>
        <v>202.29</v>
      </c>
      <c r="M89" s="196">
        <f t="shared" si="20"/>
        <v>22016.339999999997</v>
      </c>
      <c r="N89" s="196">
        <f t="shared" si="21"/>
        <v>407111.50999999989</v>
      </c>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row>
    <row r="90" spans="1:39" s="198" customFormat="1">
      <c r="A90" s="167" t="s">
        <v>472</v>
      </c>
      <c r="B90" s="196">
        <f t="shared" si="13"/>
        <v>28116.6</v>
      </c>
      <c r="C90" s="196">
        <f t="shared" si="13"/>
        <v>2267.6</v>
      </c>
      <c r="D90" s="196">
        <f t="shared" si="13"/>
        <v>99248.15</v>
      </c>
      <c r="E90" s="196">
        <f t="shared" si="13"/>
        <v>176.68</v>
      </c>
      <c r="F90" s="196">
        <f t="shared" si="14"/>
        <v>18995.11</v>
      </c>
      <c r="G90" s="196">
        <f t="shared" si="15"/>
        <v>124551.8</v>
      </c>
      <c r="H90" s="196">
        <f t="shared" si="12"/>
        <v>108576.4</v>
      </c>
      <c r="I90" s="196">
        <f t="shared" si="16"/>
        <v>19344.61</v>
      </c>
      <c r="J90" s="197">
        <f t="shared" si="17"/>
        <v>325.48</v>
      </c>
      <c r="K90" s="196">
        <f t="shared" si="18"/>
        <v>634.22</v>
      </c>
      <c r="L90" s="196">
        <f t="shared" si="19"/>
        <v>71.2</v>
      </c>
      <c r="M90" s="196">
        <f t="shared" si="20"/>
        <v>29327.62</v>
      </c>
      <c r="N90" s="196">
        <f t="shared" si="21"/>
        <v>431635.46999999991</v>
      </c>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row>
    <row r="91" spans="1:39" s="198" customFormat="1">
      <c r="A91" s="167" t="s">
        <v>473</v>
      </c>
      <c r="B91" s="196">
        <f t="shared" si="13"/>
        <v>9964.99</v>
      </c>
      <c r="C91" s="196">
        <f t="shared" si="13"/>
        <v>1938.75</v>
      </c>
      <c r="D91" s="196">
        <f t="shared" si="13"/>
        <v>115977.21</v>
      </c>
      <c r="E91" s="196">
        <f t="shared" si="13"/>
        <v>514</v>
      </c>
      <c r="F91" s="196">
        <f t="shared" si="14"/>
        <v>25336.910000000003</v>
      </c>
      <c r="G91" s="196">
        <f t="shared" si="15"/>
        <v>102516.75</v>
      </c>
      <c r="H91" s="196">
        <f t="shared" si="12"/>
        <v>73010.929999999993</v>
      </c>
      <c r="I91" s="196">
        <f t="shared" si="16"/>
        <v>24597.579999999998</v>
      </c>
      <c r="J91" s="197">
        <f t="shared" si="17"/>
        <v>353.86</v>
      </c>
      <c r="K91" s="196">
        <f t="shared" si="18"/>
        <v>545.6</v>
      </c>
      <c r="L91" s="196">
        <f t="shared" si="19"/>
        <v>111.97</v>
      </c>
      <c r="M91" s="196">
        <f t="shared" si="20"/>
        <v>29250.640000000003</v>
      </c>
      <c r="N91" s="196">
        <f t="shared" si="21"/>
        <v>384119.19</v>
      </c>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row>
    <row r="92" spans="1:39" s="199" customFormat="1">
      <c r="A92" s="167" t="s">
        <v>474</v>
      </c>
      <c r="B92" s="196">
        <f t="shared" si="13"/>
        <v>10145.4</v>
      </c>
      <c r="C92" s="196">
        <f t="shared" si="13"/>
        <v>2036.53</v>
      </c>
      <c r="D92" s="196">
        <f t="shared" si="13"/>
        <v>109756.94</v>
      </c>
      <c r="E92" s="196">
        <f t="shared" si="13"/>
        <v>540.54999999999995</v>
      </c>
      <c r="F92" s="196">
        <f t="shared" si="14"/>
        <v>17059.259999999998</v>
      </c>
      <c r="G92" s="196">
        <f t="shared" si="15"/>
        <v>81254.87</v>
      </c>
      <c r="H92" s="196">
        <f t="shared" si="12"/>
        <v>106132.14</v>
      </c>
      <c r="I92" s="196">
        <f t="shared" si="16"/>
        <v>23237.739999999998</v>
      </c>
      <c r="J92" s="197">
        <f t="shared" si="17"/>
        <v>203.25</v>
      </c>
      <c r="K92" s="196">
        <f t="shared" si="18"/>
        <v>729.47</v>
      </c>
      <c r="L92" s="196">
        <f t="shared" si="19"/>
        <v>124.21</v>
      </c>
      <c r="M92" s="196">
        <f t="shared" si="20"/>
        <v>26428.21</v>
      </c>
      <c r="N92" s="196">
        <f t="shared" si="21"/>
        <v>377648.57</v>
      </c>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row>
    <row r="93" spans="1:39" s="198" customFormat="1">
      <c r="A93" s="187" t="s">
        <v>234</v>
      </c>
      <c r="B93" s="196">
        <f>SUM(B81:B92)</f>
        <v>105580.99</v>
      </c>
      <c r="C93" s="196">
        <f>SUM(C81:C92)</f>
        <v>36618.109999999993</v>
      </c>
      <c r="D93" s="196">
        <f t="shared" ref="D93:N93" si="22">SUM(D81:D92)</f>
        <v>1067471.5699999998</v>
      </c>
      <c r="E93" s="196">
        <f t="shared" si="22"/>
        <v>6081.7700000000013</v>
      </c>
      <c r="F93" s="196">
        <f t="shared" si="22"/>
        <v>200204.25000000003</v>
      </c>
      <c r="G93" s="196">
        <f t="shared" si="22"/>
        <v>1206831.54</v>
      </c>
      <c r="H93" s="196">
        <f t="shared" si="22"/>
        <v>1616274.2099999997</v>
      </c>
      <c r="I93" s="196">
        <f t="shared" si="22"/>
        <v>189578.94999999998</v>
      </c>
      <c r="J93" s="196">
        <f t="shared" si="22"/>
        <v>7334.31</v>
      </c>
      <c r="K93" s="196">
        <f t="shared" si="22"/>
        <v>114517.53</v>
      </c>
      <c r="L93" s="196">
        <f t="shared" si="22"/>
        <v>2954.0599999999995</v>
      </c>
      <c r="M93" s="196">
        <f t="shared" si="22"/>
        <v>289769.22000000003</v>
      </c>
      <c r="N93" s="196">
        <f t="shared" si="22"/>
        <v>4843216.51</v>
      </c>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row>
    <row r="94" spans="1:39" s="198" customFormat="1">
      <c r="A94" s="181"/>
      <c r="B94" s="158"/>
      <c r="C94" s="158"/>
      <c r="D94" s="183"/>
      <c r="E94" s="183"/>
      <c r="F94" s="183"/>
      <c r="G94" s="183"/>
      <c r="H94" s="183"/>
      <c r="I94" s="117"/>
      <c r="J94" s="183"/>
      <c r="K94" s="183"/>
      <c r="L94" s="183"/>
      <c r="M94" s="183"/>
      <c r="N94" s="18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row>
    <row r="95" spans="1:39" s="198" customFormat="1">
      <c r="A95" s="181" t="s">
        <v>73</v>
      </c>
      <c r="B95" s="158"/>
      <c r="C95" s="158"/>
      <c r="D95" s="183"/>
      <c r="E95" s="183"/>
      <c r="F95" s="183"/>
      <c r="G95" s="183"/>
      <c r="H95" s="183"/>
      <c r="I95" s="117"/>
      <c r="J95" s="183"/>
      <c r="K95" s="183"/>
      <c r="L95" s="183"/>
      <c r="M95" s="183"/>
      <c r="N95" s="18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row>
    <row r="96" spans="1:39" s="198" customFormat="1" ht="25.5">
      <c r="A96" s="191" t="s">
        <v>187</v>
      </c>
      <c r="B96" s="184" t="s">
        <v>83</v>
      </c>
      <c r="C96" s="175" t="s">
        <v>251</v>
      </c>
      <c r="D96" s="184" t="s">
        <v>145</v>
      </c>
      <c r="E96" s="184" t="s">
        <v>146</v>
      </c>
      <c r="F96" s="184" t="s">
        <v>478</v>
      </c>
      <c r="G96" s="184" t="s">
        <v>111</v>
      </c>
      <c r="H96" s="184" t="s">
        <v>353</v>
      </c>
      <c r="I96" s="184" t="s">
        <v>112</v>
      </c>
      <c r="J96" s="391" t="s">
        <v>355</v>
      </c>
      <c r="K96" s="184" t="s">
        <v>113</v>
      </c>
      <c r="L96" s="184" t="s">
        <v>114</v>
      </c>
      <c r="M96" s="184" t="s">
        <v>354</v>
      </c>
      <c r="N96" s="184" t="s">
        <v>184</v>
      </c>
      <c r="O96" s="184" t="s">
        <v>119</v>
      </c>
      <c r="P96" s="184" t="s">
        <v>185</v>
      </c>
      <c r="Q96" s="184" t="s">
        <v>120</v>
      </c>
      <c r="R96" s="167" t="s">
        <v>22</v>
      </c>
      <c r="S96" s="185" t="s">
        <v>193</v>
      </c>
      <c r="T96" s="158"/>
      <c r="U96" s="158"/>
      <c r="V96" s="158"/>
      <c r="W96" s="158"/>
      <c r="X96" s="158"/>
      <c r="Y96" s="158"/>
      <c r="Z96" s="158"/>
      <c r="AA96" s="158"/>
      <c r="AB96" s="158"/>
      <c r="AC96" s="158"/>
      <c r="AD96" s="158"/>
      <c r="AE96" s="158"/>
      <c r="AF96" s="158"/>
      <c r="AG96" s="158"/>
      <c r="AH96" s="158"/>
      <c r="AI96" s="158"/>
      <c r="AJ96" s="158"/>
      <c r="AK96" s="158"/>
      <c r="AL96" s="158"/>
      <c r="AM96" s="158"/>
    </row>
    <row r="97" spans="1:39" s="198" customFormat="1">
      <c r="A97" s="167" t="s">
        <v>475</v>
      </c>
      <c r="B97" s="196">
        <v>6702.32</v>
      </c>
      <c r="C97" s="196">
        <v>3199.38</v>
      </c>
      <c r="D97" s="196">
        <v>73222.98</v>
      </c>
      <c r="E97" s="196">
        <v>776.74</v>
      </c>
      <c r="F97" s="196">
        <v>1235.1300000000001</v>
      </c>
      <c r="G97" s="196">
        <v>5040.8900000000003</v>
      </c>
      <c r="H97" s="196">
        <v>7222.17</v>
      </c>
      <c r="I97" s="196">
        <v>82812.539999999994</v>
      </c>
      <c r="J97" s="196">
        <v>185.81</v>
      </c>
      <c r="K97" s="196">
        <v>123908.57</v>
      </c>
      <c r="L97" s="196">
        <v>11873.96</v>
      </c>
      <c r="M97" s="196">
        <v>10.14</v>
      </c>
      <c r="N97" s="196">
        <v>1156.9000000000001</v>
      </c>
      <c r="O97" s="196">
        <v>900.9</v>
      </c>
      <c r="P97" s="196">
        <v>11008.41</v>
      </c>
      <c r="Q97" s="196">
        <v>121.91</v>
      </c>
      <c r="R97" s="196">
        <v>17186.310000000001</v>
      </c>
      <c r="S97" s="196">
        <f t="shared" ref="S97:S108" si="23">SUM(B97:R97)</f>
        <v>346565.06000000006</v>
      </c>
      <c r="T97" s="158"/>
      <c r="U97" s="158"/>
      <c r="V97" s="158"/>
      <c r="W97" s="158"/>
      <c r="X97" s="158"/>
      <c r="Y97" s="158"/>
      <c r="Z97" s="158"/>
      <c r="AA97" s="158"/>
      <c r="AB97" s="158"/>
      <c r="AC97" s="158"/>
      <c r="AD97" s="158"/>
      <c r="AE97" s="158"/>
      <c r="AF97" s="158"/>
      <c r="AG97" s="158"/>
      <c r="AH97" s="158"/>
      <c r="AI97" s="158"/>
      <c r="AJ97" s="158"/>
      <c r="AK97" s="158"/>
      <c r="AL97" s="158"/>
      <c r="AM97" s="158"/>
    </row>
    <row r="98" spans="1:39" s="198" customFormat="1">
      <c r="A98" s="167" t="s">
        <v>476</v>
      </c>
      <c r="B98" s="196">
        <v>4537.53</v>
      </c>
      <c r="C98" s="196">
        <v>2599.17</v>
      </c>
      <c r="D98" s="196">
        <v>100098.31</v>
      </c>
      <c r="E98" s="196">
        <v>485.87</v>
      </c>
      <c r="F98" s="196">
        <v>2783.91</v>
      </c>
      <c r="G98" s="196">
        <v>9520.0400000000009</v>
      </c>
      <c r="H98" s="196">
        <v>10835.34</v>
      </c>
      <c r="I98" s="196">
        <v>82394.850000000006</v>
      </c>
      <c r="J98" s="196">
        <v>151.6</v>
      </c>
      <c r="K98" s="196">
        <v>153334.76999999999</v>
      </c>
      <c r="L98" s="196">
        <v>12588.06</v>
      </c>
      <c r="M98" s="196">
        <v>1.04</v>
      </c>
      <c r="N98" s="196">
        <v>7413.87</v>
      </c>
      <c r="O98" s="196">
        <v>916.65</v>
      </c>
      <c r="P98" s="196">
        <v>10476.44</v>
      </c>
      <c r="Q98" s="196">
        <v>78.540000000000006</v>
      </c>
      <c r="R98" s="196">
        <v>21443.73</v>
      </c>
      <c r="S98" s="196">
        <f t="shared" si="23"/>
        <v>419659.72</v>
      </c>
      <c r="T98" s="158"/>
      <c r="U98" s="158"/>
      <c r="V98" s="158"/>
      <c r="W98" s="158"/>
      <c r="X98" s="158"/>
      <c r="Y98" s="158"/>
      <c r="Z98" s="158"/>
      <c r="AA98" s="158"/>
      <c r="AB98" s="158"/>
      <c r="AC98" s="158"/>
      <c r="AD98" s="158"/>
      <c r="AE98" s="158"/>
      <c r="AF98" s="158"/>
      <c r="AG98" s="158"/>
      <c r="AH98" s="158"/>
      <c r="AI98" s="158"/>
      <c r="AJ98" s="158"/>
      <c r="AK98" s="158"/>
      <c r="AL98" s="158"/>
      <c r="AM98" s="158"/>
    </row>
    <row r="99" spans="1:39" s="198" customFormat="1">
      <c r="A99" s="167" t="s">
        <v>477</v>
      </c>
      <c r="B99" s="196">
        <v>5557.69</v>
      </c>
      <c r="C99" s="196">
        <v>2902.93</v>
      </c>
      <c r="D99" s="196">
        <v>74112.92</v>
      </c>
      <c r="E99" s="196">
        <v>237.89</v>
      </c>
      <c r="F99" s="196">
        <v>823.18</v>
      </c>
      <c r="G99" s="196">
        <v>2620.27</v>
      </c>
      <c r="H99" s="196">
        <v>2923.52</v>
      </c>
      <c r="I99" s="196">
        <v>116249.39</v>
      </c>
      <c r="J99" s="196">
        <v>59.33</v>
      </c>
      <c r="K99" s="196">
        <v>186804.16</v>
      </c>
      <c r="L99" s="196">
        <v>8261.34</v>
      </c>
      <c r="M99" s="196">
        <v>2.16</v>
      </c>
      <c r="N99" s="196">
        <v>1822.02</v>
      </c>
      <c r="O99" s="196">
        <v>592.61</v>
      </c>
      <c r="P99" s="196">
        <v>10610.66</v>
      </c>
      <c r="Q99" s="196">
        <v>142.79</v>
      </c>
      <c r="R99" s="196">
        <v>10391.43</v>
      </c>
      <c r="S99" s="196">
        <f t="shared" si="23"/>
        <v>424114.28999999992</v>
      </c>
      <c r="T99" s="158"/>
      <c r="U99" s="158"/>
      <c r="V99" s="158"/>
      <c r="W99" s="158"/>
      <c r="X99" s="158"/>
      <c r="Y99" s="158"/>
      <c r="Z99" s="158"/>
      <c r="AA99" s="158"/>
      <c r="AB99" s="158"/>
      <c r="AC99" s="158"/>
      <c r="AD99" s="158"/>
      <c r="AE99" s="158"/>
      <c r="AF99" s="158"/>
      <c r="AG99" s="158"/>
      <c r="AH99" s="158"/>
      <c r="AI99" s="158"/>
      <c r="AJ99" s="158"/>
      <c r="AK99" s="158"/>
      <c r="AL99" s="158"/>
      <c r="AM99" s="158"/>
    </row>
    <row r="100" spans="1:39" s="198" customFormat="1">
      <c r="A100" s="167" t="s">
        <v>466</v>
      </c>
      <c r="B100" s="196">
        <v>6462.59</v>
      </c>
      <c r="C100" s="196">
        <v>3915.24</v>
      </c>
      <c r="D100" s="196">
        <v>83029.31</v>
      </c>
      <c r="E100" s="196">
        <v>510.53</v>
      </c>
      <c r="F100" s="196">
        <v>2136.0100000000002</v>
      </c>
      <c r="G100" s="196">
        <v>3523.35</v>
      </c>
      <c r="H100" s="196">
        <v>8566.56</v>
      </c>
      <c r="I100" s="196">
        <v>113682.22</v>
      </c>
      <c r="J100" s="196">
        <v>319.94</v>
      </c>
      <c r="K100" s="196">
        <v>143531.26999999999</v>
      </c>
      <c r="L100" s="196">
        <v>9307.2000000000007</v>
      </c>
      <c r="M100" s="196">
        <v>7.88</v>
      </c>
      <c r="N100" s="196">
        <v>4170.05</v>
      </c>
      <c r="O100" s="196">
        <v>777.84</v>
      </c>
      <c r="P100" s="196">
        <v>13915.92</v>
      </c>
      <c r="Q100" s="196">
        <v>74.2</v>
      </c>
      <c r="R100" s="196">
        <v>28278.690000000002</v>
      </c>
      <c r="S100" s="196">
        <f t="shared" si="23"/>
        <v>422208.80000000005</v>
      </c>
      <c r="T100" s="158"/>
      <c r="U100" s="158"/>
      <c r="V100" s="158"/>
      <c r="W100" s="158"/>
      <c r="X100" s="158"/>
      <c r="Y100" s="158"/>
      <c r="Z100" s="158"/>
      <c r="AA100" s="158"/>
      <c r="AB100" s="158"/>
      <c r="AC100" s="158"/>
      <c r="AD100" s="158"/>
      <c r="AE100" s="158"/>
      <c r="AF100" s="158"/>
      <c r="AG100" s="158"/>
      <c r="AH100" s="158"/>
      <c r="AI100" s="158"/>
      <c r="AJ100" s="158"/>
      <c r="AK100" s="158"/>
      <c r="AL100" s="158"/>
      <c r="AM100" s="158"/>
    </row>
    <row r="101" spans="1:39" s="198" customFormat="1">
      <c r="A101" s="167" t="s">
        <v>467</v>
      </c>
      <c r="B101" s="196">
        <v>5538.52</v>
      </c>
      <c r="C101" s="196">
        <v>3012.93</v>
      </c>
      <c r="D101" s="196">
        <v>68488.210000000006</v>
      </c>
      <c r="E101" s="196">
        <v>312.64</v>
      </c>
      <c r="F101" s="196">
        <v>864.32</v>
      </c>
      <c r="G101" s="196">
        <v>7992.08</v>
      </c>
      <c r="H101" s="196">
        <v>8643.48</v>
      </c>
      <c r="I101" s="196">
        <v>83346.509999999995</v>
      </c>
      <c r="J101" s="196">
        <v>305.97000000000003</v>
      </c>
      <c r="K101" s="196">
        <v>137475.98000000001</v>
      </c>
      <c r="L101" s="196">
        <v>9376.26</v>
      </c>
      <c r="M101" s="196">
        <v>15.43</v>
      </c>
      <c r="N101" s="196">
        <v>1232.9000000000001</v>
      </c>
      <c r="O101" s="196">
        <v>986.27</v>
      </c>
      <c r="P101" s="196">
        <v>19132.46</v>
      </c>
      <c r="Q101" s="196">
        <v>60.73</v>
      </c>
      <c r="R101" s="196">
        <v>24656.139999999996</v>
      </c>
      <c r="S101" s="196">
        <f t="shared" si="23"/>
        <v>371440.83000000007</v>
      </c>
      <c r="T101" s="158"/>
      <c r="U101" s="158"/>
      <c r="V101" s="158"/>
      <c r="W101" s="158"/>
      <c r="X101" s="158"/>
      <c r="Y101" s="158"/>
      <c r="Z101" s="158"/>
      <c r="AA101" s="158"/>
      <c r="AB101" s="158"/>
      <c r="AC101" s="158"/>
      <c r="AD101" s="158"/>
      <c r="AE101" s="158"/>
      <c r="AF101" s="158"/>
      <c r="AG101" s="158"/>
      <c r="AH101" s="158"/>
      <c r="AI101" s="158"/>
      <c r="AJ101" s="158"/>
      <c r="AK101" s="158"/>
      <c r="AL101" s="158"/>
      <c r="AM101" s="158"/>
    </row>
    <row r="102" spans="1:39" s="198" customFormat="1">
      <c r="A102" s="167" t="s">
        <v>468</v>
      </c>
      <c r="B102" s="196">
        <v>7333.89</v>
      </c>
      <c r="C102" s="196">
        <v>3232.09</v>
      </c>
      <c r="D102" s="196">
        <v>88766.2</v>
      </c>
      <c r="E102" s="196">
        <v>641.13</v>
      </c>
      <c r="F102" s="196">
        <v>961.91</v>
      </c>
      <c r="G102" s="196">
        <v>10313.75</v>
      </c>
      <c r="H102" s="196">
        <v>11316.09</v>
      </c>
      <c r="I102" s="196">
        <v>87921.61</v>
      </c>
      <c r="J102" s="196">
        <v>280.89999999999998</v>
      </c>
      <c r="K102" s="196">
        <v>178612.3</v>
      </c>
      <c r="L102" s="196">
        <v>10006</v>
      </c>
      <c r="M102" s="196">
        <v>45.24</v>
      </c>
      <c r="N102" s="196">
        <v>1769.55</v>
      </c>
      <c r="O102" s="196">
        <v>935.34</v>
      </c>
      <c r="P102" s="196">
        <v>18111.599999999999</v>
      </c>
      <c r="Q102" s="196">
        <v>133.49</v>
      </c>
      <c r="R102" s="196">
        <v>31786.32</v>
      </c>
      <c r="S102" s="196">
        <f t="shared" si="23"/>
        <v>452167.41</v>
      </c>
      <c r="T102" s="158"/>
      <c r="U102" s="158"/>
      <c r="V102" s="158"/>
      <c r="W102" s="158"/>
      <c r="X102" s="158"/>
      <c r="Y102" s="158"/>
      <c r="Z102" s="158"/>
      <c r="AA102" s="158"/>
      <c r="AB102" s="158"/>
      <c r="AC102" s="158"/>
      <c r="AD102" s="158"/>
      <c r="AE102" s="158"/>
      <c r="AF102" s="158"/>
      <c r="AG102" s="158"/>
      <c r="AH102" s="158"/>
      <c r="AI102" s="158"/>
      <c r="AJ102" s="158"/>
      <c r="AK102" s="158"/>
      <c r="AL102" s="158"/>
      <c r="AM102" s="158"/>
    </row>
    <row r="103" spans="1:39" s="198" customFormat="1">
      <c r="A103" s="167" t="s">
        <v>469</v>
      </c>
      <c r="B103" s="196">
        <v>7764.09</v>
      </c>
      <c r="C103" s="196">
        <v>3882.77</v>
      </c>
      <c r="D103" s="196">
        <v>114238.2</v>
      </c>
      <c r="E103" s="196">
        <v>356.67</v>
      </c>
      <c r="F103" s="196">
        <v>758.19</v>
      </c>
      <c r="G103" s="196">
        <v>10670.37</v>
      </c>
      <c r="H103" s="196">
        <v>4287.42</v>
      </c>
      <c r="I103" s="196">
        <v>102081.18</v>
      </c>
      <c r="J103" s="196">
        <v>586.76</v>
      </c>
      <c r="K103" s="196">
        <v>157118.41</v>
      </c>
      <c r="L103" s="196">
        <v>7608.82</v>
      </c>
      <c r="M103" s="196">
        <v>56.87</v>
      </c>
      <c r="N103" s="196">
        <v>678.48</v>
      </c>
      <c r="O103" s="196">
        <v>579.16999999999996</v>
      </c>
      <c r="P103" s="196">
        <v>12904.16</v>
      </c>
      <c r="Q103" s="196">
        <v>114.88</v>
      </c>
      <c r="R103" s="196">
        <v>25043.66</v>
      </c>
      <c r="S103" s="196">
        <f t="shared" si="23"/>
        <v>448730.1</v>
      </c>
      <c r="T103" s="158"/>
      <c r="U103" s="158"/>
      <c r="V103" s="158"/>
      <c r="W103" s="158"/>
      <c r="X103" s="158"/>
      <c r="Y103" s="158"/>
      <c r="Z103" s="158"/>
      <c r="AA103" s="158"/>
      <c r="AB103" s="158"/>
      <c r="AC103" s="158"/>
      <c r="AD103" s="158"/>
      <c r="AE103" s="158"/>
      <c r="AF103" s="158"/>
      <c r="AG103" s="158"/>
      <c r="AH103" s="158"/>
      <c r="AI103" s="158"/>
      <c r="AJ103" s="158"/>
      <c r="AK103" s="158"/>
      <c r="AL103" s="158"/>
      <c r="AM103" s="158"/>
    </row>
    <row r="104" spans="1:39" s="198" customFormat="1">
      <c r="A104" s="167" t="s">
        <v>470</v>
      </c>
      <c r="B104" s="196">
        <v>4344.43</v>
      </c>
      <c r="C104" s="196">
        <v>3701.8</v>
      </c>
      <c r="D104" s="196">
        <v>51344.56</v>
      </c>
      <c r="E104" s="196">
        <v>690.11</v>
      </c>
      <c r="F104" s="196">
        <v>975.69</v>
      </c>
      <c r="G104" s="196">
        <v>2888.69</v>
      </c>
      <c r="H104" s="196">
        <v>5556.03</v>
      </c>
      <c r="I104" s="196">
        <v>105051.04</v>
      </c>
      <c r="J104" s="196">
        <v>340.19</v>
      </c>
      <c r="K104" s="196">
        <v>129706.69</v>
      </c>
      <c r="L104" s="196">
        <v>16430.27</v>
      </c>
      <c r="M104" s="196">
        <v>34.43</v>
      </c>
      <c r="N104" s="196">
        <v>702.48</v>
      </c>
      <c r="O104" s="196">
        <v>303.39</v>
      </c>
      <c r="P104" s="196">
        <v>10067.780000000001</v>
      </c>
      <c r="Q104" s="196">
        <v>1717.85</v>
      </c>
      <c r="R104" s="196">
        <v>23960.13</v>
      </c>
      <c r="S104" s="196">
        <f t="shared" si="23"/>
        <v>357815.56</v>
      </c>
      <c r="T104" s="158"/>
      <c r="U104" s="158"/>
      <c r="V104" s="158"/>
      <c r="W104" s="158"/>
      <c r="X104" s="158"/>
      <c r="Y104" s="158"/>
      <c r="Z104" s="158"/>
      <c r="AA104" s="158"/>
      <c r="AB104" s="158"/>
      <c r="AC104" s="158"/>
      <c r="AD104" s="158"/>
      <c r="AE104" s="158"/>
      <c r="AF104" s="158"/>
      <c r="AG104" s="158"/>
      <c r="AH104" s="158"/>
      <c r="AI104" s="158"/>
      <c r="AJ104" s="158"/>
      <c r="AK104" s="158"/>
      <c r="AL104" s="158"/>
      <c r="AM104" s="158"/>
    </row>
    <row r="105" spans="1:39" s="198" customFormat="1">
      <c r="A105" s="167" t="s">
        <v>471</v>
      </c>
      <c r="B105" s="196">
        <v>9112.94</v>
      </c>
      <c r="C105" s="196">
        <v>3928.92</v>
      </c>
      <c r="D105" s="196">
        <v>89188.58</v>
      </c>
      <c r="E105" s="196">
        <v>838.96</v>
      </c>
      <c r="F105" s="196">
        <v>1170.72</v>
      </c>
      <c r="G105" s="196">
        <v>6027.48</v>
      </c>
      <c r="H105" s="196">
        <v>9156.3799999999992</v>
      </c>
      <c r="I105" s="196">
        <v>122619.12</v>
      </c>
      <c r="J105" s="196">
        <v>119.16</v>
      </c>
      <c r="K105" s="196">
        <v>118062.59</v>
      </c>
      <c r="L105" s="196">
        <v>12436.56</v>
      </c>
      <c r="M105" s="196">
        <v>7.07</v>
      </c>
      <c r="N105" s="196">
        <v>5384.04</v>
      </c>
      <c r="O105" s="196">
        <v>459.55</v>
      </c>
      <c r="P105" s="196">
        <v>6380.81</v>
      </c>
      <c r="Q105" s="196">
        <v>202.29</v>
      </c>
      <c r="R105" s="196">
        <v>22016.339999999997</v>
      </c>
      <c r="S105" s="196">
        <f t="shared" si="23"/>
        <v>407111.50999999989</v>
      </c>
      <c r="T105" s="158"/>
      <c r="U105" s="158"/>
      <c r="V105" s="158"/>
      <c r="W105" s="158"/>
      <c r="X105" s="158"/>
      <c r="Y105" s="158"/>
      <c r="Z105" s="158"/>
      <c r="AA105" s="158"/>
      <c r="AB105" s="158"/>
      <c r="AC105" s="158"/>
      <c r="AD105" s="158"/>
      <c r="AE105" s="158"/>
      <c r="AF105" s="158"/>
      <c r="AG105" s="158"/>
      <c r="AH105" s="158"/>
      <c r="AI105" s="158"/>
      <c r="AJ105" s="158"/>
      <c r="AK105" s="158"/>
      <c r="AL105" s="158"/>
      <c r="AM105" s="158"/>
    </row>
    <row r="106" spans="1:39" s="198" customFormat="1">
      <c r="A106" s="167" t="s">
        <v>472</v>
      </c>
      <c r="B106" s="196">
        <v>28116.6</v>
      </c>
      <c r="C106" s="196">
        <v>2267.6</v>
      </c>
      <c r="D106" s="196">
        <v>99248.15</v>
      </c>
      <c r="E106" s="196">
        <v>176.68</v>
      </c>
      <c r="F106" s="196">
        <v>1774.86</v>
      </c>
      <c r="G106" s="196">
        <v>10194</v>
      </c>
      <c r="H106" s="196">
        <v>7026.25</v>
      </c>
      <c r="I106" s="196">
        <v>123906.47</v>
      </c>
      <c r="J106" s="196">
        <v>645.33000000000004</v>
      </c>
      <c r="K106" s="196">
        <v>108576.4</v>
      </c>
      <c r="L106" s="196">
        <v>12207.88</v>
      </c>
      <c r="M106" s="196">
        <v>7.31</v>
      </c>
      <c r="N106" s="196">
        <v>7129.42</v>
      </c>
      <c r="O106" s="196">
        <v>325.48</v>
      </c>
      <c r="P106" s="196">
        <v>634.22</v>
      </c>
      <c r="Q106" s="196">
        <v>71.2</v>
      </c>
      <c r="R106" s="196">
        <v>29327.62</v>
      </c>
      <c r="S106" s="196">
        <f t="shared" si="23"/>
        <v>431635.46999999991</v>
      </c>
      <c r="T106" s="158"/>
      <c r="U106" s="158"/>
      <c r="V106" s="158"/>
      <c r="W106" s="158"/>
      <c r="X106" s="158"/>
      <c r="Y106" s="158"/>
      <c r="Z106" s="158"/>
      <c r="AA106" s="158"/>
      <c r="AB106" s="158"/>
      <c r="AC106" s="158"/>
      <c r="AD106" s="158"/>
      <c r="AE106" s="158"/>
      <c r="AF106" s="158"/>
      <c r="AG106" s="158"/>
      <c r="AH106" s="158"/>
      <c r="AI106" s="158"/>
      <c r="AJ106" s="158"/>
      <c r="AK106" s="158"/>
      <c r="AL106" s="158"/>
      <c r="AM106" s="158"/>
    </row>
    <row r="107" spans="1:39" s="198" customFormat="1">
      <c r="A107" s="167" t="s">
        <v>473</v>
      </c>
      <c r="B107" s="196">
        <v>9964.99</v>
      </c>
      <c r="C107" s="196">
        <v>1938.75</v>
      </c>
      <c r="D107" s="196">
        <v>115977.21</v>
      </c>
      <c r="E107" s="196">
        <v>514</v>
      </c>
      <c r="F107" s="196">
        <v>1464.51</v>
      </c>
      <c r="G107" s="196">
        <v>10050.030000000001</v>
      </c>
      <c r="H107" s="196">
        <v>13822.37</v>
      </c>
      <c r="I107" s="196">
        <v>102083.95</v>
      </c>
      <c r="J107" s="196">
        <v>432.8</v>
      </c>
      <c r="K107" s="196">
        <v>73010.929999999993</v>
      </c>
      <c r="L107" s="196">
        <v>9826.4599999999991</v>
      </c>
      <c r="M107" s="196">
        <v>2.41</v>
      </c>
      <c r="N107" s="196">
        <v>14768.71</v>
      </c>
      <c r="O107" s="196">
        <v>353.86</v>
      </c>
      <c r="P107" s="196">
        <v>545.6</v>
      </c>
      <c r="Q107" s="196">
        <v>111.97</v>
      </c>
      <c r="R107" s="196">
        <v>29250.640000000003</v>
      </c>
      <c r="S107" s="196">
        <f t="shared" si="23"/>
        <v>384119.18999999994</v>
      </c>
      <c r="T107" s="158"/>
      <c r="U107" s="158"/>
      <c r="V107" s="158"/>
      <c r="W107" s="158"/>
      <c r="X107" s="158"/>
      <c r="Y107" s="158"/>
      <c r="Z107" s="158"/>
      <c r="AA107" s="158"/>
      <c r="AB107" s="158"/>
      <c r="AC107" s="158"/>
      <c r="AD107" s="158"/>
      <c r="AE107" s="158"/>
      <c r="AF107" s="158"/>
      <c r="AG107" s="158"/>
      <c r="AH107" s="158"/>
      <c r="AI107" s="158"/>
      <c r="AJ107" s="158"/>
      <c r="AK107" s="158"/>
      <c r="AL107" s="158"/>
      <c r="AM107" s="158"/>
    </row>
    <row r="108" spans="1:39" s="198" customFormat="1">
      <c r="A108" s="167" t="s">
        <v>474</v>
      </c>
      <c r="B108" s="196">
        <v>10145.4</v>
      </c>
      <c r="C108" s="196">
        <v>2036.53</v>
      </c>
      <c r="D108" s="196">
        <v>109756.94</v>
      </c>
      <c r="E108" s="196">
        <v>540.54999999999995</v>
      </c>
      <c r="F108" s="196">
        <v>1637.84</v>
      </c>
      <c r="G108" s="196">
        <v>6014.62</v>
      </c>
      <c r="H108" s="196">
        <v>9406.7999999999993</v>
      </c>
      <c r="I108" s="196">
        <v>81006.509999999995</v>
      </c>
      <c r="J108" s="196">
        <v>248.36</v>
      </c>
      <c r="K108" s="196">
        <v>106132.14</v>
      </c>
      <c r="L108" s="196">
        <v>7964.1</v>
      </c>
      <c r="M108" s="196">
        <v>20.16</v>
      </c>
      <c r="N108" s="196">
        <v>15253.48</v>
      </c>
      <c r="O108" s="196">
        <v>203.25</v>
      </c>
      <c r="P108" s="196">
        <v>729.47</v>
      </c>
      <c r="Q108" s="196">
        <v>124.21</v>
      </c>
      <c r="R108" s="196">
        <v>26428.21</v>
      </c>
      <c r="S108" s="196">
        <f t="shared" si="23"/>
        <v>377648.56999999995</v>
      </c>
      <c r="T108" s="158"/>
      <c r="U108" s="158"/>
      <c r="V108" s="158"/>
      <c r="W108" s="158"/>
      <c r="X108" s="158"/>
      <c r="Y108" s="158"/>
      <c r="Z108" s="158"/>
      <c r="AA108" s="158"/>
      <c r="AB108" s="158"/>
      <c r="AC108" s="158"/>
      <c r="AD108" s="158"/>
      <c r="AE108" s="158"/>
      <c r="AF108" s="158"/>
      <c r="AG108" s="158"/>
      <c r="AH108" s="158"/>
      <c r="AI108" s="158"/>
      <c r="AJ108" s="158"/>
      <c r="AK108" s="158"/>
      <c r="AL108" s="158"/>
      <c r="AM108" s="158"/>
    </row>
    <row r="109" spans="1:39" s="198" customFormat="1">
      <c r="A109" s="187" t="s">
        <v>234</v>
      </c>
      <c r="B109" s="196">
        <f>SUM(B97:B108)</f>
        <v>105580.99</v>
      </c>
      <c r="C109" s="196">
        <f t="shared" ref="C109:S109" si="24">SUM(C97:C108)</f>
        <v>36618.109999999993</v>
      </c>
      <c r="D109" s="196">
        <f t="shared" si="24"/>
        <v>1067471.5699999998</v>
      </c>
      <c r="E109" s="196">
        <f t="shared" si="24"/>
        <v>6081.7700000000013</v>
      </c>
      <c r="F109" s="196">
        <f t="shared" si="24"/>
        <v>16586.27</v>
      </c>
      <c r="G109" s="196">
        <f t="shared" si="24"/>
        <v>84855.569999999992</v>
      </c>
      <c r="H109" s="196">
        <f t="shared" si="24"/>
        <v>98762.41</v>
      </c>
      <c r="I109" s="196">
        <f t="shared" si="24"/>
        <v>1203155.3900000001</v>
      </c>
      <c r="J109" s="196">
        <f t="shared" si="24"/>
        <v>3676.15</v>
      </c>
      <c r="K109" s="196">
        <f t="shared" si="24"/>
        <v>1616274.2099999997</v>
      </c>
      <c r="L109" s="196">
        <f t="shared" si="24"/>
        <v>127886.91</v>
      </c>
      <c r="M109" s="196">
        <f t="shared" si="24"/>
        <v>210.14</v>
      </c>
      <c r="N109" s="196">
        <f t="shared" si="24"/>
        <v>61481.899999999994</v>
      </c>
      <c r="O109" s="196">
        <f t="shared" si="24"/>
        <v>7334.31</v>
      </c>
      <c r="P109" s="196">
        <f t="shared" si="24"/>
        <v>114517.53</v>
      </c>
      <c r="Q109" s="196">
        <f t="shared" si="24"/>
        <v>2954.0599999999995</v>
      </c>
      <c r="R109" s="196">
        <f t="shared" si="24"/>
        <v>289769.22000000003</v>
      </c>
      <c r="S109" s="196">
        <f t="shared" si="24"/>
        <v>4843216.51</v>
      </c>
      <c r="T109" s="158"/>
      <c r="U109" s="158"/>
      <c r="V109" s="158"/>
      <c r="W109" s="158"/>
      <c r="X109" s="158"/>
      <c r="Y109" s="158"/>
      <c r="Z109" s="158"/>
      <c r="AA109" s="158"/>
      <c r="AB109" s="158"/>
      <c r="AC109" s="158"/>
      <c r="AD109" s="158"/>
      <c r="AE109" s="158"/>
      <c r="AF109" s="158"/>
      <c r="AG109" s="158"/>
      <c r="AH109" s="158"/>
      <c r="AI109" s="158"/>
      <c r="AJ109" s="158"/>
      <c r="AK109" s="158"/>
      <c r="AL109" s="158"/>
      <c r="AM109" s="158"/>
    </row>
    <row r="110" spans="1:39" s="198" customFormat="1">
      <c r="A110" s="200"/>
      <c r="B110" s="171"/>
      <c r="C110" s="172"/>
      <c r="D110" s="172"/>
      <c r="E110" s="172"/>
      <c r="F110" s="172"/>
      <c r="G110" s="172"/>
      <c r="H110" s="200"/>
      <c r="I110" s="172"/>
      <c r="J110" s="172"/>
      <c r="K110" s="172"/>
      <c r="L110" s="172"/>
      <c r="M110" s="20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58"/>
      <c r="AK110" s="158"/>
      <c r="AL110" s="158"/>
    </row>
    <row r="111" spans="1:39" s="198" customFormat="1">
      <c r="A111" s="181"/>
      <c r="B111" s="158"/>
      <c r="C111" s="183"/>
      <c r="D111" s="183"/>
      <c r="E111" s="183"/>
      <c r="F111" s="183"/>
      <c r="G111" s="183"/>
      <c r="H111" s="117"/>
      <c r="I111" s="183"/>
      <c r="J111" s="183"/>
      <c r="K111" s="183"/>
      <c r="L111" s="183"/>
      <c r="M111" s="18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row>
    <row r="112" spans="1:39" s="198" customFormat="1" ht="23.1" customHeight="1">
      <c r="A112" s="181"/>
      <c r="B112" s="158"/>
      <c r="C112" s="183"/>
      <c r="D112" s="183"/>
      <c r="E112" s="183"/>
      <c r="F112" s="183"/>
      <c r="G112" s="183"/>
      <c r="H112" s="117"/>
      <c r="I112" s="183"/>
      <c r="J112" s="183"/>
      <c r="K112" s="183"/>
      <c r="L112" s="183"/>
      <c r="M112" s="18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row>
    <row r="113" spans="1:38" s="198" customFormat="1" ht="23.1" customHeight="1">
      <c r="A113" s="181"/>
      <c r="B113" s="158"/>
      <c r="C113" s="183"/>
      <c r="D113" s="183"/>
      <c r="E113" s="183"/>
      <c r="F113" s="183"/>
      <c r="G113" s="183"/>
      <c r="H113" s="117"/>
      <c r="I113" s="183"/>
      <c r="J113" s="183"/>
      <c r="K113" s="183"/>
      <c r="L113" s="183"/>
      <c r="M113" s="18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row>
    <row r="114" spans="1:38" s="198" customFormat="1" ht="23.1" customHeight="1">
      <c r="A114" s="181"/>
      <c r="B114" s="158"/>
      <c r="C114" s="183"/>
      <c r="D114" s="183"/>
      <c r="E114" s="183"/>
      <c r="F114" s="183"/>
      <c r="G114" s="183"/>
      <c r="H114" s="117"/>
      <c r="I114" s="183"/>
      <c r="J114" s="183"/>
      <c r="K114" s="183"/>
      <c r="L114" s="183"/>
      <c r="M114" s="18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row>
    <row r="115" spans="1:38" s="198" customFormat="1" ht="23.1" customHeight="1">
      <c r="A115" s="181"/>
      <c r="B115" s="158"/>
      <c r="C115" s="183"/>
      <c r="D115" s="183"/>
      <c r="E115" s="183"/>
      <c r="F115" s="183"/>
      <c r="G115" s="183"/>
      <c r="H115" s="117"/>
      <c r="I115" s="183"/>
      <c r="J115" s="183"/>
      <c r="K115" s="183"/>
      <c r="L115" s="183"/>
      <c r="M115" s="18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row>
    <row r="116" spans="1:38" s="198" customFormat="1" ht="23.1" customHeight="1">
      <c r="A116" s="181"/>
      <c r="B116" s="158"/>
      <c r="C116" s="183"/>
      <c r="D116" s="183"/>
      <c r="E116" s="183"/>
      <c r="F116" s="183"/>
      <c r="G116" s="183"/>
      <c r="H116" s="117"/>
      <c r="I116" s="183"/>
      <c r="J116" s="183"/>
      <c r="K116" s="183"/>
      <c r="L116" s="183"/>
      <c r="M116" s="18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row>
    <row r="117" spans="1:38" s="198" customFormat="1" ht="23.1" customHeight="1">
      <c r="A117" s="181"/>
      <c r="B117" s="158"/>
      <c r="C117" s="183"/>
      <c r="D117" s="183"/>
      <c r="E117" s="183"/>
      <c r="F117" s="183"/>
      <c r="G117" s="183"/>
      <c r="H117" s="117"/>
      <c r="I117" s="183"/>
      <c r="J117" s="183"/>
      <c r="K117" s="183"/>
      <c r="L117" s="183"/>
      <c r="M117" s="18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row>
    <row r="118" spans="1:38" s="198" customFormat="1" ht="23.1" customHeight="1">
      <c r="A118" s="181"/>
      <c r="B118" s="158"/>
      <c r="C118" s="183"/>
      <c r="D118" s="183"/>
      <c r="E118" s="183"/>
      <c r="F118" s="183"/>
      <c r="G118" s="183"/>
      <c r="H118" s="117"/>
      <c r="I118" s="183"/>
      <c r="J118" s="183"/>
      <c r="K118" s="183"/>
      <c r="L118" s="183"/>
      <c r="M118" s="18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row>
    <row r="119" spans="1:38" s="198" customFormat="1" ht="23.1" customHeight="1">
      <c r="A119" s="181"/>
      <c r="B119" s="158"/>
      <c r="C119" s="183"/>
      <c r="D119" s="183"/>
      <c r="E119" s="183"/>
      <c r="F119" s="183"/>
      <c r="G119" s="183"/>
      <c r="H119" s="117"/>
      <c r="I119" s="183"/>
      <c r="J119" s="183"/>
      <c r="K119" s="183"/>
      <c r="L119" s="183"/>
      <c r="M119" s="18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row>
    <row r="120" spans="1:38" s="198" customFormat="1">
      <c r="A120" s="181"/>
      <c r="B120" s="158"/>
      <c r="C120" s="183"/>
      <c r="D120" s="183"/>
      <c r="E120" s="183"/>
      <c r="F120" s="183"/>
      <c r="G120" s="183"/>
      <c r="H120" s="117"/>
      <c r="I120" s="183"/>
      <c r="J120" s="183"/>
      <c r="K120" s="183"/>
      <c r="L120" s="183"/>
      <c r="M120" s="18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row>
    <row r="121" spans="1:38" s="198" customFormat="1" ht="30" customHeight="1">
      <c r="A121" s="189" t="s">
        <v>70</v>
      </c>
      <c r="B121" s="189"/>
      <c r="C121" s="189"/>
      <c r="D121" s="202"/>
      <c r="E121" s="158"/>
      <c r="F121" s="158"/>
      <c r="G121" s="158"/>
      <c r="H121" s="179"/>
      <c r="I121" s="158"/>
      <c r="J121" s="158"/>
      <c r="K121" s="158"/>
      <c r="L121" s="158"/>
      <c r="M121" s="179"/>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row>
    <row r="122" spans="1:38" s="198" customFormat="1" ht="15">
      <c r="A122" s="163"/>
      <c r="B122" s="158"/>
      <c r="C122" s="158"/>
      <c r="D122" s="158"/>
      <c r="E122" s="158"/>
      <c r="F122" s="158"/>
      <c r="G122" s="158"/>
      <c r="H122" s="179"/>
      <c r="I122" s="158"/>
      <c r="J122" s="158"/>
      <c r="K122" s="158"/>
      <c r="L122" s="158"/>
      <c r="M122" s="179"/>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8"/>
      <c r="AK122" s="158"/>
      <c r="AL122" s="158"/>
    </row>
    <row r="123" spans="1:38" s="198" customFormat="1">
      <c r="A123" s="162" t="s">
        <v>21</v>
      </c>
      <c r="B123" s="158"/>
      <c r="C123" s="158"/>
      <c r="D123" s="158"/>
      <c r="E123" s="158"/>
      <c r="F123" s="158"/>
      <c r="G123" s="158"/>
      <c r="H123" s="179"/>
      <c r="I123" s="158"/>
      <c r="J123" s="158"/>
      <c r="K123" s="158"/>
      <c r="L123" s="158"/>
      <c r="M123" s="179"/>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row>
    <row r="124" spans="1:38" s="198" customFormat="1" ht="15">
      <c r="A124" s="163"/>
      <c r="B124" s="158"/>
      <c r="C124" s="158"/>
      <c r="D124" s="158"/>
      <c r="E124" s="158"/>
      <c r="F124" s="158"/>
      <c r="G124" s="158"/>
      <c r="H124" s="179"/>
      <c r="I124" s="158"/>
      <c r="J124" s="158"/>
      <c r="K124" s="158"/>
      <c r="L124" s="158"/>
      <c r="M124" s="179"/>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row>
    <row r="125" spans="1:38" s="198" customFormat="1">
      <c r="A125" s="203" t="s">
        <v>91</v>
      </c>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row>
    <row r="126" spans="1:38" s="198" customFormat="1" ht="38.25">
      <c r="A126" s="174" t="s">
        <v>250</v>
      </c>
      <c r="B126" s="184" t="s">
        <v>83</v>
      </c>
      <c r="C126" s="175" t="s">
        <v>251</v>
      </c>
      <c r="D126" s="184" t="s">
        <v>175</v>
      </c>
      <c r="E126" s="184" t="s">
        <v>146</v>
      </c>
      <c r="F126" s="184" t="s">
        <v>160</v>
      </c>
      <c r="G126" s="184" t="s">
        <v>176</v>
      </c>
      <c r="H126" s="184" t="s">
        <v>113</v>
      </c>
      <c r="I126" s="184" t="s">
        <v>114</v>
      </c>
      <c r="J126" s="184" t="s">
        <v>119</v>
      </c>
      <c r="K126" s="184" t="s">
        <v>177</v>
      </c>
      <c r="L126" s="184" t="s">
        <v>120</v>
      </c>
      <c r="M126" s="184" t="s">
        <v>286</v>
      </c>
      <c r="N126" s="184" t="s">
        <v>193</v>
      </c>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58"/>
      <c r="AK126" s="158"/>
      <c r="AL126" s="158"/>
    </row>
    <row r="127" spans="1:38" s="198" customFormat="1" ht="26.25" customHeight="1">
      <c r="A127" s="204" t="s">
        <v>229</v>
      </c>
      <c r="B127" s="196">
        <f t="shared" ref="B127:N127" si="25">B139</f>
        <v>0.36860900000000002</v>
      </c>
      <c r="C127" s="196">
        <f t="shared" si="25"/>
        <v>112.33065699999999</v>
      </c>
      <c r="D127" s="196">
        <f t="shared" si="25"/>
        <v>133.841386</v>
      </c>
      <c r="E127" s="196">
        <f t="shared" si="25"/>
        <v>0.72013300000000002</v>
      </c>
      <c r="F127" s="196">
        <f t="shared" si="25"/>
        <v>5.0422490000000009</v>
      </c>
      <c r="G127" s="196">
        <f t="shared" si="25"/>
        <v>63.965963000000002</v>
      </c>
      <c r="H127" s="196">
        <f t="shared" si="25"/>
        <v>98.766036999999997</v>
      </c>
      <c r="I127" s="196">
        <f t="shared" si="25"/>
        <v>20.180632000000003</v>
      </c>
      <c r="J127" s="196">
        <f t="shared" si="25"/>
        <v>3.1947250000000005</v>
      </c>
      <c r="K127" s="196">
        <f t="shared" si="25"/>
        <v>38.272939999999998</v>
      </c>
      <c r="L127" s="196">
        <f t="shared" si="25"/>
        <v>4.1586510000000008</v>
      </c>
      <c r="M127" s="196">
        <f t="shared" si="25"/>
        <v>20.538207</v>
      </c>
      <c r="N127" s="196">
        <f t="shared" si="25"/>
        <v>501.38018899999997</v>
      </c>
      <c r="O127" s="206"/>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58"/>
      <c r="AK127" s="158"/>
      <c r="AL127" s="158"/>
    </row>
    <row r="128" spans="1:38" s="198" customFormat="1">
      <c r="A128" s="207"/>
      <c r="B128" s="208"/>
      <c r="C128" s="208"/>
      <c r="D128" s="208"/>
      <c r="E128" s="208"/>
      <c r="F128" s="208"/>
      <c r="G128" s="208"/>
      <c r="H128" s="208"/>
      <c r="I128" s="208"/>
      <c r="J128" s="208"/>
      <c r="K128" s="208"/>
      <c r="L128" s="209"/>
      <c r="M128" s="209"/>
      <c r="N128" s="210"/>
      <c r="O128" s="208"/>
      <c r="P128" s="203"/>
      <c r="Q128" s="203"/>
      <c r="R128" s="203"/>
      <c r="S128" s="164"/>
      <c r="T128" s="164"/>
      <c r="U128" s="164"/>
      <c r="V128" s="164"/>
      <c r="W128" s="164"/>
      <c r="X128" s="164"/>
      <c r="Y128" s="164"/>
      <c r="Z128" s="164"/>
      <c r="AA128" s="164"/>
      <c r="AB128" s="164"/>
      <c r="AC128" s="164"/>
      <c r="AD128" s="164"/>
      <c r="AE128" s="164"/>
      <c r="AF128" s="164"/>
      <c r="AG128" s="164"/>
      <c r="AH128" s="164"/>
      <c r="AI128" s="164"/>
      <c r="AJ128" s="164"/>
      <c r="AK128" s="164"/>
      <c r="AL128" s="164"/>
    </row>
    <row r="129" spans="1:38" s="198" customFormat="1">
      <c r="A129" s="207"/>
      <c r="B129" s="208"/>
      <c r="C129" s="208"/>
      <c r="D129" s="208"/>
      <c r="E129" s="208"/>
      <c r="F129" s="208"/>
      <c r="G129" s="208"/>
      <c r="H129" s="208"/>
      <c r="I129" s="208"/>
      <c r="J129" s="208"/>
      <c r="K129" s="208"/>
      <c r="L129" s="209"/>
      <c r="M129" s="209"/>
      <c r="N129" s="210"/>
      <c r="O129" s="208"/>
      <c r="P129" s="203"/>
      <c r="Q129" s="203"/>
      <c r="R129" s="203"/>
      <c r="S129" s="164"/>
      <c r="T129" s="164"/>
      <c r="U129" s="164"/>
      <c r="V129" s="164"/>
      <c r="W129" s="164"/>
      <c r="X129" s="164"/>
      <c r="Y129" s="164"/>
      <c r="Z129" s="164"/>
      <c r="AA129" s="164"/>
      <c r="AB129" s="164"/>
      <c r="AC129" s="164"/>
      <c r="AD129" s="164"/>
      <c r="AE129" s="164"/>
      <c r="AF129" s="164"/>
      <c r="AG129" s="164"/>
      <c r="AH129" s="164"/>
      <c r="AI129" s="164"/>
      <c r="AJ129" s="164"/>
      <c r="AK129" s="164"/>
      <c r="AL129" s="164"/>
    </row>
    <row r="130" spans="1:38" s="198" customFormat="1">
      <c r="A130" s="158" t="s">
        <v>90</v>
      </c>
      <c r="B130" s="208"/>
      <c r="C130" s="208"/>
      <c r="D130" s="208"/>
      <c r="E130" s="208"/>
      <c r="F130" s="208"/>
      <c r="G130" s="208"/>
      <c r="H130" s="208"/>
      <c r="I130" s="208"/>
      <c r="J130" s="208"/>
      <c r="K130" s="208"/>
      <c r="L130" s="209"/>
      <c r="M130" s="209"/>
      <c r="N130" s="211" t="s">
        <v>133</v>
      </c>
      <c r="O130" s="208"/>
      <c r="P130" s="203"/>
      <c r="Q130" s="203"/>
      <c r="R130" s="203"/>
      <c r="S130" s="164"/>
      <c r="T130" s="164"/>
      <c r="U130" s="164"/>
      <c r="V130" s="164"/>
      <c r="W130" s="164"/>
      <c r="X130" s="164"/>
      <c r="Y130" s="164"/>
      <c r="Z130" s="164"/>
      <c r="AA130" s="164"/>
      <c r="AB130" s="164"/>
      <c r="AC130" s="164"/>
      <c r="AD130" s="164"/>
      <c r="AE130" s="164"/>
      <c r="AF130" s="164"/>
      <c r="AG130" s="164"/>
      <c r="AH130" s="164"/>
      <c r="AI130" s="164"/>
      <c r="AJ130" s="164"/>
      <c r="AK130" s="164"/>
      <c r="AL130" s="164"/>
    </row>
    <row r="131" spans="1:38" s="198" customFormat="1" ht="38.25">
      <c r="A131" s="212" t="s">
        <v>74</v>
      </c>
      <c r="B131" s="213" t="s">
        <v>83</v>
      </c>
      <c r="C131" s="175" t="s">
        <v>251</v>
      </c>
      <c r="D131" s="213" t="s">
        <v>175</v>
      </c>
      <c r="E131" s="213" t="s">
        <v>146</v>
      </c>
      <c r="F131" s="213" t="s">
        <v>160</v>
      </c>
      <c r="G131" s="213" t="s">
        <v>176</v>
      </c>
      <c r="H131" s="184" t="s">
        <v>113</v>
      </c>
      <c r="I131" s="213" t="s">
        <v>114</v>
      </c>
      <c r="J131" s="213" t="s">
        <v>119</v>
      </c>
      <c r="K131" s="213" t="s">
        <v>177</v>
      </c>
      <c r="L131" s="213" t="s">
        <v>120</v>
      </c>
      <c r="M131" s="213" t="s">
        <v>22</v>
      </c>
      <c r="N131" s="214" t="s">
        <v>193</v>
      </c>
      <c r="O131" s="203"/>
      <c r="P131" s="203"/>
      <c r="Q131" s="203"/>
      <c r="R131" s="215"/>
      <c r="S131" s="215"/>
      <c r="T131" s="215"/>
      <c r="U131" s="215"/>
      <c r="V131" s="215"/>
      <c r="W131" s="215"/>
      <c r="X131" s="215"/>
      <c r="Y131" s="215"/>
      <c r="Z131" s="215"/>
      <c r="AA131" s="215"/>
      <c r="AB131" s="215"/>
      <c r="AC131" s="216"/>
      <c r="AD131" s="164"/>
      <c r="AE131" s="164"/>
      <c r="AF131" s="164"/>
      <c r="AG131" s="164"/>
      <c r="AH131" s="164"/>
      <c r="AI131" s="164"/>
      <c r="AJ131" s="164"/>
      <c r="AK131" s="164"/>
      <c r="AL131" s="164"/>
    </row>
    <row r="132" spans="1:38" s="159" customFormat="1">
      <c r="A132" s="217" t="s">
        <v>139</v>
      </c>
      <c r="B132" s="393">
        <f>B144/1000000</f>
        <v>6.1756999999999999E-2</v>
      </c>
      <c r="C132" s="393">
        <f>C144/1000000</f>
        <v>70.048248999999998</v>
      </c>
      <c r="D132" s="393">
        <f>D144/1000000</f>
        <v>43.143836</v>
      </c>
      <c r="E132" s="393">
        <f>E144/1000000</f>
        <v>0.127245</v>
      </c>
      <c r="F132" s="393">
        <f>(F144+G144+H144)/1000000</f>
        <v>1.51851</v>
      </c>
      <c r="G132" s="393">
        <f>(I144+J144)/1000000</f>
        <v>16.688229</v>
      </c>
      <c r="H132" s="393">
        <f>K144/1000000</f>
        <v>29.612099000000001</v>
      </c>
      <c r="I132" s="393">
        <f>(L144+M144+N144)/1000000</f>
        <v>8.2926579999999994</v>
      </c>
      <c r="J132" s="393">
        <f>O144/1000000</f>
        <v>2.1069870000000002</v>
      </c>
      <c r="K132" s="393">
        <f>P144/1000000</f>
        <v>15.653688000000001</v>
      </c>
      <c r="L132" s="393">
        <f>Q144/1000000</f>
        <v>2.2432180000000002</v>
      </c>
      <c r="M132" s="393"/>
      <c r="N132" s="393">
        <f t="shared" ref="N132:N138" si="26">SUM(B132:M132)</f>
        <v>189.496476</v>
      </c>
      <c r="O132" s="203"/>
      <c r="P132" s="203"/>
      <c r="Q132" s="164"/>
      <c r="R132" s="164"/>
      <c r="S132" s="183"/>
      <c r="T132" s="183"/>
      <c r="U132" s="183"/>
      <c r="V132" s="183"/>
      <c r="W132" s="183"/>
      <c r="X132" s="183"/>
      <c r="Y132" s="183"/>
      <c r="Z132" s="183"/>
      <c r="AA132" s="183"/>
      <c r="AB132" s="183"/>
      <c r="AC132" s="164"/>
      <c r="AD132" s="164"/>
      <c r="AE132" s="164"/>
      <c r="AF132" s="164"/>
      <c r="AG132" s="164"/>
      <c r="AH132" s="164"/>
      <c r="AI132" s="164"/>
      <c r="AJ132" s="164"/>
      <c r="AK132" s="164"/>
      <c r="AL132" s="158"/>
    </row>
    <row r="133" spans="1:38">
      <c r="A133" s="217" t="s">
        <v>227</v>
      </c>
      <c r="B133" s="393">
        <f t="shared" ref="B133:E138" si="27">B145/1000000</f>
        <v>3.1724000000000002E-2</v>
      </c>
      <c r="C133" s="393">
        <f t="shared" si="27"/>
        <v>5.2976099999999997</v>
      </c>
      <c r="D133" s="393">
        <f t="shared" si="27"/>
        <v>5.5328559999999998</v>
      </c>
      <c r="E133" s="393">
        <f t="shared" si="27"/>
        <v>0.273206</v>
      </c>
      <c r="F133" s="393">
        <f t="shared" ref="F133:F138" si="28">(F145+G145+H145)/1000000</f>
        <v>1.3908959999999999</v>
      </c>
      <c r="G133" s="393">
        <f t="shared" ref="G133:G138" si="29">(I145+J145)/1000000</f>
        <v>8.1044820000000009</v>
      </c>
      <c r="H133" s="393">
        <f t="shared" ref="H133:H138" si="30">K145/1000000</f>
        <v>2.8594360000000001</v>
      </c>
      <c r="I133" s="393">
        <f t="shared" ref="I133:I138" si="31">(L145+M145+N145)/1000000</f>
        <v>2.0517430000000001</v>
      </c>
      <c r="J133" s="393">
        <f t="shared" ref="J133:J138" si="32">O145/1000000</f>
        <v>0.25367400000000001</v>
      </c>
      <c r="K133" s="393">
        <f t="shared" ref="K133:K138" si="33">P145/1000000</f>
        <v>7.4251269999999998</v>
      </c>
      <c r="L133" s="393">
        <f t="shared" ref="L133:L138" si="34">Q145/1000000</f>
        <v>0.96348500000000004</v>
      </c>
      <c r="M133" s="393"/>
      <c r="N133" s="393">
        <f t="shared" si="26"/>
        <v>34.184238999999998</v>
      </c>
      <c r="O133" s="203"/>
      <c r="P133" s="203"/>
      <c r="Q133" s="164"/>
      <c r="R133" s="164"/>
      <c r="S133" s="183"/>
      <c r="T133" s="183"/>
      <c r="U133" s="183"/>
      <c r="V133" s="183"/>
      <c r="W133" s="183"/>
      <c r="X133" s="183"/>
      <c r="Y133" s="183"/>
      <c r="Z133" s="183"/>
      <c r="AA133" s="183"/>
      <c r="AB133" s="183"/>
      <c r="AC133" s="164"/>
      <c r="AD133" s="164"/>
      <c r="AE133" s="164"/>
      <c r="AF133" s="164"/>
      <c r="AG133" s="164"/>
      <c r="AH133" s="164"/>
      <c r="AI133" s="164"/>
      <c r="AJ133" s="164"/>
      <c r="AK133" s="164"/>
      <c r="AL133" s="158"/>
    </row>
    <row r="134" spans="1:38">
      <c r="A134" s="217" t="s">
        <v>356</v>
      </c>
      <c r="B134" s="393">
        <f t="shared" si="27"/>
        <v>7.2251999999999997E-2</v>
      </c>
      <c r="C134" s="393">
        <f t="shared" si="27"/>
        <v>14.210251</v>
      </c>
      <c r="D134" s="393">
        <f t="shared" si="27"/>
        <v>56.514327999999999</v>
      </c>
      <c r="E134" s="393">
        <f t="shared" si="27"/>
        <v>0.19494700000000001</v>
      </c>
      <c r="F134" s="393">
        <f t="shared" si="28"/>
        <v>1.3590720000000001</v>
      </c>
      <c r="G134" s="393">
        <f t="shared" si="29"/>
        <v>10.465551</v>
      </c>
      <c r="H134" s="393">
        <f t="shared" si="30"/>
        <v>9.7950870000000005</v>
      </c>
      <c r="I134" s="393">
        <f t="shared" si="31"/>
        <v>3.358044</v>
      </c>
      <c r="J134" s="393">
        <f t="shared" si="32"/>
        <v>0.74241000000000001</v>
      </c>
      <c r="K134" s="393">
        <f t="shared" si="33"/>
        <v>1.7219979999999999</v>
      </c>
      <c r="L134" s="393">
        <f t="shared" si="34"/>
        <v>0.33010099999999998</v>
      </c>
      <c r="M134" s="393"/>
      <c r="N134" s="393">
        <f t="shared" si="26"/>
        <v>98.764041000000006</v>
      </c>
      <c r="O134" s="203"/>
      <c r="P134" s="203"/>
      <c r="Q134" s="164"/>
      <c r="R134" s="164"/>
      <c r="S134" s="183"/>
      <c r="T134" s="183"/>
      <c r="U134" s="183"/>
      <c r="V134" s="183"/>
      <c r="W134" s="183"/>
      <c r="X134" s="183"/>
      <c r="Y134" s="183"/>
      <c r="Z134" s="183"/>
      <c r="AA134" s="183"/>
      <c r="AB134" s="183"/>
      <c r="AC134" s="164"/>
      <c r="AD134" s="164"/>
      <c r="AE134" s="164"/>
      <c r="AF134" s="164"/>
      <c r="AG134" s="164"/>
      <c r="AH134" s="164"/>
      <c r="AI134" s="164"/>
      <c r="AJ134" s="164"/>
      <c r="AK134" s="164"/>
      <c r="AL134" s="158"/>
    </row>
    <row r="135" spans="1:38" s="198" customFormat="1">
      <c r="A135" s="217" t="s">
        <v>357</v>
      </c>
      <c r="B135" s="393">
        <f t="shared" si="27"/>
        <v>0.15620899999999999</v>
      </c>
      <c r="C135" s="393">
        <f t="shared" si="27"/>
        <v>11.721634</v>
      </c>
      <c r="D135" s="393">
        <f t="shared" si="27"/>
        <v>23.001397000000001</v>
      </c>
      <c r="E135" s="393">
        <f t="shared" si="27"/>
        <v>8.7293999999999997E-2</v>
      </c>
      <c r="F135" s="393">
        <f t="shared" si="28"/>
        <v>0.46417599999999998</v>
      </c>
      <c r="G135" s="393">
        <f t="shared" si="29"/>
        <v>5.067672</v>
      </c>
      <c r="H135" s="393">
        <f t="shared" si="30"/>
        <v>49.984893999999997</v>
      </c>
      <c r="I135" s="393">
        <f t="shared" si="31"/>
        <v>3.657257</v>
      </c>
      <c r="J135" s="393">
        <f t="shared" si="32"/>
        <v>5.097E-3</v>
      </c>
      <c r="K135" s="393">
        <f t="shared" si="33"/>
        <v>12.791048999999999</v>
      </c>
      <c r="L135" s="393">
        <f t="shared" si="34"/>
        <v>7.4798000000000003E-2</v>
      </c>
      <c r="M135" s="393"/>
      <c r="N135" s="393">
        <f t="shared" si="26"/>
        <v>107.01147700000001</v>
      </c>
      <c r="O135" s="203"/>
      <c r="P135" s="203"/>
      <c r="Q135" s="164"/>
      <c r="R135" s="164"/>
      <c r="S135" s="183"/>
      <c r="T135" s="183"/>
      <c r="U135" s="183"/>
      <c r="V135" s="183"/>
      <c r="W135" s="183"/>
      <c r="X135" s="183"/>
      <c r="Y135" s="183"/>
      <c r="Z135" s="183"/>
      <c r="AA135" s="183"/>
      <c r="AB135" s="183"/>
      <c r="AC135" s="164"/>
      <c r="AD135" s="164"/>
      <c r="AE135" s="164"/>
      <c r="AF135" s="164"/>
      <c r="AG135" s="164"/>
      <c r="AH135" s="164"/>
      <c r="AI135" s="164"/>
      <c r="AJ135" s="164"/>
      <c r="AK135" s="164"/>
      <c r="AL135" s="158"/>
    </row>
    <row r="136" spans="1:38">
      <c r="A136" s="217" t="s">
        <v>358</v>
      </c>
      <c r="B136" s="393">
        <f t="shared" si="27"/>
        <v>7.5579999999999996E-3</v>
      </c>
      <c r="C136" s="393">
        <f t="shared" si="27"/>
        <v>0.19653100000000001</v>
      </c>
      <c r="D136" s="393">
        <f t="shared" si="27"/>
        <v>0.106238</v>
      </c>
      <c r="E136" s="393">
        <f t="shared" si="27"/>
        <v>4.6E-5</v>
      </c>
      <c r="F136" s="393">
        <f t="shared" si="28"/>
        <v>1.7520999999999998E-2</v>
      </c>
      <c r="G136" s="393">
        <f t="shared" si="29"/>
        <v>0.10115300000000001</v>
      </c>
      <c r="H136" s="393">
        <f t="shared" si="30"/>
        <v>7.0573999999999998E-2</v>
      </c>
      <c r="I136" s="393">
        <f t="shared" si="31"/>
        <v>5.6767999999999999E-2</v>
      </c>
      <c r="J136" s="393">
        <f t="shared" si="32"/>
        <v>3.86E-4</v>
      </c>
      <c r="K136" s="393">
        <f t="shared" si="33"/>
        <v>5.2099999999999998E-4</v>
      </c>
      <c r="L136" s="393">
        <f t="shared" si="34"/>
        <v>0.101233</v>
      </c>
      <c r="M136" s="393"/>
      <c r="N136" s="393">
        <f t="shared" si="26"/>
        <v>0.65852900000000003</v>
      </c>
      <c r="O136" s="203"/>
      <c r="P136" s="203"/>
      <c r="Q136" s="164"/>
      <c r="R136" s="164"/>
      <c r="S136" s="183"/>
      <c r="T136" s="183"/>
      <c r="U136" s="183"/>
      <c r="V136" s="183"/>
      <c r="W136" s="183"/>
      <c r="X136" s="183"/>
      <c r="Y136" s="183"/>
      <c r="Z136" s="183"/>
      <c r="AA136" s="183"/>
      <c r="AB136" s="183"/>
      <c r="AC136" s="164"/>
      <c r="AD136" s="164"/>
      <c r="AE136" s="164"/>
      <c r="AF136" s="164"/>
      <c r="AG136" s="164"/>
      <c r="AH136" s="164"/>
      <c r="AI136" s="164"/>
      <c r="AJ136" s="164"/>
      <c r="AK136" s="164"/>
      <c r="AL136" s="158"/>
    </row>
    <row r="137" spans="1:38" s="198" customFormat="1">
      <c r="A137" s="217" t="s">
        <v>126</v>
      </c>
      <c r="B137" s="393">
        <f t="shared" si="27"/>
        <v>3.8852999999999999E-2</v>
      </c>
      <c r="C137" s="393">
        <f t="shared" si="27"/>
        <v>9.6286660000000008</v>
      </c>
      <c r="D137" s="393">
        <f t="shared" si="27"/>
        <v>5.3075049999999999</v>
      </c>
      <c r="E137" s="393">
        <f t="shared" si="27"/>
        <v>3.7138999999999998E-2</v>
      </c>
      <c r="F137" s="393">
        <f t="shared" si="28"/>
        <v>1.5132E-2</v>
      </c>
      <c r="G137" s="393">
        <f t="shared" si="29"/>
        <v>0.28472999999999998</v>
      </c>
      <c r="H137" s="393">
        <f t="shared" si="30"/>
        <v>4.6224689999999997</v>
      </c>
      <c r="I137" s="393">
        <f t="shared" si="31"/>
        <v>1.0256689999999999</v>
      </c>
      <c r="J137" s="393">
        <f t="shared" si="32"/>
        <v>8.3963999999999997E-2</v>
      </c>
      <c r="K137" s="393">
        <f t="shared" si="33"/>
        <v>0.28742899999999999</v>
      </c>
      <c r="L137" s="393">
        <f t="shared" si="34"/>
        <v>0.35436299999999998</v>
      </c>
      <c r="M137" s="393"/>
      <c r="N137" s="393">
        <f t="shared" si="26"/>
        <v>21.685919000000002</v>
      </c>
      <c r="O137" s="203"/>
      <c r="P137" s="203"/>
      <c r="Q137" s="164"/>
      <c r="R137" s="164"/>
      <c r="S137" s="183"/>
      <c r="T137" s="183"/>
      <c r="U137" s="183"/>
      <c r="V137" s="183"/>
      <c r="W137" s="183"/>
      <c r="X137" s="183"/>
      <c r="Y137" s="183"/>
      <c r="Z137" s="183"/>
      <c r="AA137" s="183"/>
      <c r="AB137" s="183"/>
      <c r="AC137" s="164"/>
      <c r="AD137" s="164"/>
      <c r="AE137" s="164"/>
      <c r="AF137" s="164"/>
      <c r="AG137" s="164"/>
      <c r="AH137" s="164"/>
      <c r="AI137" s="164"/>
      <c r="AJ137" s="164"/>
      <c r="AK137" s="164"/>
      <c r="AL137" s="158"/>
    </row>
    <row r="138" spans="1:38" s="198" customFormat="1">
      <c r="A138" s="217" t="s">
        <v>140</v>
      </c>
      <c r="B138" s="393">
        <f t="shared" si="27"/>
        <v>2.5599999999999999E-4</v>
      </c>
      <c r="C138" s="393">
        <f t="shared" si="27"/>
        <v>1.227716</v>
      </c>
      <c r="D138" s="393">
        <f t="shared" si="27"/>
        <v>0.23522599999999999</v>
      </c>
      <c r="E138" s="393">
        <f t="shared" si="27"/>
        <v>2.5599999999999999E-4</v>
      </c>
      <c r="F138" s="393">
        <f t="shared" si="28"/>
        <v>0.27694200000000002</v>
      </c>
      <c r="G138" s="393">
        <f t="shared" si="29"/>
        <v>23.254145999999999</v>
      </c>
      <c r="H138" s="393">
        <f t="shared" si="30"/>
        <v>1.8214779999999999</v>
      </c>
      <c r="I138" s="393">
        <f t="shared" si="31"/>
        <v>1.7384930000000001</v>
      </c>
      <c r="J138" s="393">
        <f t="shared" si="32"/>
        <v>2.2070000000000002E-3</v>
      </c>
      <c r="K138" s="393">
        <f t="shared" si="33"/>
        <v>0.39312799999999998</v>
      </c>
      <c r="L138" s="393">
        <f t="shared" si="34"/>
        <v>9.1453000000000007E-2</v>
      </c>
      <c r="M138" s="393">
        <f>R150/1000000</f>
        <v>20.538207</v>
      </c>
      <c r="N138" s="393">
        <f t="shared" si="26"/>
        <v>49.579508000000004</v>
      </c>
      <c r="O138" s="203"/>
      <c r="P138" s="203"/>
      <c r="Q138" s="164"/>
      <c r="R138" s="183"/>
      <c r="S138" s="183"/>
      <c r="T138" s="183"/>
      <c r="U138" s="183"/>
      <c r="V138" s="183"/>
      <c r="W138" s="183"/>
      <c r="X138" s="183"/>
      <c r="Y138" s="183"/>
      <c r="Z138" s="183"/>
      <c r="AA138" s="183"/>
      <c r="AB138" s="183"/>
      <c r="AC138" s="164"/>
      <c r="AD138" s="164"/>
      <c r="AE138" s="164"/>
      <c r="AF138" s="164"/>
      <c r="AG138" s="164"/>
      <c r="AH138" s="164"/>
      <c r="AI138" s="164"/>
      <c r="AJ138" s="164"/>
      <c r="AK138" s="164"/>
      <c r="AL138" s="158"/>
    </row>
    <row r="139" spans="1:38" ht="38.25">
      <c r="A139" s="204" t="s">
        <v>229</v>
      </c>
      <c r="B139" s="393">
        <f>SUM(B132:B138)</f>
        <v>0.36860900000000002</v>
      </c>
      <c r="C139" s="393">
        <f>SUM(C132:C138)</f>
        <v>112.33065699999999</v>
      </c>
      <c r="D139" s="393">
        <f>SUM(D132:D138)</f>
        <v>133.841386</v>
      </c>
      <c r="E139" s="393">
        <f t="shared" ref="E139:M139" si="35">SUM(E132:E138)</f>
        <v>0.72013300000000002</v>
      </c>
      <c r="F139" s="393">
        <f t="shared" si="35"/>
        <v>5.0422490000000009</v>
      </c>
      <c r="G139" s="393">
        <f t="shared" si="35"/>
        <v>63.965963000000002</v>
      </c>
      <c r="H139" s="393">
        <f t="shared" si="35"/>
        <v>98.766036999999997</v>
      </c>
      <c r="I139" s="393">
        <f t="shared" si="35"/>
        <v>20.180632000000003</v>
      </c>
      <c r="J139" s="393">
        <f t="shared" si="35"/>
        <v>3.1947250000000005</v>
      </c>
      <c r="K139" s="393">
        <f t="shared" si="35"/>
        <v>38.272939999999998</v>
      </c>
      <c r="L139" s="393">
        <f t="shared" si="35"/>
        <v>4.1586510000000008</v>
      </c>
      <c r="M139" s="393">
        <f t="shared" si="35"/>
        <v>20.538207</v>
      </c>
      <c r="N139" s="393">
        <f>SUM(N132:N138)</f>
        <v>501.38018899999997</v>
      </c>
      <c r="O139" s="218"/>
      <c r="P139" s="203"/>
      <c r="Q139" s="164"/>
      <c r="R139" s="164"/>
      <c r="S139" s="183"/>
      <c r="T139" s="183"/>
      <c r="U139" s="183"/>
      <c r="V139" s="183"/>
      <c r="W139" s="183"/>
      <c r="X139" s="183"/>
      <c r="Y139" s="183"/>
      <c r="Z139" s="183"/>
      <c r="AA139" s="183"/>
      <c r="AB139" s="183"/>
      <c r="AC139" s="164"/>
      <c r="AD139" s="164"/>
      <c r="AE139" s="164"/>
      <c r="AF139" s="164"/>
      <c r="AG139" s="164"/>
      <c r="AH139" s="164"/>
      <c r="AI139" s="164"/>
      <c r="AJ139" s="164"/>
      <c r="AK139" s="164"/>
      <c r="AL139" s="158"/>
    </row>
    <row r="140" spans="1:38">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row>
    <row r="141" spans="1:38">
      <c r="A141" s="208"/>
      <c r="B141" s="209"/>
      <c r="C141" s="209"/>
      <c r="D141" s="209"/>
      <c r="E141" s="209"/>
      <c r="F141" s="209"/>
      <c r="G141" s="209"/>
      <c r="H141" s="209"/>
      <c r="I141" s="209"/>
      <c r="J141" s="209"/>
      <c r="K141" s="209"/>
      <c r="L141" s="219"/>
      <c r="M141" s="219"/>
      <c r="N141" s="203"/>
      <c r="O141" s="219"/>
      <c r="P141" s="203"/>
      <c r="Q141" s="203"/>
      <c r="R141" s="203"/>
      <c r="S141" s="164"/>
      <c r="T141" s="164"/>
      <c r="U141" s="164"/>
      <c r="V141" s="164"/>
      <c r="W141" s="164"/>
      <c r="X141" s="164"/>
      <c r="Y141" s="164"/>
      <c r="Z141" s="164"/>
      <c r="AA141" s="164"/>
      <c r="AB141" s="164"/>
      <c r="AC141" s="164"/>
      <c r="AD141" s="164"/>
      <c r="AE141" s="164"/>
      <c r="AF141" s="164"/>
      <c r="AG141" s="164"/>
      <c r="AH141" s="164"/>
      <c r="AI141" s="164"/>
      <c r="AJ141" s="164"/>
      <c r="AK141" s="164"/>
      <c r="AL141" s="164"/>
    </row>
    <row r="142" spans="1:38">
      <c r="A142" s="207" t="s">
        <v>73</v>
      </c>
      <c r="B142" s="209"/>
      <c r="C142" s="209"/>
      <c r="D142" s="209"/>
      <c r="E142" s="209"/>
      <c r="F142" s="209"/>
      <c r="G142" s="209"/>
      <c r="H142" s="209"/>
      <c r="I142" s="209"/>
      <c r="J142" s="209"/>
      <c r="K142" s="209"/>
      <c r="L142" s="219"/>
      <c r="M142" s="219"/>
      <c r="N142" s="203"/>
      <c r="O142" s="219"/>
      <c r="P142" s="203"/>
      <c r="Q142" s="203"/>
      <c r="R142" s="203"/>
      <c r="S142" s="164"/>
      <c r="T142" s="164"/>
      <c r="U142" s="164"/>
      <c r="V142" s="164"/>
      <c r="W142" s="164"/>
      <c r="X142" s="164"/>
      <c r="Y142" s="164"/>
      <c r="Z142" s="164"/>
      <c r="AA142" s="164"/>
      <c r="AB142" s="164"/>
      <c r="AC142" s="164"/>
      <c r="AD142" s="164"/>
      <c r="AE142" s="164"/>
      <c r="AF142" s="164"/>
      <c r="AG142" s="164"/>
      <c r="AH142" s="164"/>
      <c r="AI142" s="164"/>
      <c r="AJ142" s="164"/>
      <c r="AK142" s="164"/>
      <c r="AL142" s="164"/>
    </row>
    <row r="143" spans="1:38" s="221" customFormat="1" ht="38.25">
      <c r="A143" s="174" t="s">
        <v>250</v>
      </c>
      <c r="B143" s="184" t="s">
        <v>83</v>
      </c>
      <c r="C143" s="175" t="s">
        <v>251</v>
      </c>
      <c r="D143" s="184" t="s">
        <v>145</v>
      </c>
      <c r="E143" s="184" t="s">
        <v>146</v>
      </c>
      <c r="F143" s="184" t="s">
        <v>478</v>
      </c>
      <c r="G143" s="184" t="s">
        <v>111</v>
      </c>
      <c r="H143" s="184" t="s">
        <v>353</v>
      </c>
      <c r="I143" s="184" t="s">
        <v>112</v>
      </c>
      <c r="J143" s="391" t="s">
        <v>355</v>
      </c>
      <c r="K143" s="184" t="s">
        <v>113</v>
      </c>
      <c r="L143" s="184" t="s">
        <v>114</v>
      </c>
      <c r="M143" s="184" t="s">
        <v>354</v>
      </c>
      <c r="N143" s="184" t="s">
        <v>184</v>
      </c>
      <c r="O143" s="184" t="s">
        <v>119</v>
      </c>
      <c r="P143" s="184" t="s">
        <v>185</v>
      </c>
      <c r="Q143" s="184" t="s">
        <v>120</v>
      </c>
      <c r="R143" s="213" t="s">
        <v>134</v>
      </c>
      <c r="S143" s="184" t="s">
        <v>193</v>
      </c>
      <c r="T143" s="220"/>
      <c r="U143" s="215"/>
      <c r="V143" s="215"/>
    </row>
    <row r="144" spans="1:38">
      <c r="A144" s="222" t="s">
        <v>402</v>
      </c>
      <c r="B144" s="186">
        <v>61757</v>
      </c>
      <c r="C144" s="186">
        <v>70048249</v>
      </c>
      <c r="D144" s="186">
        <v>43143836</v>
      </c>
      <c r="E144" s="186">
        <v>127245</v>
      </c>
      <c r="F144" s="186">
        <v>3166</v>
      </c>
      <c r="G144" s="186">
        <v>420559</v>
      </c>
      <c r="H144" s="186">
        <v>1094785</v>
      </c>
      <c r="I144" s="186">
        <v>16499912</v>
      </c>
      <c r="J144" s="186">
        <v>188317</v>
      </c>
      <c r="K144" s="186">
        <v>29612099</v>
      </c>
      <c r="L144" s="186">
        <v>2851473</v>
      </c>
      <c r="M144" s="186">
        <v>560</v>
      </c>
      <c r="N144" s="186">
        <v>5440625</v>
      </c>
      <c r="O144" s="186">
        <v>2106987</v>
      </c>
      <c r="P144" s="186">
        <v>15653688</v>
      </c>
      <c r="Q144" s="186">
        <v>2243218</v>
      </c>
      <c r="R144" s="186"/>
      <c r="S144" s="186">
        <f t="shared" ref="S144:S151" si="36">SUM(B144:R144)</f>
        <v>189496476</v>
      </c>
      <c r="T144" s="154"/>
      <c r="U144" s="164"/>
      <c r="V144" s="164"/>
    </row>
    <row r="145" spans="1:38">
      <c r="A145" s="222" t="s">
        <v>227</v>
      </c>
      <c r="B145" s="186">
        <v>31724</v>
      </c>
      <c r="C145" s="186">
        <v>5297610</v>
      </c>
      <c r="D145" s="186">
        <v>5532856</v>
      </c>
      <c r="E145" s="186">
        <v>273206</v>
      </c>
      <c r="F145" s="186">
        <v>11278</v>
      </c>
      <c r="G145" s="186">
        <v>1196633</v>
      </c>
      <c r="H145" s="186">
        <v>182985</v>
      </c>
      <c r="I145" s="186">
        <v>8092617</v>
      </c>
      <c r="J145" s="186">
        <v>11865</v>
      </c>
      <c r="K145" s="186">
        <v>2859436</v>
      </c>
      <c r="L145" s="186">
        <v>1070206</v>
      </c>
      <c r="M145" s="186">
        <v>210</v>
      </c>
      <c r="N145" s="186">
        <v>981327</v>
      </c>
      <c r="O145" s="186">
        <v>253674</v>
      </c>
      <c r="P145" s="186">
        <v>7425127</v>
      </c>
      <c r="Q145" s="186">
        <v>963485</v>
      </c>
      <c r="R145" s="186"/>
      <c r="S145" s="186">
        <f t="shared" si="36"/>
        <v>34184239</v>
      </c>
      <c r="T145" s="154"/>
      <c r="U145" s="164"/>
      <c r="V145" s="164"/>
    </row>
    <row r="146" spans="1:38">
      <c r="A146" s="222" t="s">
        <v>356</v>
      </c>
      <c r="B146" s="186">
        <v>72252</v>
      </c>
      <c r="C146" s="9">
        <v>14210251</v>
      </c>
      <c r="D146" s="186">
        <v>56514328</v>
      </c>
      <c r="E146" s="186">
        <v>194947</v>
      </c>
      <c r="F146" s="186">
        <v>95968</v>
      </c>
      <c r="G146" s="186">
        <v>301598</v>
      </c>
      <c r="H146" s="186">
        <v>961506</v>
      </c>
      <c r="I146" s="186">
        <v>10459108</v>
      </c>
      <c r="J146" s="186">
        <v>6443</v>
      </c>
      <c r="K146" s="186">
        <v>9795087</v>
      </c>
      <c r="L146" s="186">
        <v>994797</v>
      </c>
      <c r="M146" s="186">
        <v>427</v>
      </c>
      <c r="N146" s="186">
        <v>2362820</v>
      </c>
      <c r="O146" s="186">
        <v>742410</v>
      </c>
      <c r="P146" s="186">
        <v>1721998</v>
      </c>
      <c r="Q146" s="186">
        <v>330101</v>
      </c>
      <c r="R146" s="186"/>
      <c r="S146" s="186">
        <f t="shared" si="36"/>
        <v>98764041</v>
      </c>
      <c r="T146" s="154"/>
      <c r="U146" s="164"/>
      <c r="V146" s="164"/>
    </row>
    <row r="147" spans="1:38">
      <c r="A147" s="222" t="s">
        <v>357</v>
      </c>
      <c r="B147" s="186">
        <v>156209</v>
      </c>
      <c r="C147" s="186">
        <v>11721634</v>
      </c>
      <c r="D147" s="186">
        <v>23001397</v>
      </c>
      <c r="E147" s="186">
        <v>87294</v>
      </c>
      <c r="F147" s="186">
        <v>23048</v>
      </c>
      <c r="G147" s="186">
        <v>327462</v>
      </c>
      <c r="H147" s="186">
        <v>113666</v>
      </c>
      <c r="I147" s="186">
        <v>5054104</v>
      </c>
      <c r="J147" s="186">
        <v>13568</v>
      </c>
      <c r="K147" s="186">
        <v>49984894</v>
      </c>
      <c r="L147" s="186">
        <v>2082510</v>
      </c>
      <c r="M147" s="186">
        <v>96</v>
      </c>
      <c r="N147" s="186">
        <v>1574651</v>
      </c>
      <c r="O147" s="186">
        <v>5097</v>
      </c>
      <c r="P147" s="186">
        <v>12791049</v>
      </c>
      <c r="Q147" s="186">
        <v>74798</v>
      </c>
      <c r="R147" s="186"/>
      <c r="S147" s="186">
        <f t="shared" si="36"/>
        <v>107011477</v>
      </c>
      <c r="T147" s="154"/>
      <c r="U147" s="164"/>
      <c r="V147" s="164"/>
    </row>
    <row r="148" spans="1:38">
      <c r="A148" s="222" t="s">
        <v>358</v>
      </c>
      <c r="B148" s="186">
        <v>7558</v>
      </c>
      <c r="C148" s="186">
        <v>196531</v>
      </c>
      <c r="D148" s="186">
        <v>106238</v>
      </c>
      <c r="E148" s="186">
        <v>46</v>
      </c>
      <c r="F148" s="186"/>
      <c r="G148" s="186">
        <v>14307</v>
      </c>
      <c r="H148" s="186">
        <v>3214</v>
      </c>
      <c r="I148" s="186">
        <v>100984</v>
      </c>
      <c r="J148" s="186">
        <v>169</v>
      </c>
      <c r="K148" s="186">
        <v>70574</v>
      </c>
      <c r="L148" s="186">
        <v>54840</v>
      </c>
      <c r="M148" s="186"/>
      <c r="N148" s="186">
        <v>1928</v>
      </c>
      <c r="O148" s="186">
        <v>386</v>
      </c>
      <c r="P148" s="186">
        <v>521</v>
      </c>
      <c r="Q148" s="186">
        <v>101233</v>
      </c>
      <c r="R148" s="186"/>
      <c r="S148" s="186">
        <f t="shared" si="36"/>
        <v>658529</v>
      </c>
      <c r="T148" s="223"/>
      <c r="U148" s="224"/>
      <c r="V148" s="224"/>
    </row>
    <row r="149" spans="1:38">
      <c r="A149" s="222" t="s">
        <v>126</v>
      </c>
      <c r="B149" s="186">
        <v>38853</v>
      </c>
      <c r="C149" s="186">
        <v>9628666</v>
      </c>
      <c r="D149" s="186">
        <v>5307505</v>
      </c>
      <c r="E149" s="186">
        <v>37139</v>
      </c>
      <c r="F149" s="186"/>
      <c r="G149" s="186">
        <v>10026</v>
      </c>
      <c r="H149" s="186">
        <v>5106</v>
      </c>
      <c r="I149" s="186">
        <v>269355</v>
      </c>
      <c r="J149" s="186">
        <v>15375</v>
      </c>
      <c r="K149" s="186">
        <v>4622469</v>
      </c>
      <c r="L149" s="186">
        <v>11838</v>
      </c>
      <c r="M149" s="186">
        <v>40</v>
      </c>
      <c r="N149" s="186">
        <v>1013791</v>
      </c>
      <c r="O149" s="186">
        <v>83964</v>
      </c>
      <c r="P149" s="186">
        <v>287429</v>
      </c>
      <c r="Q149" s="186">
        <v>354363</v>
      </c>
      <c r="R149" s="186"/>
      <c r="S149" s="186">
        <f t="shared" si="36"/>
        <v>21685919</v>
      </c>
      <c r="T149" s="154"/>
      <c r="U149" s="164"/>
      <c r="V149" s="164"/>
    </row>
    <row r="150" spans="1:38">
      <c r="A150" s="222" t="s">
        <v>140</v>
      </c>
      <c r="B150" s="186">
        <v>256</v>
      </c>
      <c r="C150" s="186">
        <v>1227716</v>
      </c>
      <c r="D150" s="186">
        <v>235226</v>
      </c>
      <c r="E150" s="186">
        <v>256</v>
      </c>
      <c r="F150" s="186"/>
      <c r="G150" s="186">
        <v>276942</v>
      </c>
      <c r="H150" s="186"/>
      <c r="I150" s="186">
        <v>23249904</v>
      </c>
      <c r="J150" s="186">
        <v>4242</v>
      </c>
      <c r="K150" s="186">
        <v>1821478</v>
      </c>
      <c r="L150" s="186">
        <v>1669338</v>
      </c>
      <c r="M150" s="186">
        <v>55</v>
      </c>
      <c r="N150" s="186">
        <v>69100</v>
      </c>
      <c r="O150" s="186">
        <v>2207</v>
      </c>
      <c r="P150" s="186">
        <v>393128</v>
      </c>
      <c r="Q150" s="186">
        <v>91453</v>
      </c>
      <c r="R150" s="176">
        <f>R53</f>
        <v>20538207</v>
      </c>
      <c r="S150" s="186">
        <f t="shared" si="36"/>
        <v>49579508</v>
      </c>
      <c r="T150" s="154"/>
      <c r="U150" s="164"/>
      <c r="V150" s="164"/>
    </row>
    <row r="151" spans="1:38">
      <c r="A151" s="186" t="s">
        <v>235</v>
      </c>
      <c r="B151" s="186">
        <f t="shared" ref="B151:F151" si="37">SUM(B144:B150)</f>
        <v>368609</v>
      </c>
      <c r="C151" s="186">
        <f t="shared" si="37"/>
        <v>112330657</v>
      </c>
      <c r="D151" s="186">
        <f t="shared" si="37"/>
        <v>133841386</v>
      </c>
      <c r="E151" s="186">
        <f t="shared" si="37"/>
        <v>720133</v>
      </c>
      <c r="F151" s="186">
        <f t="shared" si="37"/>
        <v>133460</v>
      </c>
      <c r="G151" s="186">
        <f t="shared" ref="G151:R151" si="38">SUM(G144:G150)</f>
        <v>2547527</v>
      </c>
      <c r="H151" s="186">
        <f t="shared" si="38"/>
        <v>2361262</v>
      </c>
      <c r="I151" s="186">
        <f t="shared" si="38"/>
        <v>63725984</v>
      </c>
      <c r="J151" s="186">
        <f t="shared" si="38"/>
        <v>239979</v>
      </c>
      <c r="K151" s="186">
        <f t="shared" si="38"/>
        <v>98766037</v>
      </c>
      <c r="L151" s="186">
        <f t="shared" si="38"/>
        <v>8735002</v>
      </c>
      <c r="M151" s="186">
        <f t="shared" si="38"/>
        <v>1388</v>
      </c>
      <c r="N151" s="186">
        <f t="shared" si="38"/>
        <v>11444242</v>
      </c>
      <c r="O151" s="186">
        <f t="shared" si="38"/>
        <v>3194725</v>
      </c>
      <c r="P151" s="186">
        <f t="shared" si="38"/>
        <v>38272940</v>
      </c>
      <c r="Q151" s="186">
        <f t="shared" si="38"/>
        <v>4158651</v>
      </c>
      <c r="R151" s="186">
        <f t="shared" si="38"/>
        <v>20538207</v>
      </c>
      <c r="S151" s="186">
        <f t="shared" si="36"/>
        <v>501380189</v>
      </c>
      <c r="T151" s="154"/>
      <c r="U151" s="164"/>
      <c r="V151" s="164"/>
      <c r="W151" s="164"/>
    </row>
    <row r="152" spans="1:38">
      <c r="A152" s="164"/>
      <c r="B152" s="183"/>
      <c r="C152" s="183"/>
      <c r="D152" s="183"/>
      <c r="E152" s="183"/>
      <c r="F152" s="183"/>
      <c r="G152" s="117"/>
      <c r="H152" s="183"/>
      <c r="I152" s="183"/>
      <c r="J152" s="183"/>
      <c r="K152" s="183"/>
      <c r="L152" s="183"/>
      <c r="M152" s="183"/>
      <c r="N152" s="183"/>
      <c r="O152" s="183"/>
      <c r="P152" s="183"/>
      <c r="Q152" s="164"/>
      <c r="R152" s="164"/>
      <c r="S152" s="164"/>
      <c r="T152" s="183"/>
      <c r="U152" s="164"/>
      <c r="V152" s="164"/>
      <c r="W152" s="164"/>
      <c r="X152" s="183"/>
      <c r="Y152" s="164"/>
      <c r="Z152" s="164"/>
      <c r="AA152" s="164"/>
      <c r="AB152" s="183"/>
      <c r="AC152" s="164"/>
      <c r="AD152" s="164"/>
      <c r="AE152" s="164"/>
      <c r="AF152" s="164"/>
      <c r="AG152" s="164"/>
      <c r="AH152" s="164"/>
      <c r="AI152" s="164"/>
      <c r="AJ152" s="164"/>
      <c r="AK152" s="164"/>
      <c r="AL152" s="164"/>
    </row>
    <row r="153" spans="1:38">
      <c r="A153" s="164"/>
      <c r="B153" s="164"/>
      <c r="C153" s="164"/>
      <c r="D153" s="164"/>
      <c r="E153" s="164"/>
      <c r="F153" s="164"/>
      <c r="G153" s="117"/>
      <c r="H153" s="164"/>
      <c r="I153" s="164"/>
      <c r="J153" s="164"/>
      <c r="K153" s="164"/>
      <c r="L153" s="164"/>
      <c r="M153" s="164"/>
      <c r="N153" s="164"/>
      <c r="O153" s="164"/>
      <c r="P153" s="164"/>
      <c r="Q153" s="164"/>
      <c r="R153" s="164"/>
      <c r="S153" s="164"/>
      <c r="T153" s="183"/>
      <c r="U153" s="164"/>
      <c r="V153" s="164"/>
      <c r="W153" s="164"/>
      <c r="X153" s="183"/>
      <c r="Y153" s="164"/>
      <c r="Z153" s="164"/>
      <c r="AA153" s="164"/>
      <c r="AB153" s="183"/>
      <c r="AC153" s="164"/>
      <c r="AD153" s="164"/>
      <c r="AE153" s="164"/>
      <c r="AF153" s="164"/>
      <c r="AG153" s="164"/>
      <c r="AH153" s="164"/>
      <c r="AI153" s="164"/>
      <c r="AJ153" s="164"/>
      <c r="AK153" s="164"/>
      <c r="AL153" s="164"/>
    </row>
    <row r="154" spans="1:38" ht="18.95" customHeight="1">
      <c r="A154" s="164"/>
      <c r="B154" s="164"/>
      <c r="C154" s="164"/>
      <c r="D154" s="164"/>
      <c r="E154" s="164"/>
      <c r="F154" s="164"/>
      <c r="G154" s="118"/>
      <c r="H154" s="164"/>
      <c r="I154" s="164"/>
      <c r="J154" s="164"/>
      <c r="K154" s="164"/>
      <c r="L154" s="164"/>
      <c r="M154" s="164"/>
      <c r="N154" s="164"/>
      <c r="O154" s="164"/>
      <c r="P154" s="164"/>
      <c r="Q154" s="164"/>
      <c r="R154" s="164"/>
      <c r="S154" s="164"/>
      <c r="T154" s="183"/>
      <c r="U154" s="164"/>
      <c r="V154" s="164"/>
      <c r="W154" s="164"/>
      <c r="X154" s="183"/>
      <c r="Y154" s="164"/>
      <c r="Z154" s="164"/>
      <c r="AA154" s="164"/>
      <c r="AB154" s="183"/>
      <c r="AC154" s="164"/>
      <c r="AD154" s="164"/>
      <c r="AE154" s="164"/>
      <c r="AF154" s="164"/>
      <c r="AG154" s="164"/>
      <c r="AH154" s="164"/>
      <c r="AI154" s="164"/>
      <c r="AJ154" s="164"/>
      <c r="AK154" s="164"/>
      <c r="AL154" s="164"/>
    </row>
    <row r="155" spans="1:38" ht="18.95" customHeight="1">
      <c r="A155" s="164"/>
      <c r="B155" s="164"/>
      <c r="C155" s="164"/>
      <c r="D155" s="164"/>
      <c r="E155" s="164"/>
      <c r="F155" s="164"/>
      <c r="G155" s="225"/>
      <c r="H155" s="164"/>
      <c r="I155" s="164"/>
      <c r="J155" s="164"/>
      <c r="K155" s="164"/>
      <c r="L155" s="164"/>
      <c r="M155" s="164"/>
      <c r="N155" s="164"/>
      <c r="O155" s="164"/>
      <c r="P155" s="164"/>
      <c r="Q155" s="164"/>
      <c r="R155" s="164"/>
      <c r="S155" s="164"/>
      <c r="T155" s="183"/>
      <c r="U155" s="164"/>
      <c r="V155" s="164"/>
      <c r="W155" s="164"/>
      <c r="X155" s="183"/>
      <c r="Y155" s="164"/>
      <c r="Z155" s="164"/>
      <c r="AA155" s="164"/>
      <c r="AB155" s="183"/>
      <c r="AC155" s="164"/>
      <c r="AD155" s="164"/>
      <c r="AE155" s="164"/>
      <c r="AF155" s="164"/>
      <c r="AG155" s="164"/>
      <c r="AH155" s="164"/>
      <c r="AI155" s="164"/>
      <c r="AJ155" s="164"/>
      <c r="AK155" s="164"/>
      <c r="AL155" s="164"/>
    </row>
    <row r="156" spans="1:38" ht="18.95" customHeight="1">
      <c r="A156" s="164"/>
      <c r="B156" s="164"/>
      <c r="C156" s="164"/>
      <c r="D156" s="164"/>
      <c r="E156" s="164"/>
      <c r="F156" s="164"/>
      <c r="G156" s="164"/>
      <c r="H156" s="164"/>
      <c r="I156" s="164"/>
      <c r="J156" s="164"/>
      <c r="K156" s="164"/>
      <c r="L156" s="164"/>
      <c r="M156" s="164"/>
      <c r="N156" s="164"/>
      <c r="O156" s="164"/>
      <c r="P156" s="164"/>
      <c r="Q156" s="164"/>
      <c r="R156" s="164"/>
      <c r="S156" s="164"/>
      <c r="T156" s="183"/>
      <c r="U156" s="164"/>
      <c r="V156" s="164"/>
      <c r="W156" s="164"/>
      <c r="X156" s="183"/>
      <c r="Y156" s="164"/>
      <c r="Z156" s="164"/>
      <c r="AA156" s="164"/>
      <c r="AB156" s="183"/>
      <c r="AC156" s="164"/>
      <c r="AD156" s="164"/>
      <c r="AE156" s="164"/>
      <c r="AF156" s="164"/>
      <c r="AG156" s="164"/>
      <c r="AH156" s="164"/>
      <c r="AI156" s="164"/>
      <c r="AJ156" s="164"/>
      <c r="AK156" s="164"/>
      <c r="AL156" s="164"/>
    </row>
    <row r="157" spans="1:38" ht="18.95" customHeight="1">
      <c r="A157" s="164"/>
      <c r="B157" s="164"/>
      <c r="C157" s="164"/>
      <c r="D157" s="164"/>
      <c r="E157" s="164"/>
      <c r="F157" s="164"/>
      <c r="G157" s="164"/>
      <c r="H157" s="164"/>
      <c r="I157" s="164"/>
      <c r="J157" s="164"/>
      <c r="K157" s="164"/>
      <c r="L157" s="164"/>
      <c r="M157" s="164"/>
      <c r="N157" s="164"/>
      <c r="O157" s="164"/>
      <c r="P157" s="164"/>
      <c r="Q157" s="164"/>
      <c r="R157" s="164"/>
      <c r="S157" s="164"/>
      <c r="T157" s="183"/>
      <c r="U157" s="164"/>
      <c r="V157" s="164"/>
      <c r="W157" s="164"/>
      <c r="X157" s="183"/>
      <c r="Y157" s="164"/>
      <c r="Z157" s="164"/>
      <c r="AA157" s="164"/>
      <c r="AB157" s="183"/>
      <c r="AC157" s="164"/>
      <c r="AD157" s="164"/>
      <c r="AE157" s="164"/>
      <c r="AF157" s="164"/>
      <c r="AG157" s="164"/>
      <c r="AH157" s="164"/>
      <c r="AI157" s="164"/>
      <c r="AJ157" s="164"/>
      <c r="AK157" s="164"/>
      <c r="AL157" s="164"/>
    </row>
    <row r="158" spans="1:38" ht="18.95" customHeight="1">
      <c r="A158" s="164"/>
      <c r="B158" s="164"/>
      <c r="C158" s="164"/>
      <c r="D158" s="164"/>
      <c r="E158" s="164"/>
      <c r="F158" s="164"/>
      <c r="G158" s="164"/>
      <c r="H158" s="164"/>
      <c r="I158" s="164"/>
      <c r="J158" s="164"/>
      <c r="K158" s="164"/>
      <c r="L158" s="164"/>
      <c r="M158" s="164"/>
      <c r="N158" s="164"/>
      <c r="O158" s="164"/>
      <c r="P158" s="164"/>
      <c r="Q158" s="164"/>
      <c r="R158" s="164"/>
      <c r="S158" s="164"/>
      <c r="T158" s="183"/>
      <c r="U158" s="164"/>
      <c r="V158" s="164"/>
      <c r="W158" s="164"/>
      <c r="X158" s="183"/>
      <c r="Y158" s="164"/>
      <c r="Z158" s="164"/>
      <c r="AA158" s="164"/>
      <c r="AB158" s="183"/>
      <c r="AC158" s="164"/>
      <c r="AD158" s="164"/>
      <c r="AE158" s="164"/>
      <c r="AF158" s="164"/>
      <c r="AG158" s="164"/>
      <c r="AH158" s="164"/>
      <c r="AI158" s="164"/>
      <c r="AJ158" s="164"/>
      <c r="AK158" s="164"/>
      <c r="AL158" s="164"/>
    </row>
    <row r="159" spans="1:38" ht="18.95" customHeight="1">
      <c r="A159" s="164"/>
      <c r="B159" s="164"/>
      <c r="C159" s="164"/>
      <c r="D159" s="164"/>
      <c r="E159" s="164"/>
      <c r="F159" s="164"/>
      <c r="G159" s="164"/>
      <c r="H159" s="164"/>
      <c r="I159" s="164"/>
      <c r="J159" s="164"/>
      <c r="K159" s="164"/>
      <c r="L159" s="164"/>
      <c r="M159" s="164"/>
      <c r="N159" s="164"/>
      <c r="O159" s="225"/>
      <c r="P159" s="164"/>
      <c r="Q159" s="164"/>
      <c r="R159" s="164"/>
      <c r="S159" s="164"/>
      <c r="T159" s="183"/>
      <c r="U159" s="164"/>
      <c r="V159" s="164"/>
      <c r="W159" s="164"/>
      <c r="X159" s="183"/>
      <c r="Y159" s="164"/>
      <c r="Z159" s="164"/>
      <c r="AA159" s="164"/>
      <c r="AB159" s="183"/>
      <c r="AC159" s="164"/>
      <c r="AD159" s="164"/>
      <c r="AE159" s="164"/>
      <c r="AF159" s="164"/>
      <c r="AG159" s="164"/>
      <c r="AH159" s="164"/>
      <c r="AI159" s="164"/>
      <c r="AJ159" s="164"/>
      <c r="AK159" s="164"/>
      <c r="AL159" s="164"/>
    </row>
    <row r="160" spans="1:38" ht="18.95" customHeight="1">
      <c r="A160" s="164"/>
      <c r="B160" s="164"/>
      <c r="C160" s="164"/>
      <c r="D160" s="164"/>
      <c r="E160" s="164"/>
      <c r="F160" s="164"/>
      <c r="G160" s="164"/>
      <c r="H160" s="164"/>
      <c r="I160" s="164"/>
      <c r="J160" s="164"/>
      <c r="K160" s="164"/>
      <c r="L160" s="164"/>
      <c r="M160" s="164"/>
      <c r="N160" s="164"/>
      <c r="O160" s="164"/>
      <c r="P160" s="164"/>
      <c r="Q160" s="164"/>
      <c r="R160" s="164"/>
      <c r="S160" s="164"/>
      <c r="T160" s="183"/>
      <c r="U160" s="164"/>
      <c r="V160" s="164"/>
      <c r="W160" s="164"/>
      <c r="X160" s="183"/>
      <c r="Y160" s="164"/>
      <c r="Z160" s="164"/>
      <c r="AA160" s="164"/>
      <c r="AB160" s="183"/>
      <c r="AC160" s="164"/>
      <c r="AD160" s="164"/>
      <c r="AE160" s="164"/>
      <c r="AF160" s="164"/>
      <c r="AG160" s="164"/>
      <c r="AH160" s="164"/>
      <c r="AI160" s="164"/>
      <c r="AJ160" s="164"/>
      <c r="AK160" s="164"/>
      <c r="AL160" s="164"/>
    </row>
    <row r="161" spans="1:38" ht="18.95" customHeight="1">
      <c r="A161" s="164"/>
      <c r="B161" s="164"/>
      <c r="C161" s="164"/>
      <c r="D161" s="164"/>
      <c r="E161" s="164"/>
      <c r="F161" s="164"/>
      <c r="G161" s="164"/>
      <c r="H161" s="164"/>
      <c r="I161" s="164"/>
      <c r="J161" s="164"/>
      <c r="K161" s="164"/>
      <c r="L161" s="164"/>
      <c r="M161" s="164"/>
      <c r="N161" s="164"/>
      <c r="O161" s="164"/>
      <c r="P161" s="164"/>
      <c r="Q161" s="164"/>
      <c r="R161" s="164"/>
      <c r="S161" s="164"/>
      <c r="T161" s="183"/>
      <c r="U161" s="164"/>
      <c r="V161" s="164"/>
      <c r="W161" s="164"/>
      <c r="X161" s="183"/>
      <c r="Y161" s="164"/>
      <c r="Z161" s="164"/>
      <c r="AA161" s="164"/>
      <c r="AB161" s="183"/>
      <c r="AC161" s="164"/>
      <c r="AD161" s="164"/>
      <c r="AE161" s="164"/>
      <c r="AF161" s="164"/>
      <c r="AG161" s="164"/>
      <c r="AH161" s="164"/>
      <c r="AI161" s="164"/>
      <c r="AJ161" s="164"/>
      <c r="AK161" s="164"/>
      <c r="AL161" s="164"/>
    </row>
    <row r="162" spans="1:38" ht="18.95" customHeight="1">
      <c r="A162" s="164"/>
      <c r="B162" s="164"/>
      <c r="C162" s="164"/>
      <c r="D162" s="164"/>
      <c r="E162" s="164"/>
      <c r="F162" s="164"/>
      <c r="G162" s="164"/>
      <c r="H162" s="164"/>
      <c r="I162" s="164"/>
      <c r="J162" s="164"/>
      <c r="K162" s="164"/>
      <c r="L162" s="164"/>
      <c r="M162" s="164"/>
      <c r="N162" s="164"/>
      <c r="O162" s="164"/>
      <c r="P162" s="164"/>
      <c r="Q162" s="164"/>
      <c r="R162" s="164"/>
      <c r="S162" s="164"/>
      <c r="T162" s="183"/>
      <c r="U162" s="164"/>
      <c r="V162" s="164"/>
      <c r="W162" s="164"/>
      <c r="X162" s="183"/>
      <c r="Y162" s="164"/>
      <c r="Z162" s="164"/>
      <c r="AA162" s="164"/>
      <c r="AB162" s="183"/>
      <c r="AC162" s="164"/>
      <c r="AD162" s="164"/>
      <c r="AE162" s="164"/>
      <c r="AF162" s="164"/>
      <c r="AG162" s="164"/>
      <c r="AH162" s="164"/>
      <c r="AI162" s="164"/>
      <c r="AJ162" s="164"/>
      <c r="AK162" s="164"/>
      <c r="AL162" s="164"/>
    </row>
    <row r="163" spans="1:38" ht="18.95" customHeight="1">
      <c r="A163" s="164"/>
      <c r="B163" s="164"/>
      <c r="C163" s="164"/>
      <c r="D163" s="164"/>
      <c r="E163" s="164"/>
      <c r="F163" s="164"/>
      <c r="G163" s="164"/>
      <c r="H163" s="164"/>
      <c r="I163" s="164"/>
      <c r="J163" s="164"/>
      <c r="K163" s="164"/>
      <c r="L163" s="164"/>
      <c r="M163" s="164"/>
      <c r="N163" s="164"/>
      <c r="O163" s="164"/>
      <c r="P163" s="164"/>
      <c r="Q163" s="164"/>
      <c r="R163" s="164"/>
      <c r="S163" s="164"/>
      <c r="T163" s="183"/>
      <c r="U163" s="164"/>
      <c r="V163" s="164"/>
      <c r="W163" s="164"/>
      <c r="X163" s="183"/>
      <c r="Y163" s="164"/>
      <c r="Z163" s="164"/>
      <c r="AA163" s="164"/>
      <c r="AB163" s="183"/>
      <c r="AC163" s="164"/>
      <c r="AD163" s="164"/>
      <c r="AE163" s="164"/>
      <c r="AF163" s="164"/>
      <c r="AG163" s="164"/>
      <c r="AH163" s="164"/>
      <c r="AI163" s="164"/>
      <c r="AJ163" s="164"/>
      <c r="AK163" s="164"/>
      <c r="AL163" s="164"/>
    </row>
    <row r="164" spans="1:38">
      <c r="A164" s="164"/>
      <c r="B164" s="164"/>
      <c r="C164" s="164"/>
      <c r="D164" s="164"/>
      <c r="E164" s="164"/>
      <c r="F164" s="164"/>
      <c r="G164" s="164"/>
      <c r="H164" s="164"/>
      <c r="I164" s="164"/>
      <c r="J164" s="164"/>
      <c r="K164" s="164"/>
      <c r="L164" s="164"/>
      <c r="M164" s="164"/>
      <c r="N164" s="164"/>
      <c r="O164" s="164"/>
      <c r="P164" s="164"/>
      <c r="Q164" s="164"/>
      <c r="R164" s="164"/>
      <c r="S164" s="164"/>
      <c r="T164" s="183"/>
      <c r="U164" s="164"/>
      <c r="V164" s="164"/>
      <c r="W164" s="164"/>
      <c r="X164" s="183"/>
      <c r="Y164" s="164"/>
      <c r="Z164" s="164"/>
      <c r="AA164" s="164"/>
      <c r="AB164" s="183"/>
      <c r="AC164" s="164"/>
      <c r="AD164" s="164"/>
      <c r="AE164" s="164"/>
      <c r="AF164" s="164"/>
      <c r="AG164" s="164"/>
      <c r="AH164" s="164"/>
      <c r="AI164" s="164"/>
      <c r="AJ164" s="164"/>
      <c r="AK164" s="164"/>
      <c r="AL164" s="164"/>
    </row>
    <row r="165" spans="1:38" ht="30" customHeight="1">
      <c r="A165" s="530" t="s">
        <v>72</v>
      </c>
      <c r="B165" s="530"/>
      <c r="C165" s="530"/>
      <c r="D165" s="530"/>
      <c r="E165" s="164"/>
      <c r="F165" s="164"/>
      <c r="G165" s="164"/>
      <c r="H165" s="164"/>
      <c r="I165" s="164"/>
      <c r="J165" s="164"/>
      <c r="K165" s="164"/>
      <c r="L165" s="164"/>
      <c r="M165" s="164"/>
      <c r="N165" s="164"/>
      <c r="O165" s="164"/>
      <c r="P165" s="164"/>
      <c r="Q165" s="164"/>
      <c r="R165" s="164"/>
      <c r="S165" s="164"/>
      <c r="T165" s="183"/>
      <c r="U165" s="164"/>
      <c r="V165" s="164"/>
      <c r="W165" s="164"/>
      <c r="X165" s="183"/>
      <c r="Y165" s="164"/>
      <c r="Z165" s="164"/>
      <c r="AA165" s="164"/>
      <c r="AB165" s="183"/>
      <c r="AC165" s="164"/>
      <c r="AD165" s="164"/>
      <c r="AE165" s="164"/>
      <c r="AF165" s="164"/>
      <c r="AG165" s="164"/>
      <c r="AH165" s="164"/>
      <c r="AI165" s="164"/>
      <c r="AJ165" s="164"/>
      <c r="AK165" s="164"/>
      <c r="AL165" s="164"/>
    </row>
    <row r="166" spans="1:38" ht="12" customHeight="1">
      <c r="A166" s="161"/>
      <c r="B166" s="161"/>
      <c r="C166" s="161"/>
      <c r="D166" s="161"/>
      <c r="E166" s="164"/>
      <c r="F166" s="164"/>
      <c r="G166" s="164"/>
      <c r="H166" s="164"/>
      <c r="I166" s="164"/>
      <c r="J166" s="164"/>
      <c r="K166" s="164"/>
      <c r="L166" s="164"/>
      <c r="M166" s="164"/>
      <c r="N166" s="164"/>
      <c r="O166" s="164"/>
      <c r="P166" s="164"/>
      <c r="Q166" s="164"/>
      <c r="R166" s="164"/>
      <c r="S166" s="164"/>
      <c r="T166" s="183"/>
      <c r="U166" s="164"/>
      <c r="V166" s="164"/>
      <c r="W166" s="164"/>
      <c r="X166" s="183"/>
      <c r="Y166" s="164"/>
      <c r="Z166" s="164"/>
      <c r="AA166" s="164"/>
      <c r="AB166" s="183"/>
      <c r="AC166" s="164"/>
      <c r="AD166" s="164"/>
      <c r="AE166" s="164"/>
      <c r="AF166" s="164"/>
      <c r="AG166" s="164"/>
      <c r="AH166" s="164"/>
      <c r="AI166" s="164"/>
      <c r="AJ166" s="164"/>
      <c r="AK166" s="164"/>
      <c r="AL166" s="164"/>
    </row>
    <row r="167" spans="1:38" ht="12" customHeight="1">
      <c r="A167" s="162" t="s">
        <v>21</v>
      </c>
      <c r="B167" s="161"/>
      <c r="C167" s="161"/>
      <c r="D167" s="161"/>
      <c r="E167" s="164"/>
      <c r="F167" s="164"/>
      <c r="G167" s="164"/>
      <c r="H167" s="164"/>
      <c r="I167" s="164"/>
      <c r="J167" s="164"/>
      <c r="K167" s="164"/>
      <c r="L167" s="164"/>
      <c r="M167" s="164"/>
      <c r="N167" s="164"/>
      <c r="O167" s="164"/>
      <c r="P167" s="164"/>
      <c r="Q167" s="164"/>
      <c r="R167" s="164"/>
      <c r="S167" s="164"/>
      <c r="T167" s="183"/>
      <c r="U167" s="164"/>
      <c r="V167" s="164"/>
      <c r="W167" s="164"/>
      <c r="X167" s="183"/>
      <c r="Y167" s="164"/>
      <c r="Z167" s="164"/>
      <c r="AA167" s="164"/>
      <c r="AB167" s="183"/>
      <c r="AC167" s="164"/>
      <c r="AD167" s="164"/>
      <c r="AE167" s="164"/>
      <c r="AF167" s="164"/>
      <c r="AG167" s="164"/>
      <c r="AH167" s="164"/>
      <c r="AI167" s="164"/>
      <c r="AJ167" s="164"/>
      <c r="AK167" s="164"/>
      <c r="AL167" s="164"/>
    </row>
    <row r="168" spans="1:38" ht="12" customHeight="1">
      <c r="A168" s="161"/>
      <c r="B168" s="161"/>
      <c r="C168" s="161"/>
      <c r="D168" s="161"/>
      <c r="E168" s="164"/>
      <c r="F168" s="164"/>
      <c r="G168" s="164"/>
      <c r="H168" s="164"/>
      <c r="I168" s="164"/>
      <c r="J168" s="164"/>
      <c r="K168" s="164"/>
      <c r="L168" s="164"/>
      <c r="M168" s="164"/>
      <c r="N168" s="164"/>
      <c r="O168" s="164"/>
      <c r="P168" s="164"/>
      <c r="Q168" s="164"/>
      <c r="R168" s="164"/>
      <c r="S168" s="164"/>
      <c r="T168" s="183"/>
      <c r="U168" s="164"/>
      <c r="V168" s="164"/>
      <c r="W168" s="164"/>
      <c r="X168" s="183"/>
      <c r="Y168" s="164"/>
      <c r="Z168" s="164"/>
      <c r="AA168" s="164"/>
      <c r="AB168" s="183"/>
      <c r="AC168" s="164"/>
      <c r="AD168" s="164"/>
      <c r="AE168" s="164"/>
      <c r="AF168" s="164"/>
      <c r="AG168" s="164"/>
      <c r="AH168" s="164"/>
      <c r="AI168" s="164"/>
      <c r="AJ168" s="164"/>
      <c r="AK168" s="164"/>
      <c r="AL168" s="164"/>
    </row>
    <row r="169" spans="1:38" s="226" customFormat="1">
      <c r="A169" s="164" t="s">
        <v>91</v>
      </c>
      <c r="B169" s="164"/>
      <c r="C169" s="164"/>
      <c r="D169" s="164"/>
      <c r="E169" s="164"/>
      <c r="F169" s="164"/>
      <c r="G169" s="164"/>
      <c r="H169" s="164"/>
      <c r="I169" s="164"/>
      <c r="J169" s="164"/>
      <c r="K169" s="164"/>
      <c r="L169" s="164"/>
      <c r="M169" s="164"/>
      <c r="N169" s="164"/>
      <c r="O169" s="164"/>
      <c r="P169" s="164"/>
      <c r="Q169" s="164"/>
      <c r="R169" s="164"/>
      <c r="S169" s="164"/>
      <c r="T169" s="183"/>
      <c r="U169" s="164"/>
      <c r="V169" s="164"/>
      <c r="W169" s="164"/>
      <c r="X169" s="183"/>
      <c r="Y169" s="164"/>
      <c r="Z169" s="164"/>
      <c r="AA169" s="164"/>
      <c r="AB169" s="183"/>
      <c r="AC169" s="164"/>
      <c r="AD169" s="164"/>
      <c r="AE169" s="164"/>
      <c r="AF169" s="164"/>
      <c r="AG169" s="164"/>
      <c r="AH169" s="164"/>
      <c r="AI169" s="164"/>
      <c r="AJ169" s="164"/>
      <c r="AK169" s="164"/>
      <c r="AL169" s="164"/>
    </row>
    <row r="170" spans="1:38" ht="25.5">
      <c r="A170" s="174" t="s">
        <v>238</v>
      </c>
      <c r="B170" s="184" t="s">
        <v>83</v>
      </c>
      <c r="C170" s="175" t="s">
        <v>251</v>
      </c>
      <c r="D170" s="184" t="s">
        <v>175</v>
      </c>
      <c r="E170" s="184" t="s">
        <v>146</v>
      </c>
      <c r="F170" s="184" t="s">
        <v>160</v>
      </c>
      <c r="G170" s="184" t="s">
        <v>176</v>
      </c>
      <c r="H170" s="184" t="s">
        <v>113</v>
      </c>
      <c r="I170" s="184" t="s">
        <v>114</v>
      </c>
      <c r="J170" s="184" t="s">
        <v>119</v>
      </c>
      <c r="K170" s="184" t="s">
        <v>177</v>
      </c>
      <c r="L170" s="184" t="s">
        <v>120</v>
      </c>
      <c r="M170" s="184" t="s">
        <v>134</v>
      </c>
      <c r="N170" s="184" t="s">
        <v>193</v>
      </c>
      <c r="O170" s="215"/>
      <c r="P170" s="215"/>
      <c r="Q170" s="227"/>
      <c r="R170" s="215"/>
      <c r="S170" s="215"/>
      <c r="T170" s="227"/>
      <c r="U170" s="215"/>
      <c r="V170" s="215"/>
      <c r="W170" s="215"/>
      <c r="X170" s="227"/>
      <c r="Y170" s="215"/>
      <c r="Z170" s="215"/>
      <c r="AA170" s="215"/>
      <c r="AB170" s="215"/>
      <c r="AC170" s="158"/>
      <c r="AD170" s="158"/>
      <c r="AE170" s="158"/>
      <c r="AF170" s="158"/>
      <c r="AG170" s="158"/>
      <c r="AH170" s="158"/>
      <c r="AI170" s="158"/>
      <c r="AJ170" s="158"/>
      <c r="AK170" s="158"/>
      <c r="AL170" s="158"/>
    </row>
    <row r="171" spans="1:38" ht="25.5">
      <c r="A171" s="174" t="s">
        <v>158</v>
      </c>
      <c r="B171" s="196">
        <f>B185</f>
        <v>103.1064453125</v>
      </c>
      <c r="C171" s="196">
        <f>C185</f>
        <v>35.759863281250006</v>
      </c>
      <c r="D171" s="196">
        <f t="shared" ref="D171:M171" si="39">D185</f>
        <v>1042.4527050781251</v>
      </c>
      <c r="E171" s="196">
        <f t="shared" si="39"/>
        <v>5.9392285156250004</v>
      </c>
      <c r="F171" s="196">
        <f t="shared" si="39"/>
        <v>195.51194335937498</v>
      </c>
      <c r="G171" s="196">
        <f t="shared" si="39"/>
        <v>1178.546416015625</v>
      </c>
      <c r="H171" s="196">
        <f t="shared" si="39"/>
        <v>1578.392802734375</v>
      </c>
      <c r="I171" s="196">
        <f t="shared" si="39"/>
        <v>185.13568359375003</v>
      </c>
      <c r="J171" s="196">
        <f t="shared" si="39"/>
        <v>7.1624218749999997</v>
      </c>
      <c r="K171" s="196">
        <f t="shared" si="39"/>
        <v>111.833515625</v>
      </c>
      <c r="L171" s="196">
        <f t="shared" si="39"/>
        <v>2.8848437499999999</v>
      </c>
      <c r="M171" s="196">
        <f t="shared" si="39"/>
        <v>282.97775390625003</v>
      </c>
      <c r="N171" s="205">
        <f>SUM(B171:M171)</f>
        <v>4729.7036230468748</v>
      </c>
      <c r="O171" s="228"/>
      <c r="P171" s="164"/>
      <c r="Q171" s="164"/>
      <c r="R171" s="164"/>
      <c r="S171" s="164"/>
      <c r="T171" s="183"/>
      <c r="U171" s="164"/>
      <c r="V171" s="164"/>
      <c r="W171" s="164"/>
      <c r="X171" s="183"/>
      <c r="Y171" s="164"/>
      <c r="Z171" s="164"/>
      <c r="AA171" s="164"/>
      <c r="AB171" s="183"/>
      <c r="AC171" s="158"/>
      <c r="AD171" s="158"/>
      <c r="AE171" s="158"/>
      <c r="AF171" s="158"/>
      <c r="AG171" s="158"/>
      <c r="AH171" s="158"/>
      <c r="AI171" s="158"/>
      <c r="AJ171" s="158"/>
      <c r="AK171" s="158"/>
      <c r="AL171" s="158"/>
    </row>
    <row r="172" spans="1:38">
      <c r="A172" s="164"/>
      <c r="B172" s="164"/>
      <c r="C172" s="164"/>
      <c r="D172" s="164"/>
      <c r="E172" s="164"/>
      <c r="F172" s="164"/>
      <c r="G172" s="164"/>
      <c r="H172" s="164"/>
      <c r="I172" s="164"/>
      <c r="J172" s="164"/>
      <c r="K172" s="164"/>
      <c r="L172" s="164"/>
      <c r="M172" s="164"/>
      <c r="N172" s="164"/>
      <c r="O172" s="164"/>
      <c r="P172" s="164"/>
      <c r="Q172" s="164"/>
      <c r="R172" s="164"/>
      <c r="S172" s="164"/>
      <c r="T172" s="183"/>
      <c r="U172" s="164"/>
      <c r="V172" s="164"/>
      <c r="W172" s="164"/>
      <c r="X172" s="183"/>
      <c r="Y172" s="164"/>
      <c r="Z172" s="164"/>
      <c r="AA172" s="164"/>
      <c r="AB172" s="183"/>
      <c r="AC172" s="158"/>
      <c r="AD172" s="158"/>
      <c r="AE172" s="158"/>
      <c r="AF172" s="158"/>
      <c r="AG172" s="158"/>
      <c r="AH172" s="158"/>
      <c r="AI172" s="158"/>
      <c r="AJ172" s="158"/>
      <c r="AK172" s="158"/>
      <c r="AL172" s="158"/>
    </row>
    <row r="173" spans="1:38">
      <c r="A173" s="164"/>
      <c r="B173" s="164"/>
      <c r="C173" s="164"/>
      <c r="D173" s="164"/>
      <c r="E173" s="164"/>
      <c r="F173" s="164"/>
      <c r="G173" s="164"/>
      <c r="H173" s="164"/>
      <c r="I173" s="164"/>
      <c r="J173" s="164"/>
      <c r="K173" s="164"/>
      <c r="L173" s="164"/>
      <c r="M173" s="164"/>
      <c r="N173" s="164"/>
      <c r="O173" s="164"/>
      <c r="P173" s="164"/>
      <c r="Q173" s="164"/>
      <c r="R173" s="164"/>
      <c r="S173" s="164"/>
      <c r="T173" s="183"/>
      <c r="U173" s="164"/>
      <c r="V173" s="164"/>
      <c r="W173" s="164"/>
      <c r="X173" s="183"/>
      <c r="Y173" s="164"/>
      <c r="Z173" s="164"/>
      <c r="AA173" s="164"/>
      <c r="AB173" s="183"/>
      <c r="AC173" s="158"/>
      <c r="AD173" s="158"/>
      <c r="AE173" s="158"/>
      <c r="AF173" s="158"/>
      <c r="AG173" s="158"/>
      <c r="AH173" s="158"/>
      <c r="AI173" s="158"/>
      <c r="AJ173" s="158"/>
      <c r="AK173" s="158"/>
      <c r="AL173" s="158"/>
    </row>
    <row r="174" spans="1:38">
      <c r="A174" s="164"/>
      <c r="B174" s="164"/>
      <c r="C174" s="164"/>
      <c r="D174" s="164"/>
      <c r="E174" s="164"/>
      <c r="F174" s="164"/>
      <c r="G174" s="164"/>
      <c r="H174" s="164"/>
      <c r="I174" s="164"/>
      <c r="J174" s="164"/>
      <c r="K174" s="164"/>
      <c r="L174" s="164"/>
      <c r="M174" s="164"/>
      <c r="N174" s="164"/>
      <c r="O174" s="164"/>
      <c r="P174" s="164"/>
      <c r="Q174" s="164"/>
      <c r="R174" s="164"/>
      <c r="S174" s="164"/>
      <c r="T174" s="183"/>
      <c r="U174" s="164"/>
      <c r="V174" s="164"/>
      <c r="W174" s="164"/>
      <c r="X174" s="183"/>
      <c r="Y174" s="164"/>
      <c r="Z174" s="164"/>
      <c r="AA174" s="164"/>
      <c r="AB174" s="183"/>
      <c r="AC174" s="158"/>
      <c r="AD174" s="158"/>
      <c r="AE174" s="158"/>
      <c r="AF174" s="158"/>
      <c r="AG174" s="158"/>
      <c r="AH174" s="158"/>
      <c r="AI174" s="158"/>
      <c r="AJ174" s="158"/>
      <c r="AK174" s="158"/>
      <c r="AL174" s="158"/>
    </row>
    <row r="175" spans="1:38">
      <c r="A175" s="164"/>
      <c r="B175" s="164"/>
      <c r="C175" s="164"/>
      <c r="D175" s="164"/>
      <c r="E175" s="164"/>
      <c r="F175" s="164"/>
      <c r="G175" s="164"/>
      <c r="H175" s="164"/>
      <c r="I175" s="164"/>
      <c r="J175" s="164"/>
      <c r="K175" s="164"/>
      <c r="L175" s="164"/>
      <c r="M175" s="164"/>
      <c r="N175" s="164"/>
      <c r="O175" s="164"/>
      <c r="P175" s="164"/>
      <c r="Q175" s="164"/>
      <c r="R175" s="164"/>
      <c r="S175" s="164"/>
      <c r="T175" s="183"/>
      <c r="U175" s="164"/>
      <c r="V175" s="164"/>
      <c r="W175" s="164"/>
      <c r="X175" s="183"/>
      <c r="Y175" s="164"/>
      <c r="Z175" s="164"/>
      <c r="AA175" s="164"/>
      <c r="AB175" s="183"/>
      <c r="AC175" s="158"/>
      <c r="AD175" s="158"/>
      <c r="AE175" s="158"/>
      <c r="AF175" s="158"/>
      <c r="AG175" s="158"/>
      <c r="AH175" s="158"/>
      <c r="AI175" s="158"/>
      <c r="AJ175" s="158"/>
      <c r="AK175" s="158"/>
      <c r="AL175" s="158"/>
    </row>
    <row r="176" spans="1:38">
      <c r="A176" s="164" t="s">
        <v>90</v>
      </c>
      <c r="B176" s="164"/>
      <c r="C176" s="164"/>
      <c r="D176" s="164"/>
      <c r="E176" s="164"/>
      <c r="F176" s="225"/>
      <c r="G176" s="225"/>
      <c r="H176" s="225"/>
      <c r="I176" s="225"/>
      <c r="J176" s="225"/>
      <c r="K176" s="225"/>
      <c r="L176" s="225"/>
      <c r="M176" s="164"/>
      <c r="N176" s="164"/>
      <c r="O176" s="164"/>
      <c r="P176" s="164"/>
      <c r="Q176" s="164"/>
      <c r="R176" s="164"/>
      <c r="S176" s="164"/>
      <c r="T176" s="183"/>
      <c r="U176" s="164"/>
      <c r="V176" s="164"/>
      <c r="W176" s="164"/>
      <c r="X176" s="183"/>
      <c r="Y176" s="164"/>
      <c r="Z176" s="164"/>
      <c r="AA176" s="164"/>
      <c r="AB176" s="183"/>
      <c r="AC176" s="158"/>
      <c r="AD176" s="158"/>
      <c r="AE176" s="158"/>
      <c r="AF176" s="158"/>
      <c r="AG176" s="158"/>
      <c r="AH176" s="158"/>
      <c r="AI176" s="158"/>
      <c r="AJ176" s="158"/>
      <c r="AK176" s="158"/>
      <c r="AL176" s="158"/>
    </row>
    <row r="177" spans="1:39" s="159" customFormat="1" ht="27.95" customHeight="1">
      <c r="A177" s="229" t="s">
        <v>238</v>
      </c>
      <c r="B177" s="230" t="s">
        <v>83</v>
      </c>
      <c r="C177" s="175" t="s">
        <v>251</v>
      </c>
      <c r="D177" s="230" t="s">
        <v>175</v>
      </c>
      <c r="E177" s="230" t="s">
        <v>146</v>
      </c>
      <c r="F177" s="230" t="s">
        <v>160</v>
      </c>
      <c r="G177" s="230" t="s">
        <v>176</v>
      </c>
      <c r="H177" s="184" t="s">
        <v>113</v>
      </c>
      <c r="I177" s="230" t="s">
        <v>114</v>
      </c>
      <c r="J177" s="230" t="s">
        <v>119</v>
      </c>
      <c r="K177" s="230" t="s">
        <v>177</v>
      </c>
      <c r="L177" s="230" t="s">
        <v>120</v>
      </c>
      <c r="M177" s="230" t="s">
        <v>286</v>
      </c>
      <c r="N177" s="184" t="s">
        <v>193</v>
      </c>
      <c r="O177" s="215"/>
      <c r="P177" s="227"/>
      <c r="Q177" s="215"/>
      <c r="R177" s="215"/>
      <c r="S177" s="215"/>
      <c r="T177" s="227"/>
      <c r="U177" s="215"/>
      <c r="V177" s="215"/>
      <c r="W177" s="215"/>
      <c r="X177" s="227"/>
      <c r="Y177" s="215"/>
      <c r="Z177" s="215"/>
      <c r="AA177" s="215"/>
      <c r="AB177" s="215"/>
      <c r="AC177" s="158"/>
      <c r="AD177" s="158"/>
      <c r="AE177" s="158"/>
      <c r="AF177" s="158"/>
      <c r="AG177" s="158"/>
      <c r="AH177" s="158"/>
      <c r="AI177" s="158"/>
      <c r="AJ177" s="158"/>
      <c r="AK177" s="158"/>
      <c r="AL177" s="158"/>
    </row>
    <row r="178" spans="1:39" s="232" customFormat="1">
      <c r="A178" s="222" t="s">
        <v>139</v>
      </c>
      <c r="B178" s="231">
        <f>B190/1024</f>
        <v>23.966044921875</v>
      </c>
      <c r="C178" s="231">
        <f>C190/1024</f>
        <v>23.422060546874999</v>
      </c>
      <c r="D178" s="231">
        <f>D190/1024</f>
        <v>287.8536328125</v>
      </c>
      <c r="E178" s="231">
        <f>E190/1024</f>
        <v>2.0738085937499999</v>
      </c>
      <c r="F178" s="231">
        <f>(F190+G190+H190)/1024</f>
        <v>50.580097656250004</v>
      </c>
      <c r="G178" s="231">
        <f>(I190+J190)/1024</f>
        <v>308.1181640625</v>
      </c>
      <c r="H178" s="231">
        <f t="shared" ref="H178:H184" si="40">(K190+0)/1024</f>
        <v>524.276484375</v>
      </c>
      <c r="I178" s="231">
        <f>(L190+M190+N190)/1024</f>
        <v>36.952265625000003</v>
      </c>
      <c r="J178" s="231">
        <f>O190/1024</f>
        <v>4.62984375</v>
      </c>
      <c r="K178" s="231">
        <f>P190/1024</f>
        <v>32.071767578124998</v>
      </c>
      <c r="L178" s="231">
        <f>Q190/1024</f>
        <v>0.64853515625000002</v>
      </c>
      <c r="M178" s="231"/>
      <c r="N178" s="196">
        <f t="shared" ref="N178:N184" si="41">SUM(B178:M178)</f>
        <v>1294.5927050781252</v>
      </c>
      <c r="O178" s="172"/>
      <c r="P178" s="164"/>
      <c r="Q178" s="164"/>
      <c r="R178" s="164"/>
      <c r="S178" s="164"/>
      <c r="T178" s="183"/>
      <c r="U178" s="164"/>
      <c r="V178" s="164"/>
      <c r="W178" s="164"/>
      <c r="X178" s="183"/>
      <c r="Y178" s="164"/>
      <c r="Z178" s="164"/>
      <c r="AA178" s="164"/>
      <c r="AB178" s="183"/>
      <c r="AC178" s="158"/>
      <c r="AD178" s="158"/>
      <c r="AE178" s="158"/>
      <c r="AF178" s="158"/>
      <c r="AG178" s="158"/>
      <c r="AH178" s="158"/>
      <c r="AI178" s="158"/>
      <c r="AJ178" s="158"/>
      <c r="AK178" s="158"/>
      <c r="AL178" s="158"/>
    </row>
    <row r="179" spans="1:39" s="232" customFormat="1">
      <c r="A179" s="222" t="s">
        <v>227</v>
      </c>
      <c r="B179" s="231">
        <f t="shared" ref="B179:E184" si="42">B191/1024</f>
        <v>7.6667968750000002</v>
      </c>
      <c r="C179" s="231">
        <f t="shared" si="42"/>
        <v>1.1196874999999999</v>
      </c>
      <c r="D179" s="231">
        <f t="shared" si="42"/>
        <v>29.538466796874999</v>
      </c>
      <c r="E179" s="231">
        <f t="shared" si="42"/>
        <v>0.90095703125000004</v>
      </c>
      <c r="F179" s="231">
        <f t="shared" ref="F179:F184" si="43">(F191+G191+H191)/1024</f>
        <v>23.288007812499998</v>
      </c>
      <c r="G179" s="231">
        <f t="shared" ref="G179:G184" si="44">(I191+J191)/1024</f>
        <v>147.39802734374999</v>
      </c>
      <c r="H179" s="231">
        <f t="shared" si="40"/>
        <v>19.443837890625002</v>
      </c>
      <c r="I179" s="231">
        <f t="shared" ref="I179:I184" si="45">(L191+M191+N191)/1024</f>
        <v>11.669980468750001</v>
      </c>
      <c r="J179" s="231">
        <f t="shared" ref="J179:J184" si="46">O191/1024</f>
        <v>1.02689453125</v>
      </c>
      <c r="K179" s="231">
        <f t="shared" ref="K179:K184" si="47">P191/1024</f>
        <v>11.692744140625001</v>
      </c>
      <c r="L179" s="231">
        <f t="shared" ref="L179:L184" si="48">Q191/1024</f>
        <v>0.29432617187499999</v>
      </c>
      <c r="M179" s="231"/>
      <c r="N179" s="196">
        <f t="shared" si="41"/>
        <v>254.03972656249999</v>
      </c>
      <c r="O179" s="164"/>
      <c r="P179" s="164"/>
      <c r="Q179" s="164"/>
      <c r="R179" s="164"/>
      <c r="S179" s="164"/>
      <c r="T179" s="183"/>
      <c r="U179" s="164"/>
      <c r="V179" s="164"/>
      <c r="W179" s="164"/>
      <c r="X179" s="183"/>
      <c r="Y179" s="164"/>
      <c r="Z179" s="164"/>
      <c r="AA179" s="164"/>
      <c r="AB179" s="183"/>
      <c r="AC179" s="158"/>
      <c r="AD179" s="158"/>
      <c r="AE179" s="158"/>
      <c r="AF179" s="158"/>
      <c r="AG179" s="158"/>
      <c r="AH179" s="158"/>
      <c r="AI179" s="158"/>
      <c r="AJ179" s="158"/>
      <c r="AK179" s="158"/>
      <c r="AL179" s="158"/>
    </row>
    <row r="180" spans="1:39" s="232" customFormat="1">
      <c r="A180" s="222" t="s">
        <v>356</v>
      </c>
      <c r="B180" s="231">
        <f t="shared" si="42"/>
        <v>11.285908203125</v>
      </c>
      <c r="C180" s="231">
        <f t="shared" si="42"/>
        <v>3.57083984375</v>
      </c>
      <c r="D180" s="231">
        <f t="shared" si="42"/>
        <v>402.78756835937497</v>
      </c>
      <c r="E180" s="231">
        <f t="shared" si="42"/>
        <v>1.549111328125</v>
      </c>
      <c r="F180" s="231">
        <f t="shared" si="43"/>
        <v>67.257919921875001</v>
      </c>
      <c r="G180" s="231">
        <f t="shared" si="44"/>
        <v>218.27810546875</v>
      </c>
      <c r="H180" s="231">
        <f t="shared" si="40"/>
        <v>238.22709960937499</v>
      </c>
      <c r="I180" s="231">
        <f t="shared" si="45"/>
        <v>36.219599609375003</v>
      </c>
      <c r="J180" s="231">
        <f t="shared" si="46"/>
        <v>0.98043945312500003</v>
      </c>
      <c r="K180" s="231">
        <f t="shared" si="47"/>
        <v>5.3045800781250003</v>
      </c>
      <c r="L180" s="231">
        <f t="shared" si="48"/>
        <v>0.10115234375</v>
      </c>
      <c r="M180" s="231"/>
      <c r="N180" s="196">
        <f t="shared" si="41"/>
        <v>985.56232421874995</v>
      </c>
      <c r="O180" s="164"/>
      <c r="P180" s="164"/>
      <c r="Q180" s="164"/>
      <c r="R180" s="164"/>
      <c r="S180" s="164"/>
      <c r="T180" s="183"/>
      <c r="U180" s="164"/>
      <c r="V180" s="164"/>
      <c r="W180" s="164"/>
      <c r="X180" s="183"/>
      <c r="Y180" s="164"/>
      <c r="Z180" s="164"/>
      <c r="AA180" s="164"/>
      <c r="AB180" s="183"/>
      <c r="AC180" s="158"/>
      <c r="AD180" s="158"/>
      <c r="AE180" s="158"/>
      <c r="AF180" s="158"/>
      <c r="AG180" s="158"/>
      <c r="AH180" s="158"/>
      <c r="AI180" s="158"/>
      <c r="AJ180" s="158"/>
      <c r="AK180" s="158"/>
      <c r="AL180" s="158"/>
    </row>
    <row r="181" spans="1:39" s="232" customFormat="1">
      <c r="A181" s="222" t="s">
        <v>357</v>
      </c>
      <c r="B181" s="231">
        <f t="shared" si="42"/>
        <v>44.910205078125003</v>
      </c>
      <c r="C181" s="231">
        <f t="shared" si="42"/>
        <v>3.02146484375</v>
      </c>
      <c r="D181" s="231">
        <f t="shared" si="42"/>
        <v>283.629697265625</v>
      </c>
      <c r="E181" s="231">
        <f t="shared" si="42"/>
        <v>1.0037109375</v>
      </c>
      <c r="F181" s="231">
        <f t="shared" si="43"/>
        <v>43.349365234375</v>
      </c>
      <c r="G181" s="231">
        <f t="shared" si="44"/>
        <v>175.49410156249999</v>
      </c>
      <c r="H181" s="231">
        <f t="shared" si="40"/>
        <v>640.57094726562502</v>
      </c>
      <c r="I181" s="231">
        <f t="shared" si="45"/>
        <v>55.629189453125001</v>
      </c>
      <c r="J181" s="231">
        <f t="shared" si="46"/>
        <v>9.3974609375000004E-2</v>
      </c>
      <c r="K181" s="231">
        <f t="shared" si="47"/>
        <v>60.649980468750002</v>
      </c>
      <c r="L181" s="231">
        <f t="shared" si="48"/>
        <v>4.0820312499999997E-2</v>
      </c>
      <c r="M181" s="231"/>
      <c r="N181" s="196">
        <f t="shared" si="41"/>
        <v>1308.3934570312501</v>
      </c>
      <c r="O181" s="164"/>
      <c r="P181" s="164"/>
      <c r="Q181" s="164"/>
      <c r="R181" s="164"/>
      <c r="S181" s="164"/>
      <c r="T181" s="183"/>
      <c r="U181" s="164"/>
      <c r="V181" s="164"/>
      <c r="W181" s="164"/>
      <c r="X181" s="183"/>
      <c r="Y181" s="164"/>
      <c r="Z181" s="164"/>
      <c r="AA181" s="164"/>
      <c r="AB181" s="183"/>
      <c r="AC181" s="158"/>
      <c r="AD181" s="158"/>
      <c r="AE181" s="158"/>
      <c r="AF181" s="158"/>
      <c r="AG181" s="158"/>
      <c r="AH181" s="158"/>
      <c r="AI181" s="158"/>
      <c r="AJ181" s="158"/>
      <c r="AK181" s="158"/>
      <c r="AL181" s="158"/>
    </row>
    <row r="182" spans="1:39" s="232" customFormat="1">
      <c r="A182" s="222" t="s">
        <v>358</v>
      </c>
      <c r="B182" s="231">
        <f t="shared" si="42"/>
        <v>6.2224218750000002</v>
      </c>
      <c r="C182" s="231">
        <f t="shared" si="42"/>
        <v>3.9921875000000002E-2</v>
      </c>
      <c r="D182" s="231">
        <f t="shared" si="42"/>
        <v>0.42280273437499999</v>
      </c>
      <c r="E182" s="231">
        <f t="shared" si="42"/>
        <v>4.9804687500000001E-4</v>
      </c>
      <c r="F182" s="231">
        <f t="shared" si="43"/>
        <v>1.809287109375</v>
      </c>
      <c r="G182" s="231">
        <f t="shared" si="44"/>
        <v>2.8793261718749998</v>
      </c>
      <c r="H182" s="231">
        <f t="shared" si="40"/>
        <v>1.345654296875</v>
      </c>
      <c r="I182" s="231">
        <f t="shared" si="45"/>
        <v>0.45354492187500001</v>
      </c>
      <c r="J182" s="231">
        <f t="shared" si="46"/>
        <v>3.4960937499999997E-2</v>
      </c>
      <c r="K182" s="231">
        <f t="shared" si="47"/>
        <v>7.2070312499999999E-3</v>
      </c>
      <c r="L182" s="231">
        <f t="shared" si="48"/>
        <v>3.7646484374999997E-2</v>
      </c>
      <c r="M182" s="231"/>
      <c r="N182" s="196">
        <f t="shared" si="41"/>
        <v>13.253271484375</v>
      </c>
      <c r="O182" s="164"/>
      <c r="P182" s="164"/>
      <c r="Q182" s="164"/>
      <c r="R182" s="164"/>
      <c r="S182" s="164"/>
      <c r="T182" s="183"/>
      <c r="U182" s="164"/>
      <c r="V182" s="164"/>
      <c r="W182" s="164"/>
      <c r="X182" s="183"/>
      <c r="Y182" s="164"/>
      <c r="Z182" s="164"/>
      <c r="AA182" s="164"/>
      <c r="AB182" s="183"/>
      <c r="AC182" s="158"/>
      <c r="AD182" s="158"/>
      <c r="AE182" s="158"/>
      <c r="AF182" s="158"/>
      <c r="AG182" s="158"/>
      <c r="AH182" s="158"/>
      <c r="AI182" s="158"/>
      <c r="AJ182" s="158"/>
      <c r="AK182" s="158"/>
      <c r="AL182" s="158"/>
    </row>
    <row r="183" spans="1:39" s="232" customFormat="1">
      <c r="A183" s="222" t="s">
        <v>126</v>
      </c>
      <c r="B183" s="231">
        <f t="shared" si="42"/>
        <v>9.0049902343750006</v>
      </c>
      <c r="C183" s="231">
        <f t="shared" si="42"/>
        <v>3.965068359375</v>
      </c>
      <c r="D183" s="231">
        <f t="shared" si="42"/>
        <v>37.442939453125</v>
      </c>
      <c r="E183" s="231">
        <f t="shared" si="42"/>
        <v>0.40621093749999998</v>
      </c>
      <c r="F183" s="231">
        <f t="shared" si="43"/>
        <v>1.81294921875</v>
      </c>
      <c r="G183" s="231">
        <f t="shared" si="44"/>
        <v>9.7278515625000015</v>
      </c>
      <c r="H183" s="231">
        <f t="shared" si="40"/>
        <v>80.392578125</v>
      </c>
      <c r="I183" s="231">
        <f t="shared" si="45"/>
        <v>14.1216796875</v>
      </c>
      <c r="J183" s="231">
        <f t="shared" si="46"/>
        <v>0.18764648437500001</v>
      </c>
      <c r="K183" s="231">
        <f t="shared" si="47"/>
        <v>1.6578417968750001</v>
      </c>
      <c r="L183" s="231">
        <f t="shared" si="48"/>
        <v>0.12142578125</v>
      </c>
      <c r="M183" s="231"/>
      <c r="N183" s="196">
        <f t="shared" si="41"/>
        <v>158.841181640625</v>
      </c>
      <c r="O183" s="172"/>
      <c r="P183" s="164"/>
      <c r="Q183" s="164"/>
      <c r="R183" s="164"/>
      <c r="S183" s="164"/>
      <c r="T183" s="183"/>
      <c r="U183" s="164"/>
      <c r="V183" s="164"/>
      <c r="W183" s="164"/>
      <c r="X183" s="183"/>
      <c r="Y183" s="164"/>
      <c r="Z183" s="164"/>
      <c r="AA183" s="164"/>
      <c r="AB183" s="183"/>
      <c r="AC183" s="158"/>
      <c r="AD183" s="158"/>
      <c r="AE183" s="158"/>
      <c r="AF183" s="158"/>
      <c r="AG183" s="158"/>
      <c r="AH183" s="158"/>
      <c r="AI183" s="158"/>
      <c r="AJ183" s="158"/>
      <c r="AK183" s="158"/>
      <c r="AL183" s="158"/>
    </row>
    <row r="184" spans="1:39" s="232" customFormat="1">
      <c r="A184" s="222" t="s">
        <v>140</v>
      </c>
      <c r="B184" s="231">
        <f t="shared" si="42"/>
        <v>5.0078125000000001E-2</v>
      </c>
      <c r="C184" s="231">
        <f t="shared" si="42"/>
        <v>0.62082031250000003</v>
      </c>
      <c r="D184" s="231">
        <f t="shared" si="42"/>
        <v>0.77759765624999999</v>
      </c>
      <c r="E184" s="231">
        <f t="shared" si="42"/>
        <v>4.9316406249999998E-3</v>
      </c>
      <c r="F184" s="231">
        <f t="shared" si="43"/>
        <v>7.4143164062500002</v>
      </c>
      <c r="G184" s="231">
        <f t="shared" si="44"/>
        <v>316.65083984375002</v>
      </c>
      <c r="H184" s="231">
        <f t="shared" si="40"/>
        <v>74.136201171875001</v>
      </c>
      <c r="I184" s="231">
        <f t="shared" si="45"/>
        <v>30.089423828125</v>
      </c>
      <c r="J184" s="231">
        <f t="shared" si="46"/>
        <v>0.20866210937499999</v>
      </c>
      <c r="K184" s="231">
        <f t="shared" si="47"/>
        <v>0.44939453125000001</v>
      </c>
      <c r="L184" s="231">
        <f t="shared" si="48"/>
        <v>1.6409374999999999</v>
      </c>
      <c r="M184" s="231">
        <f>R196/1024</f>
        <v>282.97775390625003</v>
      </c>
      <c r="N184" s="196">
        <f t="shared" si="41"/>
        <v>715.02095703124996</v>
      </c>
      <c r="O184" s="164"/>
      <c r="P184" s="164"/>
      <c r="Q184" s="164"/>
      <c r="R184" s="164"/>
      <c r="S184" s="164"/>
      <c r="T184" s="183"/>
      <c r="U184" s="164"/>
      <c r="V184" s="164"/>
      <c r="W184" s="164"/>
      <c r="X184" s="183"/>
      <c r="Y184" s="164"/>
      <c r="Z184" s="164"/>
      <c r="AA184" s="164"/>
      <c r="AB184" s="183"/>
      <c r="AC184" s="158"/>
      <c r="AD184" s="158"/>
      <c r="AE184" s="158"/>
      <c r="AF184" s="158"/>
      <c r="AG184" s="158"/>
      <c r="AH184" s="158"/>
      <c r="AI184" s="158"/>
      <c r="AJ184" s="158"/>
      <c r="AK184" s="158"/>
      <c r="AL184" s="158"/>
    </row>
    <row r="185" spans="1:39" s="232" customFormat="1" ht="24" customHeight="1">
      <c r="A185" s="174" t="s">
        <v>158</v>
      </c>
      <c r="B185" s="196">
        <f>SUM(B178:B184)</f>
        <v>103.1064453125</v>
      </c>
      <c r="C185" s="196">
        <f>SUM(C178:C184)</f>
        <v>35.759863281250006</v>
      </c>
      <c r="D185" s="196">
        <f>SUM(D178:D184)</f>
        <v>1042.4527050781251</v>
      </c>
      <c r="E185" s="196">
        <f>SUM(E178:E184)</f>
        <v>5.9392285156250004</v>
      </c>
      <c r="F185" s="196">
        <f t="shared" ref="F185:M185" si="49">SUM(F178:F184)</f>
        <v>195.51194335937498</v>
      </c>
      <c r="G185" s="196">
        <f t="shared" si="49"/>
        <v>1178.546416015625</v>
      </c>
      <c r="H185" s="196">
        <f t="shared" si="49"/>
        <v>1578.392802734375</v>
      </c>
      <c r="I185" s="196">
        <f t="shared" si="49"/>
        <v>185.13568359375003</v>
      </c>
      <c r="J185" s="196">
        <f t="shared" si="49"/>
        <v>7.1624218749999997</v>
      </c>
      <c r="K185" s="196">
        <f t="shared" si="49"/>
        <v>111.833515625</v>
      </c>
      <c r="L185" s="196">
        <f t="shared" si="49"/>
        <v>2.8848437499999999</v>
      </c>
      <c r="M185" s="196">
        <f t="shared" si="49"/>
        <v>282.97775390625003</v>
      </c>
      <c r="N185" s="196">
        <f>SUM(N178:N184)</f>
        <v>4729.7036230468748</v>
      </c>
      <c r="O185" s="172"/>
      <c r="P185" s="164"/>
      <c r="Q185" s="164"/>
      <c r="R185" s="164"/>
      <c r="S185" s="164"/>
      <c r="T185" s="183"/>
      <c r="U185" s="164"/>
      <c r="V185" s="164"/>
      <c r="W185" s="164"/>
      <c r="X185" s="183"/>
      <c r="Y185" s="164"/>
      <c r="Z185" s="164"/>
      <c r="AA185" s="164"/>
      <c r="AB185" s="183"/>
      <c r="AC185" s="158"/>
      <c r="AD185" s="158"/>
      <c r="AE185" s="158"/>
      <c r="AF185" s="158"/>
      <c r="AG185" s="158"/>
      <c r="AH185" s="158"/>
      <c r="AI185" s="158"/>
      <c r="AJ185" s="158"/>
      <c r="AK185" s="158"/>
      <c r="AL185" s="158"/>
    </row>
    <row r="186" spans="1:39" s="232" customFormat="1">
      <c r="A186" s="164"/>
      <c r="B186" s="164"/>
      <c r="C186" s="164"/>
      <c r="D186" s="164"/>
      <c r="E186" s="164"/>
      <c r="F186" s="164"/>
      <c r="G186" s="164"/>
      <c r="H186" s="164"/>
      <c r="I186" s="164"/>
      <c r="J186" s="164"/>
      <c r="K186" s="164"/>
      <c r="L186" s="164"/>
      <c r="M186" s="164"/>
      <c r="N186" s="164"/>
      <c r="O186" s="164"/>
      <c r="P186" s="164"/>
      <c r="Q186" s="164"/>
      <c r="R186" s="164"/>
      <c r="S186" s="164"/>
      <c r="T186" s="183"/>
      <c r="U186" s="164"/>
      <c r="V186" s="164"/>
      <c r="W186" s="164"/>
      <c r="X186" s="183"/>
      <c r="Y186" s="164"/>
      <c r="Z186" s="164"/>
      <c r="AA186" s="164"/>
      <c r="AB186" s="183"/>
      <c r="AC186" s="158"/>
      <c r="AD186" s="158"/>
      <c r="AE186" s="158"/>
      <c r="AF186" s="158"/>
      <c r="AG186" s="158"/>
      <c r="AH186" s="158"/>
      <c r="AI186" s="158"/>
      <c r="AJ186" s="158"/>
      <c r="AK186" s="158"/>
      <c r="AL186" s="158"/>
    </row>
    <row r="187" spans="1:39">
      <c r="A187" s="164"/>
      <c r="B187" s="164"/>
      <c r="C187" s="164"/>
      <c r="D187" s="164"/>
      <c r="E187" s="164"/>
      <c r="F187" s="164"/>
      <c r="G187" s="164"/>
      <c r="H187" s="164"/>
      <c r="I187" s="164"/>
      <c r="J187" s="164"/>
      <c r="K187" s="164"/>
      <c r="L187" s="164"/>
      <c r="M187" s="164"/>
      <c r="N187" s="164"/>
      <c r="O187" s="164"/>
      <c r="P187" s="164"/>
      <c r="Q187" s="164"/>
      <c r="R187" s="164"/>
      <c r="S187" s="164"/>
      <c r="T187" s="183"/>
      <c r="U187" s="164"/>
      <c r="V187" s="164"/>
      <c r="W187" s="164"/>
      <c r="X187" s="183"/>
      <c r="Y187" s="164"/>
      <c r="Z187" s="164"/>
      <c r="AA187" s="164"/>
      <c r="AB187" s="183"/>
      <c r="AC187" s="158"/>
      <c r="AD187" s="158"/>
      <c r="AE187" s="158"/>
      <c r="AF187" s="158"/>
      <c r="AG187" s="158"/>
      <c r="AH187" s="158"/>
      <c r="AI187" s="158"/>
      <c r="AJ187" s="158"/>
      <c r="AK187" s="158"/>
      <c r="AL187" s="158"/>
    </row>
    <row r="188" spans="1:39">
      <c r="A188" s="164" t="s">
        <v>73</v>
      </c>
      <c r="B188" s="164"/>
      <c r="C188" s="164"/>
      <c r="D188" s="164"/>
      <c r="E188" s="164"/>
      <c r="F188" s="164"/>
      <c r="G188" s="164"/>
      <c r="H188" s="164"/>
      <c r="I188" s="164"/>
      <c r="J188" s="164"/>
      <c r="K188" s="164"/>
      <c r="L188" s="164"/>
      <c r="M188" s="164"/>
      <c r="N188" s="164"/>
      <c r="O188" s="164"/>
      <c r="P188" s="164"/>
      <c r="Q188" s="164"/>
      <c r="R188" s="164"/>
      <c r="S188" s="164"/>
      <c r="T188" s="183"/>
      <c r="U188" s="164"/>
      <c r="V188" s="164"/>
      <c r="W188" s="164"/>
      <c r="X188" s="183"/>
      <c r="Y188" s="164"/>
      <c r="Z188" s="164"/>
      <c r="AA188" s="164"/>
      <c r="AB188" s="183"/>
      <c r="AC188" s="158"/>
      <c r="AD188" s="158"/>
      <c r="AE188" s="158"/>
      <c r="AF188" s="158"/>
      <c r="AG188" s="158"/>
      <c r="AH188" s="158"/>
      <c r="AI188" s="158"/>
      <c r="AJ188" s="158"/>
      <c r="AK188" s="158"/>
      <c r="AL188" s="158"/>
    </row>
    <row r="189" spans="1:39" s="221" customFormat="1" ht="25.5">
      <c r="A189" s="229" t="s">
        <v>238</v>
      </c>
      <c r="B189" s="184" t="s">
        <v>83</v>
      </c>
      <c r="C189" s="175" t="s">
        <v>251</v>
      </c>
      <c r="D189" s="184" t="s">
        <v>145</v>
      </c>
      <c r="E189" s="184" t="s">
        <v>146</v>
      </c>
      <c r="F189" s="184" t="s">
        <v>478</v>
      </c>
      <c r="G189" s="184" t="s">
        <v>111</v>
      </c>
      <c r="H189" s="184" t="s">
        <v>353</v>
      </c>
      <c r="I189" s="184" t="s">
        <v>112</v>
      </c>
      <c r="J189" s="391" t="s">
        <v>355</v>
      </c>
      <c r="K189" s="184" t="s">
        <v>113</v>
      </c>
      <c r="L189" s="184" t="s">
        <v>114</v>
      </c>
      <c r="M189" s="184" t="s">
        <v>354</v>
      </c>
      <c r="N189" s="184" t="s">
        <v>184</v>
      </c>
      <c r="O189" s="184" t="s">
        <v>119</v>
      </c>
      <c r="P189" s="184" t="s">
        <v>185</v>
      </c>
      <c r="Q189" s="184" t="s">
        <v>120</v>
      </c>
      <c r="R189" s="167" t="s">
        <v>22</v>
      </c>
      <c r="S189" s="184" t="s">
        <v>193</v>
      </c>
      <c r="T189" s="215"/>
      <c r="U189" s="227"/>
      <c r="V189" s="215"/>
      <c r="W189" s="215"/>
      <c r="X189" s="215"/>
      <c r="Y189" s="227"/>
      <c r="Z189" s="215"/>
      <c r="AA189" s="215"/>
      <c r="AB189" s="215"/>
      <c r="AC189" s="227"/>
      <c r="AD189" s="194"/>
      <c r="AE189" s="194"/>
      <c r="AF189" s="194"/>
      <c r="AG189" s="194"/>
      <c r="AH189" s="194"/>
      <c r="AI189" s="194"/>
      <c r="AJ189" s="194"/>
      <c r="AK189" s="194"/>
      <c r="AL189" s="194"/>
      <c r="AM189" s="194"/>
    </row>
    <row r="190" spans="1:39">
      <c r="A190" s="222" t="s">
        <v>139</v>
      </c>
      <c r="B190" s="196">
        <v>24541.23</v>
      </c>
      <c r="C190" s="196">
        <v>23984.19</v>
      </c>
      <c r="D190" s="196">
        <v>294762.12</v>
      </c>
      <c r="E190" s="196">
        <v>2123.58</v>
      </c>
      <c r="F190" s="196">
        <v>141.21</v>
      </c>
      <c r="G190" s="196">
        <v>17503.62</v>
      </c>
      <c r="H190" s="196">
        <v>34149.19</v>
      </c>
      <c r="I190" s="196">
        <v>312741.53000000003</v>
      </c>
      <c r="J190" s="196">
        <v>2771.47</v>
      </c>
      <c r="K190" s="196">
        <v>536859.12</v>
      </c>
      <c r="L190" s="196">
        <v>30393.95</v>
      </c>
      <c r="M190" s="196">
        <v>127.04</v>
      </c>
      <c r="N190" s="196">
        <v>7318.13</v>
      </c>
      <c r="O190" s="196">
        <v>4740.96</v>
      </c>
      <c r="P190" s="196">
        <v>32841.49</v>
      </c>
      <c r="Q190" s="196">
        <v>664.1</v>
      </c>
      <c r="R190" s="196"/>
      <c r="S190" s="196">
        <f t="shared" ref="S190:S197" si="50">SUM(B190:R190)</f>
        <v>1325662.93</v>
      </c>
      <c r="T190" s="164"/>
      <c r="U190" s="183"/>
      <c r="V190" s="164"/>
      <c r="W190" s="164"/>
      <c r="X190" s="164"/>
      <c r="Y190" s="183"/>
      <c r="Z190" s="164"/>
      <c r="AA190" s="164"/>
      <c r="AB190" s="164"/>
      <c r="AC190" s="183"/>
      <c r="AD190" s="158"/>
      <c r="AE190" s="158"/>
      <c r="AF190" s="158"/>
      <c r="AG190" s="158"/>
      <c r="AH190" s="158"/>
      <c r="AI190" s="158"/>
      <c r="AJ190" s="158"/>
      <c r="AK190" s="158"/>
      <c r="AL190" s="158"/>
      <c r="AM190" s="158"/>
    </row>
    <row r="191" spans="1:39">
      <c r="A191" s="222" t="s">
        <v>227</v>
      </c>
      <c r="B191" s="196">
        <v>7850.8</v>
      </c>
      <c r="C191" s="196">
        <v>1146.56</v>
      </c>
      <c r="D191" s="196">
        <v>30247.39</v>
      </c>
      <c r="E191" s="196">
        <v>922.58</v>
      </c>
      <c r="F191" s="196">
        <v>1506.56</v>
      </c>
      <c r="G191" s="196">
        <v>12535.86</v>
      </c>
      <c r="H191" s="196">
        <v>9804.5</v>
      </c>
      <c r="I191" s="196">
        <v>150895.9</v>
      </c>
      <c r="J191" s="196">
        <v>39.68</v>
      </c>
      <c r="K191" s="196">
        <v>19910.490000000002</v>
      </c>
      <c r="L191" s="196">
        <v>7908.7</v>
      </c>
      <c r="M191" s="196">
        <v>9.27</v>
      </c>
      <c r="N191" s="196">
        <v>4032.09</v>
      </c>
      <c r="O191" s="196">
        <v>1051.54</v>
      </c>
      <c r="P191" s="196">
        <v>11973.37</v>
      </c>
      <c r="Q191" s="196">
        <v>301.39</v>
      </c>
      <c r="R191" s="196"/>
      <c r="S191" s="196">
        <f t="shared" si="50"/>
        <v>260136.68</v>
      </c>
      <c r="T191" s="183"/>
      <c r="U191" s="183"/>
      <c r="V191" s="164"/>
      <c r="W191" s="164"/>
      <c r="X191" s="164"/>
      <c r="Y191" s="183"/>
      <c r="Z191" s="164"/>
      <c r="AA191" s="164"/>
      <c r="AB191" s="164"/>
      <c r="AC191" s="183"/>
      <c r="AD191" s="158"/>
      <c r="AE191" s="158"/>
      <c r="AF191" s="158"/>
      <c r="AG191" s="158"/>
      <c r="AH191" s="158"/>
      <c r="AI191" s="158"/>
      <c r="AJ191" s="158"/>
      <c r="AK191" s="158"/>
      <c r="AL191" s="158"/>
      <c r="AM191" s="158"/>
    </row>
    <row r="192" spans="1:39">
      <c r="A192" s="222" t="s">
        <v>356</v>
      </c>
      <c r="B192" s="196">
        <v>11556.77</v>
      </c>
      <c r="C192" s="196">
        <v>3656.54</v>
      </c>
      <c r="D192" s="196">
        <v>412454.47</v>
      </c>
      <c r="E192" s="196">
        <v>1586.29</v>
      </c>
      <c r="F192" s="196">
        <v>11348.17</v>
      </c>
      <c r="G192" s="196">
        <v>10802.9</v>
      </c>
      <c r="H192" s="196">
        <v>46721.04</v>
      </c>
      <c r="I192" s="196">
        <v>223408.25</v>
      </c>
      <c r="J192" s="196">
        <v>108.53</v>
      </c>
      <c r="K192" s="196">
        <v>243944.55</v>
      </c>
      <c r="L192" s="196">
        <v>16753.990000000002</v>
      </c>
      <c r="M192" s="196">
        <v>60.07</v>
      </c>
      <c r="N192" s="196">
        <v>20274.810000000001</v>
      </c>
      <c r="O192" s="196">
        <v>1003.97</v>
      </c>
      <c r="P192" s="196">
        <v>5431.89</v>
      </c>
      <c r="Q192" s="196">
        <v>103.58</v>
      </c>
      <c r="R192" s="196"/>
      <c r="S192" s="196">
        <f t="shared" si="50"/>
        <v>1009215.82</v>
      </c>
      <c r="T192" s="164"/>
      <c r="U192" s="183"/>
      <c r="V192" s="164"/>
      <c r="W192" s="164"/>
      <c r="X192" s="164"/>
      <c r="Y192" s="183"/>
      <c r="Z192" s="164"/>
      <c r="AA192" s="164"/>
      <c r="AB192" s="164"/>
      <c r="AC192" s="183"/>
      <c r="AD192" s="158"/>
      <c r="AE192" s="158"/>
      <c r="AF192" s="158"/>
      <c r="AG192" s="158"/>
      <c r="AH192" s="158"/>
      <c r="AI192" s="158"/>
      <c r="AJ192" s="158"/>
      <c r="AK192" s="158"/>
      <c r="AL192" s="158"/>
      <c r="AM192" s="158"/>
    </row>
    <row r="193" spans="1:39">
      <c r="A193" s="222" t="s">
        <v>357</v>
      </c>
      <c r="B193" s="196">
        <v>45988.05</v>
      </c>
      <c r="C193" s="196">
        <v>3093.98</v>
      </c>
      <c r="D193" s="196">
        <v>290436.81</v>
      </c>
      <c r="E193" s="196">
        <v>1027.8</v>
      </c>
      <c r="F193" s="196">
        <v>3590.33</v>
      </c>
      <c r="G193" s="196">
        <v>34159.64</v>
      </c>
      <c r="H193" s="196">
        <v>6639.78</v>
      </c>
      <c r="I193" s="196">
        <v>179439.52</v>
      </c>
      <c r="J193" s="196">
        <v>266.44</v>
      </c>
      <c r="K193" s="196">
        <v>655944.65</v>
      </c>
      <c r="L193" s="196">
        <v>41418.65</v>
      </c>
      <c r="M193" s="196">
        <v>7.03</v>
      </c>
      <c r="N193" s="196">
        <v>15538.61</v>
      </c>
      <c r="O193" s="196">
        <v>96.23</v>
      </c>
      <c r="P193" s="196">
        <v>62105.58</v>
      </c>
      <c r="Q193" s="196">
        <v>41.8</v>
      </c>
      <c r="R193" s="196"/>
      <c r="S193" s="196">
        <f t="shared" si="50"/>
        <v>1339794.9000000001</v>
      </c>
      <c r="T193" s="164"/>
      <c r="U193" s="183"/>
      <c r="V193" s="164"/>
      <c r="W193" s="164"/>
      <c r="X193" s="164"/>
      <c r="Y193" s="183"/>
      <c r="Z193" s="164"/>
      <c r="AA193" s="164"/>
      <c r="AB193" s="164"/>
      <c r="AC193" s="183"/>
      <c r="AD193" s="158"/>
      <c r="AE193" s="158"/>
      <c r="AF193" s="158"/>
      <c r="AG193" s="158"/>
      <c r="AH193" s="158"/>
      <c r="AI193" s="158"/>
      <c r="AJ193" s="158"/>
      <c r="AK193" s="158"/>
      <c r="AL193" s="158"/>
      <c r="AM193" s="158"/>
    </row>
    <row r="194" spans="1:39">
      <c r="A194" s="222" t="s">
        <v>358</v>
      </c>
      <c r="B194" s="196">
        <v>6371.76</v>
      </c>
      <c r="C194" s="196">
        <v>40.880000000000003</v>
      </c>
      <c r="D194" s="196">
        <v>432.95</v>
      </c>
      <c r="E194" s="196">
        <v>0.51</v>
      </c>
      <c r="F194" s="196"/>
      <c r="G194" s="196">
        <v>1615.47</v>
      </c>
      <c r="H194" s="196">
        <v>237.24</v>
      </c>
      <c r="I194" s="196">
        <v>2943.77</v>
      </c>
      <c r="J194" s="196">
        <v>4.66</v>
      </c>
      <c r="K194" s="196">
        <v>1377.95</v>
      </c>
      <c r="L194" s="196">
        <v>438.38</v>
      </c>
      <c r="M194" s="196"/>
      <c r="N194" s="196">
        <v>26.05</v>
      </c>
      <c r="O194" s="196">
        <v>35.799999999999997</v>
      </c>
      <c r="P194" s="196">
        <v>7.38</v>
      </c>
      <c r="Q194" s="196">
        <v>38.549999999999997</v>
      </c>
      <c r="R194" s="196"/>
      <c r="S194" s="196">
        <f t="shared" si="50"/>
        <v>13571.349999999997</v>
      </c>
      <c r="T194" s="164"/>
      <c r="U194" s="183"/>
      <c r="V194" s="164"/>
      <c r="W194" s="164"/>
      <c r="X194" s="164"/>
      <c r="Y194" s="183"/>
      <c r="Z194" s="164"/>
      <c r="AA194" s="164"/>
      <c r="AB194" s="164"/>
      <c r="AC194" s="183"/>
      <c r="AD194" s="158"/>
      <c r="AE194" s="158"/>
      <c r="AF194" s="158"/>
      <c r="AG194" s="158"/>
      <c r="AH194" s="158"/>
      <c r="AI194" s="158"/>
      <c r="AJ194" s="158"/>
      <c r="AK194" s="158"/>
      <c r="AL194" s="158"/>
      <c r="AM194" s="158"/>
    </row>
    <row r="195" spans="1:39">
      <c r="A195" s="222" t="s">
        <v>126</v>
      </c>
      <c r="B195" s="196">
        <v>9221.11</v>
      </c>
      <c r="C195" s="196">
        <v>4060.23</v>
      </c>
      <c r="D195" s="196">
        <v>38341.57</v>
      </c>
      <c r="E195" s="196">
        <v>415.96</v>
      </c>
      <c r="F195" s="196"/>
      <c r="G195" s="196">
        <v>645.80999999999995</v>
      </c>
      <c r="H195" s="3">
        <v>1210.6500000000001</v>
      </c>
      <c r="I195" s="196">
        <v>9511.7800000000007</v>
      </c>
      <c r="J195" s="196">
        <v>449.54</v>
      </c>
      <c r="K195" s="196">
        <v>82322</v>
      </c>
      <c r="L195" s="196">
        <v>336.12</v>
      </c>
      <c r="M195" s="196">
        <v>2.54</v>
      </c>
      <c r="N195" s="196">
        <v>14121.94</v>
      </c>
      <c r="O195" s="196">
        <v>192.15</v>
      </c>
      <c r="P195" s="196">
        <v>1697.63</v>
      </c>
      <c r="Q195" s="196">
        <v>124.34</v>
      </c>
      <c r="R195" s="196"/>
      <c r="S195" s="196">
        <f t="shared" si="50"/>
        <v>162653.37</v>
      </c>
      <c r="T195" s="164"/>
      <c r="U195" s="183"/>
      <c r="V195" s="164"/>
      <c r="W195" s="164"/>
      <c r="X195" s="164"/>
      <c r="Y195" s="183"/>
      <c r="Z195" s="164"/>
      <c r="AA195" s="164"/>
      <c r="AB195" s="164"/>
      <c r="AC195" s="183"/>
      <c r="AD195" s="158"/>
      <c r="AE195" s="158"/>
      <c r="AF195" s="158"/>
      <c r="AG195" s="158"/>
      <c r="AH195" s="158"/>
      <c r="AI195" s="158"/>
      <c r="AJ195" s="158"/>
      <c r="AK195" s="158"/>
      <c r="AL195" s="158"/>
      <c r="AM195" s="158"/>
    </row>
    <row r="196" spans="1:39">
      <c r="A196" s="222" t="s">
        <v>140</v>
      </c>
      <c r="B196" s="196">
        <v>51.28</v>
      </c>
      <c r="C196" s="196">
        <v>635.72</v>
      </c>
      <c r="D196" s="196">
        <v>796.26</v>
      </c>
      <c r="E196" s="196">
        <v>5.05</v>
      </c>
      <c r="F196" s="196"/>
      <c r="G196" s="196">
        <v>7592.26</v>
      </c>
      <c r="H196" s="3"/>
      <c r="I196" s="196">
        <v>324214.64</v>
      </c>
      <c r="J196" s="196">
        <v>35.82</v>
      </c>
      <c r="K196" s="196">
        <v>75915.47</v>
      </c>
      <c r="L196" s="196">
        <v>30637.11</v>
      </c>
      <c r="M196" s="196">
        <v>4.18</v>
      </c>
      <c r="N196" s="196">
        <v>170.28</v>
      </c>
      <c r="O196" s="196">
        <v>213.67</v>
      </c>
      <c r="P196" s="196">
        <v>460.18</v>
      </c>
      <c r="Q196" s="196">
        <v>1680.32</v>
      </c>
      <c r="R196" s="196">
        <f>R109</f>
        <v>289769.22000000003</v>
      </c>
      <c r="S196" s="196">
        <f t="shared" si="50"/>
        <v>732181.46</v>
      </c>
      <c r="T196" s="164"/>
      <c r="U196" s="183"/>
      <c r="V196" s="164"/>
      <c r="W196" s="164"/>
      <c r="X196" s="164"/>
      <c r="Y196" s="183"/>
      <c r="Z196" s="164"/>
      <c r="AA196" s="164"/>
      <c r="AB196" s="164"/>
      <c r="AC196" s="183"/>
      <c r="AD196" s="158"/>
      <c r="AE196" s="158"/>
      <c r="AF196" s="158"/>
      <c r="AG196" s="158"/>
      <c r="AH196" s="158"/>
      <c r="AI196" s="158"/>
      <c r="AJ196" s="158"/>
      <c r="AK196" s="158"/>
      <c r="AL196" s="158"/>
      <c r="AM196" s="158"/>
    </row>
    <row r="197" spans="1:39" ht="25.5">
      <c r="A197" s="174" t="s">
        <v>189</v>
      </c>
      <c r="B197" s="196">
        <f t="shared" ref="B197:R197" si="51">SUM(B190:B196)</f>
        <v>105581</v>
      </c>
      <c r="C197" s="196">
        <f t="shared" si="51"/>
        <v>36618.100000000006</v>
      </c>
      <c r="D197" s="196">
        <f t="shared" si="51"/>
        <v>1067471.57</v>
      </c>
      <c r="E197" s="196">
        <f t="shared" si="51"/>
        <v>6081.77</v>
      </c>
      <c r="F197" s="196">
        <f t="shared" si="51"/>
        <v>16586.27</v>
      </c>
      <c r="G197" s="196">
        <f t="shared" si="51"/>
        <v>84855.559999999983</v>
      </c>
      <c r="H197" s="196">
        <f t="shared" si="51"/>
        <v>98762.400000000009</v>
      </c>
      <c r="I197" s="196">
        <f t="shared" si="51"/>
        <v>1203155.3900000001</v>
      </c>
      <c r="J197" s="196">
        <f t="shared" si="51"/>
        <v>3676.14</v>
      </c>
      <c r="K197" s="196">
        <f t="shared" si="51"/>
        <v>1616274.23</v>
      </c>
      <c r="L197" s="196">
        <f t="shared" si="51"/>
        <v>127886.90000000001</v>
      </c>
      <c r="M197" s="196">
        <f t="shared" si="51"/>
        <v>210.13</v>
      </c>
      <c r="N197" s="196">
        <f t="shared" si="51"/>
        <v>61481.91</v>
      </c>
      <c r="O197" s="196">
        <f t="shared" si="51"/>
        <v>7334.32</v>
      </c>
      <c r="P197" s="196">
        <f t="shared" si="51"/>
        <v>114517.52</v>
      </c>
      <c r="Q197" s="196">
        <f t="shared" si="51"/>
        <v>2954.08</v>
      </c>
      <c r="R197" s="196">
        <f t="shared" si="51"/>
        <v>289769.22000000003</v>
      </c>
      <c r="S197" s="196">
        <f t="shared" si="50"/>
        <v>4843216.5100000007</v>
      </c>
      <c r="T197" s="172"/>
      <c r="U197" s="183"/>
      <c r="V197" s="164"/>
      <c r="W197" s="164"/>
      <c r="X197" s="164"/>
      <c r="Y197" s="183"/>
      <c r="Z197" s="164"/>
      <c r="AA197" s="164"/>
      <c r="AB197" s="164"/>
      <c r="AC197" s="183"/>
      <c r="AD197" s="158"/>
      <c r="AE197" s="158"/>
      <c r="AF197" s="158"/>
      <c r="AG197" s="158"/>
      <c r="AH197" s="158"/>
      <c r="AI197" s="158"/>
      <c r="AJ197" s="158"/>
      <c r="AK197" s="158"/>
      <c r="AL197" s="158"/>
      <c r="AM197" s="158"/>
    </row>
    <row r="198" spans="1:39">
      <c r="A198" s="215"/>
      <c r="B198" s="183"/>
      <c r="C198" s="183"/>
      <c r="D198" s="183"/>
      <c r="E198" s="183"/>
      <c r="F198" s="183"/>
      <c r="G198" s="183"/>
      <c r="H198" s="183"/>
      <c r="I198" s="183"/>
      <c r="J198" s="183"/>
      <c r="K198" s="183"/>
      <c r="L198" s="183"/>
      <c r="M198" s="183"/>
      <c r="N198" s="183"/>
      <c r="O198" s="183"/>
      <c r="P198" s="183"/>
      <c r="Q198" s="183"/>
      <c r="R198" s="172"/>
      <c r="S198" s="183"/>
      <c r="T198" s="164"/>
      <c r="U198" s="164"/>
      <c r="V198" s="164"/>
      <c r="W198" s="183"/>
      <c r="X198" s="164"/>
      <c r="Y198" s="164"/>
      <c r="Z198" s="164"/>
      <c r="AA198" s="183"/>
      <c r="AB198" s="158"/>
      <c r="AC198" s="158"/>
      <c r="AD198" s="158"/>
      <c r="AE198" s="158"/>
      <c r="AF198" s="158"/>
      <c r="AG198" s="158"/>
      <c r="AH198" s="158"/>
      <c r="AI198" s="158"/>
      <c r="AJ198" s="158"/>
      <c r="AK198" s="158"/>
    </row>
    <row r="199" spans="1:39">
      <c r="A199" s="162" t="s">
        <v>21</v>
      </c>
      <c r="B199" s="164"/>
      <c r="C199" s="172"/>
      <c r="D199" s="164"/>
      <c r="E199" s="164"/>
      <c r="F199" s="164"/>
      <c r="G199" s="200"/>
      <c r="H199" s="164"/>
      <c r="I199" s="164"/>
      <c r="J199" s="164"/>
      <c r="K199" s="172"/>
      <c r="L199" s="164"/>
      <c r="M199" s="164"/>
      <c r="N199" s="164"/>
      <c r="O199" s="164"/>
      <c r="P199" s="164"/>
      <c r="Q199" s="164"/>
      <c r="R199" s="164"/>
      <c r="S199" s="164"/>
      <c r="T199" s="183"/>
      <c r="U199" s="164"/>
      <c r="V199" s="164"/>
      <c r="W199" s="164"/>
      <c r="X199" s="183"/>
      <c r="Y199" s="164"/>
      <c r="Z199" s="164"/>
      <c r="AA199" s="164"/>
      <c r="AB199" s="183"/>
      <c r="AC199" s="158"/>
      <c r="AD199" s="158"/>
      <c r="AE199" s="158"/>
      <c r="AF199" s="158"/>
      <c r="AG199" s="158"/>
      <c r="AH199" s="158"/>
      <c r="AI199" s="158"/>
      <c r="AJ199" s="158"/>
      <c r="AK199" s="158"/>
      <c r="AL199" s="158"/>
    </row>
    <row r="200" spans="1:39">
      <c r="A200" s="164"/>
      <c r="B200" s="164"/>
      <c r="C200" s="164"/>
      <c r="D200" s="164"/>
      <c r="E200" s="164"/>
      <c r="F200" s="164"/>
      <c r="G200" s="200"/>
      <c r="H200" s="164"/>
      <c r="I200" s="164"/>
      <c r="J200" s="117"/>
      <c r="K200" s="164"/>
      <c r="L200" s="164"/>
      <c r="M200" s="164"/>
      <c r="N200" s="164"/>
      <c r="O200" s="164"/>
      <c r="P200" s="164"/>
      <c r="Q200" s="164"/>
      <c r="R200" s="164"/>
      <c r="S200" s="164"/>
      <c r="T200" s="183"/>
      <c r="U200" s="164"/>
      <c r="V200" s="164"/>
      <c r="W200" s="164"/>
      <c r="X200" s="183"/>
      <c r="Y200" s="164"/>
      <c r="Z200" s="164"/>
      <c r="AA200" s="164"/>
      <c r="AB200" s="183"/>
      <c r="AC200" s="158"/>
      <c r="AD200" s="158"/>
      <c r="AE200" s="158"/>
      <c r="AF200" s="158"/>
      <c r="AG200" s="158"/>
      <c r="AH200" s="158"/>
      <c r="AI200" s="158"/>
      <c r="AJ200" s="158"/>
      <c r="AK200" s="158"/>
      <c r="AL200" s="158"/>
    </row>
    <row r="201" spans="1:39">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c r="AF201" s="158"/>
      <c r="AG201" s="158"/>
      <c r="AH201" s="158"/>
      <c r="AI201" s="158"/>
    </row>
    <row r="202" spans="1:39">
      <c r="A202" s="233"/>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c r="AA202" s="158"/>
      <c r="AB202" s="158"/>
      <c r="AC202" s="158"/>
      <c r="AD202" s="158"/>
      <c r="AE202" s="158"/>
      <c r="AF202" s="158"/>
      <c r="AG202" s="158"/>
      <c r="AH202" s="158"/>
      <c r="AI202" s="158"/>
    </row>
  </sheetData>
  <mergeCells count="3">
    <mergeCell ref="A165:D165"/>
    <mergeCell ref="A1:N1"/>
    <mergeCell ref="A13:D13"/>
  </mergeCells>
  <phoneticPr fontId="2" type="noConversion"/>
  <pageMargins left="0.75" right="0.75" top="1" bottom="1" header="0.5" footer="0.5"/>
  <pageSetup scale="60" orientation="landscape" horizontalDpi="4294967292" verticalDpi="4294967292" r:id="rId1"/>
  <headerFooter alignWithMargins="0">
    <oddHeader>&amp;R&amp;F
&amp;A</oddHeader>
    <oddFooter>&amp;RMarch 2012</oddFooter>
  </headerFooter>
  <rowBreaks count="2" manualBreakCount="2">
    <brk id="152" max="16383" man="1"/>
    <brk id="1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14</vt:i4>
      </vt:variant>
    </vt:vector>
  </HeadingPairs>
  <TitlesOfParts>
    <vt:vector size="42" baseType="lpstr">
      <vt:lpstr>Cover</vt:lpstr>
      <vt:lpstr>Preface</vt:lpstr>
      <vt:lpstr>Introduction</vt:lpstr>
      <vt:lpstr>Summary</vt:lpstr>
      <vt:lpstr>Notes</vt:lpstr>
      <vt:lpstr>Ingest</vt:lpstr>
      <vt:lpstr>Archive</vt:lpstr>
      <vt:lpstr>Total Archive Size</vt:lpstr>
      <vt:lpstr>Distribution</vt:lpstr>
      <vt:lpstr>NRT Distribution</vt:lpstr>
      <vt:lpstr>CALIPSO</vt:lpstr>
      <vt:lpstr>Top 20 Countries - Dist</vt:lpstr>
      <vt:lpstr>Unique Product Counts</vt:lpstr>
      <vt:lpstr>Top 10 Products - Dist</vt:lpstr>
      <vt:lpstr>Data Users</vt:lpstr>
      <vt:lpstr>Foreign Distribution</vt:lpstr>
      <vt:lpstr>Web Visits-Visitors</vt:lpstr>
      <vt:lpstr>Web Repeat Visitors</vt:lpstr>
      <vt:lpstr>Web Activity by Domain</vt:lpstr>
      <vt:lpstr>Web Activity by Country</vt:lpstr>
      <vt:lpstr>Total Users</vt:lpstr>
      <vt:lpstr>Product Distribution Trend</vt:lpstr>
      <vt:lpstr>Volume Distribution Trend</vt:lpstr>
      <vt:lpstr>Top 10 Product Trend</vt:lpstr>
      <vt:lpstr>US - Foreign Trend</vt:lpstr>
      <vt:lpstr>Public - Science User Trend</vt:lpstr>
      <vt:lpstr>Web Trends</vt:lpstr>
      <vt:lpstr>Definitions</vt:lpstr>
      <vt:lpstr>Archive!Print_Area</vt:lpstr>
      <vt:lpstr>Cover!Print_Area</vt:lpstr>
      <vt:lpstr>Definitions!Print_Area</vt:lpstr>
      <vt:lpstr>Ingest!Print_Area</vt:lpstr>
      <vt:lpstr>Introduction!Print_Area</vt:lpstr>
      <vt:lpstr>Preface!Print_Area</vt:lpstr>
      <vt:lpstr>'Product Distribution Trend'!Print_Area</vt:lpstr>
      <vt:lpstr>'Public - Science User Trend'!Print_Area</vt:lpstr>
      <vt:lpstr>Summary!Print_Area</vt:lpstr>
      <vt:lpstr>'Top 20 Countries - Dist'!Print_Area</vt:lpstr>
      <vt:lpstr>'Total Archive Size'!Print_Area</vt:lpstr>
      <vt:lpstr>'Total Users'!Print_Area</vt:lpstr>
      <vt:lpstr>'Web Repeat Visitors'!Print_Area</vt:lpstr>
      <vt:lpstr>'Web Trends'!Print_Area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hchang</cp:lastModifiedBy>
  <cp:lastPrinted>2012-03-22T14:30:38Z</cp:lastPrinted>
  <dcterms:created xsi:type="dcterms:W3CDTF">2009-01-06T14:55:46Z</dcterms:created>
  <dcterms:modified xsi:type="dcterms:W3CDTF">2012-03-22T14:30:42Z</dcterms:modified>
</cp:coreProperties>
</file>