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4.xml" ContentType="application/vnd.openxmlformats-officedocument.drawing+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9.xml" ContentType="application/vnd.openxmlformats-officedocument.drawing+xml"/>
  <Override PartName="/xl/charts/chart5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6.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lwanchoo\Documents\files\esdis\Annual_reports\"/>
    </mc:Choice>
  </mc:AlternateContent>
  <bookViews>
    <workbookView xWindow="0" yWindow="0" windowWidth="24000" windowHeight="9780" tabRatio="831" activeTab="6"/>
  </bookViews>
  <sheets>
    <sheet name="Cover" sheetId="1" r:id="rId1"/>
    <sheet name="Preface" sheetId="2" r:id="rId2"/>
    <sheet name="Introduction" sheetId="3" r:id="rId3"/>
    <sheet name="EOSDIS_Summary" sheetId="4" r:id="rId4"/>
    <sheet name="LANCE_Summary" sheetId="5" r:id="rId5"/>
    <sheet name="Notes" sheetId="6" r:id="rId6"/>
    <sheet name="Ingest" sheetId="7" r:id="rId7"/>
    <sheet name="Archive" sheetId="8" r:id="rId8"/>
    <sheet name="Total Archive Size" sheetId="9" r:id="rId9"/>
    <sheet name="Distribution" sheetId="10" r:id="rId10"/>
    <sheet name="Distribution_bots" sheetId="38" r:id="rId11"/>
    <sheet name="Distribution_Mission_Instrument" sheetId="12" r:id="rId12"/>
    <sheet name="Distribution_Mission_Domain" sheetId="39" r:id="rId13"/>
    <sheet name="Distribution_Mission_Level" sheetId="40" r:id="rId14"/>
    <sheet name="Unique Product Counts" sheetId="14" r:id="rId15"/>
    <sheet name="NRT" sheetId="13" r:id="rId16"/>
    <sheet name="Data Users" sheetId="15" r:id="rId17"/>
    <sheet name="Foreign Distribution" sheetId="16" r:id="rId18"/>
    <sheet name="Web Visits-Visitors" sheetId="18" r:id="rId19"/>
    <sheet name="Web Repeat Visitors" sheetId="19" r:id="rId20"/>
    <sheet name="Web Activity by Domain" sheetId="20" r:id="rId21"/>
    <sheet name="Web Activity by Country" sheetId="21" r:id="rId22"/>
    <sheet name="Earthdata WebMetrics" sheetId="22" r:id="rId23"/>
    <sheet name="LANCE_WebMetrics" sheetId="23" r:id="rId24"/>
    <sheet name="Total Users" sheetId="24" r:id="rId25"/>
    <sheet name="Top 10 Products - Dist" sheetId="25" r:id="rId26"/>
    <sheet name="Top 20 Countries - Dist" sheetId="26" r:id="rId27"/>
    <sheet name="Total Archive Trend" sheetId="27" r:id="rId28"/>
    <sheet name="Product Distribution Trend" sheetId="28" r:id="rId29"/>
    <sheet name="Volume Distribution Trend" sheetId="29" r:id="rId30"/>
    <sheet name="Product_level_Trend" sheetId="30" r:id="rId31"/>
    <sheet name="Top 10 Product Trend" sheetId="31" r:id="rId32"/>
    <sheet name="US - Foreign Trend" sheetId="32" r:id="rId33"/>
    <sheet name="Public - Science User Trend" sheetId="33" r:id="rId34"/>
    <sheet name="Web Trends" sheetId="34" r:id="rId35"/>
    <sheet name="data_availability" sheetId="37" r:id="rId36"/>
    <sheet name="Definitions" sheetId="36" r:id="rId37"/>
  </sheets>
  <definedNames>
    <definedName name="_xlnm.Print_Area" localSheetId="7">Archive!$A$1:$M$53</definedName>
    <definedName name="_xlnm.Print_Area" localSheetId="0">Cover!$A$1:$A$3</definedName>
    <definedName name="_xlnm.Print_Area" localSheetId="36">Definitions!$A$1:$B$35</definedName>
    <definedName name="_xlnm.Print_Area" localSheetId="3">EOSDIS_Summary!$A$1:$C$12</definedName>
    <definedName name="_xlnm.Print_Area" localSheetId="6">Ingest!$A$1:$J$48</definedName>
    <definedName name="_xlnm.Print_Area" localSheetId="2">Introduction!$A$1:$B$10</definedName>
    <definedName name="_xlnm.Print_Area" localSheetId="15">NRT!$A$1:$J$13</definedName>
    <definedName name="_xlnm.Print_Area" localSheetId="1">Preface!$A$1:$A$3</definedName>
    <definedName name="_xlnm.Print_Area" localSheetId="28">'Product Distribution Trend'!$A$1:$T$89</definedName>
    <definedName name="_xlnm.Print_Area" localSheetId="30">Product_level_Trend!$A$10:$K$27</definedName>
    <definedName name="_xlnm.Print_Area" localSheetId="33">'Public - Science User Trend'!$A$3:$K$34</definedName>
    <definedName name="_xlnm.Print_Area" localSheetId="26">'Top 20 Countries - Dist'!$A$1:$G$32</definedName>
    <definedName name="_xlnm.Print_Area" localSheetId="8">'Total Archive Size'!$A$1:$O$46</definedName>
    <definedName name="_xlnm.Print_Area" localSheetId="24">'Total Users'!$A$1:$G$28</definedName>
    <definedName name="_xlnm.Print_Area" localSheetId="29">'Volume Distribution Trend'!#REF!</definedName>
    <definedName name="_xlnm.Print_Area" localSheetId="19">'Web Repeat Visitors'!$A$1:$M$40</definedName>
    <definedName name="_xlnm.Print_Area" localSheetId="34">'Web Trends'!$A$1:$Q$76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2" i="7" l="1"/>
  <c r="I9" i="12" l="1"/>
  <c r="J9" i="12"/>
  <c r="AC35" i="39" l="1"/>
  <c r="AC34" i="39" l="1"/>
  <c r="AC33" i="39"/>
  <c r="AC32" i="39"/>
  <c r="E8" i="39" s="1"/>
  <c r="AC31" i="39"/>
  <c r="AC30" i="39"/>
  <c r="AC29" i="39"/>
  <c r="AB44" i="40"/>
  <c r="AA44" i="40"/>
  <c r="Z44" i="40"/>
  <c r="Y44" i="40"/>
  <c r="AB43" i="40"/>
  <c r="AA43" i="40"/>
  <c r="Z43" i="40"/>
  <c r="Y43" i="40"/>
  <c r="AB42" i="40"/>
  <c r="AA42" i="40"/>
  <c r="Z42" i="40"/>
  <c r="Y42" i="40"/>
  <c r="AB41" i="40"/>
  <c r="AA41" i="40"/>
  <c r="Z41" i="40"/>
  <c r="Y41" i="40"/>
  <c r="AB40" i="40"/>
  <c r="AA40" i="40"/>
  <c r="Z40" i="40"/>
  <c r="Y40" i="40"/>
  <c r="AB39" i="40"/>
  <c r="AA39" i="40"/>
  <c r="Z39" i="40"/>
  <c r="Y39" i="40"/>
  <c r="AC32" i="40"/>
  <c r="AC31" i="40"/>
  <c r="E9" i="40" s="1"/>
  <c r="AC30" i="40"/>
  <c r="E8" i="40" s="1"/>
  <c r="AC29" i="40"/>
  <c r="AC28" i="40"/>
  <c r="AC27" i="40"/>
  <c r="AC33" i="40"/>
  <c r="AB67" i="40"/>
  <c r="AA67" i="40"/>
  <c r="Z67" i="40"/>
  <c r="Y67" i="40"/>
  <c r="U67" i="40"/>
  <c r="T67" i="40"/>
  <c r="S67" i="40"/>
  <c r="R67" i="40"/>
  <c r="Q67" i="40"/>
  <c r="M67" i="40"/>
  <c r="L67" i="40"/>
  <c r="K67" i="40"/>
  <c r="J67" i="40"/>
  <c r="AC66" i="40"/>
  <c r="K10" i="40" s="1"/>
  <c r="V66" i="40"/>
  <c r="J10" i="40" s="1"/>
  <c r="N66" i="40"/>
  <c r="I10" i="40" s="1"/>
  <c r="AC65" i="40"/>
  <c r="K9" i="40" s="1"/>
  <c r="V65" i="40"/>
  <c r="J9" i="40" s="1"/>
  <c r="N65" i="40"/>
  <c r="I9" i="40" s="1"/>
  <c r="AC64" i="40"/>
  <c r="K8" i="40" s="1"/>
  <c r="V64" i="40"/>
  <c r="J8" i="40" s="1"/>
  <c r="N64" i="40"/>
  <c r="I8" i="40" s="1"/>
  <c r="AC63" i="40"/>
  <c r="K7" i="40" s="1"/>
  <c r="V63" i="40"/>
  <c r="N63" i="40"/>
  <c r="I7" i="40" s="1"/>
  <c r="AC62" i="40"/>
  <c r="K6" i="40" s="1"/>
  <c r="V62" i="40"/>
  <c r="J6" i="40" s="1"/>
  <c r="N62" i="40"/>
  <c r="I6" i="40" s="1"/>
  <c r="AC61" i="40"/>
  <c r="V61" i="40"/>
  <c r="N61" i="40"/>
  <c r="I5" i="40" s="1"/>
  <c r="AB55" i="40"/>
  <c r="AA55" i="40"/>
  <c r="Z55" i="40"/>
  <c r="Y55" i="40"/>
  <c r="U55" i="40"/>
  <c r="T55" i="40"/>
  <c r="S55" i="40"/>
  <c r="R55" i="40"/>
  <c r="Q55" i="40"/>
  <c r="M55" i="40"/>
  <c r="L55" i="40"/>
  <c r="K55" i="40"/>
  <c r="J55" i="40"/>
  <c r="AC54" i="40"/>
  <c r="V54" i="40"/>
  <c r="N54" i="40"/>
  <c r="AC53" i="40"/>
  <c r="V53" i="40"/>
  <c r="N53" i="40"/>
  <c r="AC52" i="40"/>
  <c r="V52" i="40"/>
  <c r="N52" i="40"/>
  <c r="AC51" i="40"/>
  <c r="V51" i="40"/>
  <c r="N51" i="40"/>
  <c r="AC50" i="40"/>
  <c r="V50" i="40"/>
  <c r="N50" i="40"/>
  <c r="AC49" i="40"/>
  <c r="V49" i="40"/>
  <c r="N49" i="40"/>
  <c r="U44" i="40"/>
  <c r="T44" i="40"/>
  <c r="S44" i="40"/>
  <c r="R44" i="40"/>
  <c r="Q44" i="40"/>
  <c r="M44" i="40"/>
  <c r="L44" i="40"/>
  <c r="K44" i="40"/>
  <c r="J44" i="40"/>
  <c r="U43" i="40"/>
  <c r="T43" i="40"/>
  <c r="S43" i="40"/>
  <c r="R43" i="40"/>
  <c r="Q43" i="40"/>
  <c r="M43" i="40"/>
  <c r="L43" i="40"/>
  <c r="K43" i="40"/>
  <c r="J43" i="40"/>
  <c r="U42" i="40"/>
  <c r="T42" i="40"/>
  <c r="S42" i="40"/>
  <c r="R42" i="40"/>
  <c r="Q42" i="40"/>
  <c r="M42" i="40"/>
  <c r="L42" i="40"/>
  <c r="K42" i="40"/>
  <c r="J42" i="40"/>
  <c r="U41" i="40"/>
  <c r="T41" i="40"/>
  <c r="S41" i="40"/>
  <c r="R41" i="40"/>
  <c r="Q41" i="40"/>
  <c r="M41" i="40"/>
  <c r="L41" i="40"/>
  <c r="K41" i="40"/>
  <c r="J41" i="40"/>
  <c r="U40" i="40"/>
  <c r="T40" i="40"/>
  <c r="S40" i="40"/>
  <c r="R40" i="40"/>
  <c r="Q40" i="40"/>
  <c r="M40" i="40"/>
  <c r="L40" i="40"/>
  <c r="K40" i="40"/>
  <c r="J40" i="40"/>
  <c r="U39" i="40"/>
  <c r="T39" i="40"/>
  <c r="S39" i="40"/>
  <c r="R39" i="40"/>
  <c r="Q39" i="40"/>
  <c r="M39" i="40"/>
  <c r="L39" i="40"/>
  <c r="K39" i="40"/>
  <c r="J39" i="40"/>
  <c r="AB33" i="40"/>
  <c r="AA33" i="40"/>
  <c r="Z33" i="40"/>
  <c r="Y33" i="40"/>
  <c r="U33" i="40"/>
  <c r="T33" i="40"/>
  <c r="S33" i="40"/>
  <c r="R33" i="40"/>
  <c r="Q33" i="40"/>
  <c r="M33" i="40"/>
  <c r="L33" i="40"/>
  <c r="K33" i="40"/>
  <c r="J33" i="40"/>
  <c r="V32" i="40"/>
  <c r="D10" i="40" s="1"/>
  <c r="N32" i="40"/>
  <c r="C10" i="40" s="1"/>
  <c r="V31" i="40"/>
  <c r="D9" i="40" s="1"/>
  <c r="N31" i="40"/>
  <c r="C9" i="40" s="1"/>
  <c r="V30" i="40"/>
  <c r="D8" i="40" s="1"/>
  <c r="N30" i="40"/>
  <c r="C8" i="40" s="1"/>
  <c r="V29" i="40"/>
  <c r="D7" i="40" s="1"/>
  <c r="N29" i="40"/>
  <c r="C7" i="40" s="1"/>
  <c r="V28" i="40"/>
  <c r="D6" i="40" s="1"/>
  <c r="N28" i="40"/>
  <c r="C6" i="40" s="1"/>
  <c r="V27" i="40"/>
  <c r="D5" i="40" s="1"/>
  <c r="N27" i="40"/>
  <c r="C5" i="40" s="1"/>
  <c r="AB22" i="40"/>
  <c r="AA22" i="40"/>
  <c r="Z22" i="40"/>
  <c r="Y22" i="40"/>
  <c r="U22" i="40"/>
  <c r="T22" i="40"/>
  <c r="S22" i="40"/>
  <c r="R22" i="40"/>
  <c r="Q22" i="40"/>
  <c r="M22" i="40"/>
  <c r="L22" i="40"/>
  <c r="K22" i="40"/>
  <c r="J22" i="40"/>
  <c r="AB21" i="40"/>
  <c r="AA21" i="40"/>
  <c r="Z21" i="40"/>
  <c r="Y21" i="40"/>
  <c r="U21" i="40"/>
  <c r="T21" i="40"/>
  <c r="S21" i="40"/>
  <c r="R21" i="40"/>
  <c r="Q21" i="40"/>
  <c r="M21" i="40"/>
  <c r="L21" i="40"/>
  <c r="K21" i="40"/>
  <c r="J21" i="40"/>
  <c r="AB20" i="40"/>
  <c r="AA20" i="40"/>
  <c r="Z20" i="40"/>
  <c r="Y20" i="40"/>
  <c r="U20" i="40"/>
  <c r="T20" i="40"/>
  <c r="S20" i="40"/>
  <c r="R20" i="40"/>
  <c r="Q20" i="40"/>
  <c r="M20" i="40"/>
  <c r="L20" i="40"/>
  <c r="K20" i="40"/>
  <c r="J20" i="40"/>
  <c r="AB19" i="40"/>
  <c r="AA19" i="40"/>
  <c r="Z19" i="40"/>
  <c r="Y19" i="40"/>
  <c r="U19" i="40"/>
  <c r="T19" i="40"/>
  <c r="S19" i="40"/>
  <c r="R19" i="40"/>
  <c r="Q19" i="40"/>
  <c r="M19" i="40"/>
  <c r="L19" i="40"/>
  <c r="K19" i="40"/>
  <c r="J19" i="40"/>
  <c r="AB18" i="40"/>
  <c r="AA18" i="40"/>
  <c r="Z18" i="40"/>
  <c r="Y18" i="40"/>
  <c r="U18" i="40"/>
  <c r="T18" i="40"/>
  <c r="S18" i="40"/>
  <c r="R18" i="40"/>
  <c r="Q18" i="40"/>
  <c r="M18" i="40"/>
  <c r="L18" i="40"/>
  <c r="K18" i="40"/>
  <c r="J18" i="40"/>
  <c r="AB17" i="40"/>
  <c r="AA17" i="40"/>
  <c r="Z17" i="40"/>
  <c r="Y17" i="40"/>
  <c r="U17" i="40"/>
  <c r="T17" i="40"/>
  <c r="S17" i="40"/>
  <c r="R17" i="40"/>
  <c r="Q17" i="40"/>
  <c r="M17" i="40"/>
  <c r="L17" i="40"/>
  <c r="K17" i="40"/>
  <c r="J17" i="40"/>
  <c r="E10" i="40"/>
  <c r="J7" i="40"/>
  <c r="E7" i="40"/>
  <c r="E6" i="40"/>
  <c r="J5" i="40"/>
  <c r="E5" i="40"/>
  <c r="AB73" i="39"/>
  <c r="AA73" i="39"/>
  <c r="Z73" i="39"/>
  <c r="Y73" i="39"/>
  <c r="U73" i="39"/>
  <c r="T73" i="39"/>
  <c r="S73" i="39"/>
  <c r="R73" i="39"/>
  <c r="Q73" i="39"/>
  <c r="M73" i="39"/>
  <c r="L73" i="39"/>
  <c r="K73" i="39"/>
  <c r="J73" i="39"/>
  <c r="AC72" i="39"/>
  <c r="V72" i="39"/>
  <c r="J11" i="39" s="1"/>
  <c r="N72" i="39"/>
  <c r="I11" i="39" s="1"/>
  <c r="AC71" i="39"/>
  <c r="K10" i="39" s="1"/>
  <c r="V71" i="39"/>
  <c r="J10" i="39" s="1"/>
  <c r="N71" i="39"/>
  <c r="I10" i="39" s="1"/>
  <c r="AC70" i="39"/>
  <c r="K9" i="39" s="1"/>
  <c r="V70" i="39"/>
  <c r="J9" i="39" s="1"/>
  <c r="N70" i="39"/>
  <c r="I9" i="39" s="1"/>
  <c r="AC69" i="39"/>
  <c r="K8" i="39" s="1"/>
  <c r="V69" i="39"/>
  <c r="J8" i="39" s="1"/>
  <c r="N69" i="39"/>
  <c r="I8" i="39" s="1"/>
  <c r="AC68" i="39"/>
  <c r="K7" i="39" s="1"/>
  <c r="V68" i="39"/>
  <c r="J7" i="39" s="1"/>
  <c r="N68" i="39"/>
  <c r="I7" i="39" s="1"/>
  <c r="AC67" i="39"/>
  <c r="K6" i="39" s="1"/>
  <c r="V67" i="39"/>
  <c r="J6" i="39" s="1"/>
  <c r="N67" i="39"/>
  <c r="I6" i="39" s="1"/>
  <c r="AC66" i="39"/>
  <c r="K5" i="39" s="1"/>
  <c r="V66" i="39"/>
  <c r="J5" i="39" s="1"/>
  <c r="N66" i="39"/>
  <c r="AB60" i="39"/>
  <c r="AA60" i="39"/>
  <c r="Z60" i="39"/>
  <c r="Y60" i="39"/>
  <c r="U60" i="39"/>
  <c r="T60" i="39"/>
  <c r="S60" i="39"/>
  <c r="R60" i="39"/>
  <c r="Q60" i="39"/>
  <c r="M60" i="39"/>
  <c r="L60" i="39"/>
  <c r="K60" i="39"/>
  <c r="J60" i="39"/>
  <c r="AC59" i="39"/>
  <c r="V59" i="39"/>
  <c r="N59" i="39"/>
  <c r="AC58" i="39"/>
  <c r="V58" i="39"/>
  <c r="N58" i="39"/>
  <c r="AC57" i="39"/>
  <c r="V57" i="39"/>
  <c r="N57" i="39"/>
  <c r="AC56" i="39"/>
  <c r="V56" i="39"/>
  <c r="N56" i="39"/>
  <c r="AC55" i="39"/>
  <c r="V55" i="39"/>
  <c r="N55" i="39"/>
  <c r="AC54" i="39"/>
  <c r="V54" i="39"/>
  <c r="N54" i="39"/>
  <c r="AC53" i="39"/>
  <c r="V53" i="39"/>
  <c r="N53" i="39"/>
  <c r="AB48" i="39"/>
  <c r="AA48" i="39"/>
  <c r="Z48" i="39"/>
  <c r="Y48" i="39"/>
  <c r="U48" i="39"/>
  <c r="T48" i="39"/>
  <c r="S48" i="39"/>
  <c r="R48" i="39"/>
  <c r="Q48" i="39"/>
  <c r="M48" i="39"/>
  <c r="L48" i="39"/>
  <c r="K48" i="39"/>
  <c r="J48" i="39"/>
  <c r="AB47" i="39"/>
  <c r="AA47" i="39"/>
  <c r="Z47" i="39"/>
  <c r="Y47" i="39"/>
  <c r="U47" i="39"/>
  <c r="T47" i="39"/>
  <c r="S47" i="39"/>
  <c r="R47" i="39"/>
  <c r="Q47" i="39"/>
  <c r="M47" i="39"/>
  <c r="L47" i="39"/>
  <c r="K47" i="39"/>
  <c r="J47" i="39"/>
  <c r="AB46" i="39"/>
  <c r="AA46" i="39"/>
  <c r="Z46" i="39"/>
  <c r="Y46" i="39"/>
  <c r="U46" i="39"/>
  <c r="T46" i="39"/>
  <c r="S46" i="39"/>
  <c r="R46" i="39"/>
  <c r="Q46" i="39"/>
  <c r="M46" i="39"/>
  <c r="L46" i="39"/>
  <c r="K46" i="39"/>
  <c r="J46" i="39"/>
  <c r="AB45" i="39"/>
  <c r="AA45" i="39"/>
  <c r="Z45" i="39"/>
  <c r="Y45" i="39"/>
  <c r="U45" i="39"/>
  <c r="T45" i="39"/>
  <c r="S45" i="39"/>
  <c r="R45" i="39"/>
  <c r="Q45" i="39"/>
  <c r="M45" i="39"/>
  <c r="L45" i="39"/>
  <c r="K45" i="39"/>
  <c r="J45" i="39"/>
  <c r="AB44" i="39"/>
  <c r="AA44" i="39"/>
  <c r="Z44" i="39"/>
  <c r="Y44" i="39"/>
  <c r="U44" i="39"/>
  <c r="T44" i="39"/>
  <c r="S44" i="39"/>
  <c r="R44" i="39"/>
  <c r="Q44" i="39"/>
  <c r="M44" i="39"/>
  <c r="L44" i="39"/>
  <c r="K44" i="39"/>
  <c r="J44" i="39"/>
  <c r="AB43" i="39"/>
  <c r="AA43" i="39"/>
  <c r="Z43" i="39"/>
  <c r="Y43" i="39"/>
  <c r="U43" i="39"/>
  <c r="T43" i="39"/>
  <c r="S43" i="39"/>
  <c r="R43" i="39"/>
  <c r="Q43" i="39"/>
  <c r="M43" i="39"/>
  <c r="L43" i="39"/>
  <c r="K43" i="39"/>
  <c r="J43" i="39"/>
  <c r="AB42" i="39"/>
  <c r="AA42" i="39"/>
  <c r="Z42" i="39"/>
  <c r="Y42" i="39"/>
  <c r="U42" i="39"/>
  <c r="T42" i="39"/>
  <c r="S42" i="39"/>
  <c r="R42" i="39"/>
  <c r="Q42" i="39"/>
  <c r="M42" i="39"/>
  <c r="L42" i="39"/>
  <c r="K42" i="39"/>
  <c r="J42" i="39"/>
  <c r="AB36" i="39"/>
  <c r="AA36" i="39"/>
  <c r="Z36" i="39"/>
  <c r="Y36" i="39"/>
  <c r="U36" i="39"/>
  <c r="T36" i="39"/>
  <c r="S36" i="39"/>
  <c r="R36" i="39"/>
  <c r="Q36" i="39"/>
  <c r="M36" i="39"/>
  <c r="L36" i="39"/>
  <c r="K36" i="39"/>
  <c r="J36" i="39"/>
  <c r="E11" i="39"/>
  <c r="V35" i="39"/>
  <c r="D11" i="39" s="1"/>
  <c r="N35" i="39"/>
  <c r="C11" i="39" s="1"/>
  <c r="E10" i="39"/>
  <c r="V34" i="39"/>
  <c r="D10" i="39" s="1"/>
  <c r="N34" i="39"/>
  <c r="C10" i="39" s="1"/>
  <c r="E9" i="39"/>
  <c r="V33" i="39"/>
  <c r="D9" i="39" s="1"/>
  <c r="N33" i="39"/>
  <c r="C9" i="39" s="1"/>
  <c r="V32" i="39"/>
  <c r="N32" i="39"/>
  <c r="C8" i="39" s="1"/>
  <c r="E7" i="39"/>
  <c r="V31" i="39"/>
  <c r="D7" i="39" s="1"/>
  <c r="N31" i="39"/>
  <c r="C7" i="39" s="1"/>
  <c r="E6" i="39"/>
  <c r="V30" i="39"/>
  <c r="D6" i="39" s="1"/>
  <c r="N30" i="39"/>
  <c r="C6" i="39" s="1"/>
  <c r="V29" i="39"/>
  <c r="D5" i="39" s="1"/>
  <c r="N29" i="39"/>
  <c r="C5" i="39" s="1"/>
  <c r="AB24" i="39"/>
  <c r="AA24" i="39"/>
  <c r="Z24" i="39"/>
  <c r="Y24" i="39"/>
  <c r="U24" i="39"/>
  <c r="T24" i="39"/>
  <c r="S24" i="39"/>
  <c r="R24" i="39"/>
  <c r="Q24" i="39"/>
  <c r="M24" i="39"/>
  <c r="L24" i="39"/>
  <c r="K24" i="39"/>
  <c r="J24" i="39"/>
  <c r="AB23" i="39"/>
  <c r="AA23" i="39"/>
  <c r="Z23" i="39"/>
  <c r="Y23" i="39"/>
  <c r="U23" i="39"/>
  <c r="T23" i="39"/>
  <c r="S23" i="39"/>
  <c r="R23" i="39"/>
  <c r="Q23" i="39"/>
  <c r="M23" i="39"/>
  <c r="L23" i="39"/>
  <c r="K23" i="39"/>
  <c r="J23" i="39"/>
  <c r="AB22" i="39"/>
  <c r="AA22" i="39"/>
  <c r="Z22" i="39"/>
  <c r="Y22" i="39"/>
  <c r="U22" i="39"/>
  <c r="T22" i="39"/>
  <c r="S22" i="39"/>
  <c r="R22" i="39"/>
  <c r="Q22" i="39"/>
  <c r="M22" i="39"/>
  <c r="L22" i="39"/>
  <c r="K22" i="39"/>
  <c r="J22" i="39"/>
  <c r="AB21" i="39"/>
  <c r="AA21" i="39"/>
  <c r="Z21" i="39"/>
  <c r="Y21" i="39"/>
  <c r="U21" i="39"/>
  <c r="T21" i="39"/>
  <c r="S21" i="39"/>
  <c r="R21" i="39"/>
  <c r="Q21" i="39"/>
  <c r="M21" i="39"/>
  <c r="L21" i="39"/>
  <c r="K21" i="39"/>
  <c r="J21" i="39"/>
  <c r="AB20" i="39"/>
  <c r="AA20" i="39"/>
  <c r="Z20" i="39"/>
  <c r="Y20" i="39"/>
  <c r="U20" i="39"/>
  <c r="T20" i="39"/>
  <c r="S20" i="39"/>
  <c r="R20" i="39"/>
  <c r="Q20" i="39"/>
  <c r="M20" i="39"/>
  <c r="L20" i="39"/>
  <c r="K20" i="39"/>
  <c r="J20" i="39"/>
  <c r="AB19" i="39"/>
  <c r="AA19" i="39"/>
  <c r="Z19" i="39"/>
  <c r="Y19" i="39"/>
  <c r="U19" i="39"/>
  <c r="T19" i="39"/>
  <c r="S19" i="39"/>
  <c r="R19" i="39"/>
  <c r="Q19" i="39"/>
  <c r="M19" i="39"/>
  <c r="L19" i="39"/>
  <c r="K19" i="39"/>
  <c r="J19" i="39"/>
  <c r="AB18" i="39"/>
  <c r="AA18" i="39"/>
  <c r="Z18" i="39"/>
  <c r="Y18" i="39"/>
  <c r="U18" i="39"/>
  <c r="T18" i="39"/>
  <c r="S18" i="39"/>
  <c r="R18" i="39"/>
  <c r="Q18" i="39"/>
  <c r="M18" i="39"/>
  <c r="L18" i="39"/>
  <c r="K18" i="39"/>
  <c r="J18" i="39"/>
  <c r="K11" i="39"/>
  <c r="AC67" i="40" l="1"/>
  <c r="M45" i="40"/>
  <c r="T45" i="40"/>
  <c r="AA45" i="40"/>
  <c r="AC41" i="40"/>
  <c r="H7" i="40" s="1"/>
  <c r="N42" i="40"/>
  <c r="F8" i="40" s="1"/>
  <c r="K5" i="40"/>
  <c r="K11" i="40" s="1"/>
  <c r="AC17" i="40"/>
  <c r="N33" i="40"/>
  <c r="J45" i="40"/>
  <c r="Q45" i="40"/>
  <c r="U45" i="40"/>
  <c r="AB45" i="40"/>
  <c r="AC42" i="40"/>
  <c r="H8" i="40" s="1"/>
  <c r="N43" i="40"/>
  <c r="F9" i="40" s="1"/>
  <c r="V43" i="40"/>
  <c r="G9" i="40" s="1"/>
  <c r="V55" i="40"/>
  <c r="N55" i="40"/>
  <c r="V19" i="40"/>
  <c r="AC19" i="40"/>
  <c r="N20" i="40"/>
  <c r="J11" i="40"/>
  <c r="J23" i="40"/>
  <c r="Q23" i="40"/>
  <c r="U23" i="40"/>
  <c r="AB23" i="40"/>
  <c r="R23" i="40"/>
  <c r="N21" i="40"/>
  <c r="L23" i="40"/>
  <c r="S23" i="40"/>
  <c r="Z23" i="40"/>
  <c r="N18" i="40"/>
  <c r="V21" i="40"/>
  <c r="AC21" i="40"/>
  <c r="N22" i="40"/>
  <c r="K45" i="40"/>
  <c r="R45" i="40"/>
  <c r="Y45" i="40"/>
  <c r="N40" i="40"/>
  <c r="F6" i="40" s="1"/>
  <c r="V40" i="40"/>
  <c r="G6" i="40" s="1"/>
  <c r="AC43" i="40"/>
  <c r="H9" i="40" s="1"/>
  <c r="N44" i="40"/>
  <c r="F10" i="40" s="1"/>
  <c r="V44" i="40"/>
  <c r="G10" i="40" s="1"/>
  <c r="AC55" i="40"/>
  <c r="I11" i="40"/>
  <c r="K23" i="40"/>
  <c r="Y23" i="40"/>
  <c r="V20" i="40"/>
  <c r="AC20" i="40"/>
  <c r="C11" i="40"/>
  <c r="E11" i="40"/>
  <c r="M23" i="40"/>
  <c r="T23" i="40"/>
  <c r="AA23" i="40"/>
  <c r="V18" i="40"/>
  <c r="AC18" i="40"/>
  <c r="N19" i="40"/>
  <c r="V22" i="40"/>
  <c r="AC22" i="40"/>
  <c r="L45" i="40"/>
  <c r="S45" i="40"/>
  <c r="Z45" i="40"/>
  <c r="AC40" i="40"/>
  <c r="H6" i="40" s="1"/>
  <c r="N41" i="40"/>
  <c r="F7" i="40" s="1"/>
  <c r="V41" i="40"/>
  <c r="G7" i="40" s="1"/>
  <c r="AC44" i="40"/>
  <c r="H10" i="40" s="1"/>
  <c r="V67" i="40"/>
  <c r="D11" i="40"/>
  <c r="V42" i="40"/>
  <c r="G8" i="40" s="1"/>
  <c r="N17" i="40"/>
  <c r="V33" i="40"/>
  <c r="V39" i="40"/>
  <c r="N67" i="40"/>
  <c r="AC39" i="40"/>
  <c r="V17" i="40"/>
  <c r="N39" i="40"/>
  <c r="L25" i="39"/>
  <c r="S25" i="39"/>
  <c r="Z25" i="39"/>
  <c r="V19" i="39"/>
  <c r="V23" i="39"/>
  <c r="V36" i="39"/>
  <c r="K49" i="39"/>
  <c r="Y49" i="39"/>
  <c r="N73" i="39"/>
  <c r="C12" i="39"/>
  <c r="I5" i="39"/>
  <c r="I12" i="39" s="1"/>
  <c r="M25" i="39"/>
  <c r="T25" i="39"/>
  <c r="AA25" i="39"/>
  <c r="V20" i="39"/>
  <c r="AC20" i="39"/>
  <c r="N21" i="39"/>
  <c r="V24" i="39"/>
  <c r="AC24" i="39"/>
  <c r="S49" i="39"/>
  <c r="Z49" i="39"/>
  <c r="AC43" i="39"/>
  <c r="H6" i="39" s="1"/>
  <c r="N44" i="39"/>
  <c r="F7" i="39" s="1"/>
  <c r="AC47" i="39"/>
  <c r="H10" i="39" s="1"/>
  <c r="N48" i="39"/>
  <c r="F11" i="39" s="1"/>
  <c r="AC60" i="39"/>
  <c r="V60" i="39"/>
  <c r="J25" i="39"/>
  <c r="Q25" i="39"/>
  <c r="U25" i="39"/>
  <c r="AB25" i="39"/>
  <c r="V21" i="39"/>
  <c r="M49" i="39"/>
  <c r="T49" i="39"/>
  <c r="AA49" i="39"/>
  <c r="AC48" i="39"/>
  <c r="H11" i="39" s="1"/>
  <c r="K12" i="39"/>
  <c r="K25" i="39"/>
  <c r="R25" i="39"/>
  <c r="Y25" i="39"/>
  <c r="N19" i="39"/>
  <c r="V22" i="39"/>
  <c r="AC22" i="39"/>
  <c r="N23" i="39"/>
  <c r="J49" i="39"/>
  <c r="Q49" i="39"/>
  <c r="U49" i="39"/>
  <c r="AB49" i="39"/>
  <c r="AC45" i="39"/>
  <c r="H8" i="39" s="1"/>
  <c r="N46" i="39"/>
  <c r="F9" i="39" s="1"/>
  <c r="N60" i="39"/>
  <c r="AC36" i="39"/>
  <c r="E5" i="39"/>
  <c r="E12" i="39" s="1"/>
  <c r="D8" i="39"/>
  <c r="D12" i="39" s="1"/>
  <c r="AC19" i="39"/>
  <c r="N20" i="39"/>
  <c r="AC21" i="39"/>
  <c r="N22" i="39"/>
  <c r="AC23" i="39"/>
  <c r="N24" i="39"/>
  <c r="N36" i="39"/>
  <c r="L49" i="39"/>
  <c r="N43" i="39"/>
  <c r="F6" i="39" s="1"/>
  <c r="AC44" i="39"/>
  <c r="H7" i="39" s="1"/>
  <c r="N45" i="39"/>
  <c r="F8" i="39" s="1"/>
  <c r="AC46" i="39"/>
  <c r="H9" i="39" s="1"/>
  <c r="N47" i="39"/>
  <c r="F10" i="39" s="1"/>
  <c r="J12" i="39"/>
  <c r="V18" i="39"/>
  <c r="V43" i="39"/>
  <c r="G6" i="39" s="1"/>
  <c r="V45" i="39"/>
  <c r="G8" i="39" s="1"/>
  <c r="V47" i="39"/>
  <c r="G10" i="39" s="1"/>
  <c r="R49" i="39"/>
  <c r="V42" i="39"/>
  <c r="V44" i="39"/>
  <c r="G7" i="39" s="1"/>
  <c r="V46" i="39"/>
  <c r="G9" i="39" s="1"/>
  <c r="V48" i="39"/>
  <c r="G11" i="39" s="1"/>
  <c r="V73" i="39"/>
  <c r="AC18" i="39"/>
  <c r="AC42" i="39"/>
  <c r="AC73" i="39"/>
  <c r="N18" i="39"/>
  <c r="N42" i="39"/>
  <c r="V54" i="38"/>
  <c r="V53" i="38"/>
  <c r="V52" i="38"/>
  <c r="V51" i="38"/>
  <c r="V50" i="38"/>
  <c r="V49" i="38"/>
  <c r="V48" i="38"/>
  <c r="V47" i="38"/>
  <c r="V46" i="38"/>
  <c r="V45" i="38"/>
  <c r="V44" i="38"/>
  <c r="V43" i="38"/>
  <c r="U188" i="38"/>
  <c r="T188" i="38"/>
  <c r="S188" i="38"/>
  <c r="R188" i="38"/>
  <c r="Q188" i="38"/>
  <c r="P188" i="38"/>
  <c r="O188" i="38"/>
  <c r="N188" i="38"/>
  <c r="M188" i="38"/>
  <c r="L188" i="38"/>
  <c r="K188" i="38"/>
  <c r="J188" i="38"/>
  <c r="I188" i="38"/>
  <c r="H188" i="38"/>
  <c r="G188" i="38"/>
  <c r="F188" i="38"/>
  <c r="E188" i="38"/>
  <c r="D188" i="38"/>
  <c r="C188" i="38"/>
  <c r="B188" i="38"/>
  <c r="V187" i="38"/>
  <c r="V186" i="38"/>
  <c r="V185" i="38"/>
  <c r="V184" i="38"/>
  <c r="V183" i="38"/>
  <c r="V182" i="38"/>
  <c r="M176" i="38"/>
  <c r="L176" i="38"/>
  <c r="K176" i="38"/>
  <c r="J176" i="38"/>
  <c r="I176" i="38"/>
  <c r="H176" i="38"/>
  <c r="G176" i="38"/>
  <c r="F176" i="38"/>
  <c r="E176" i="38"/>
  <c r="D176" i="38"/>
  <c r="C176" i="38"/>
  <c r="B176" i="38"/>
  <c r="M175" i="38"/>
  <c r="L175" i="38"/>
  <c r="K175" i="38"/>
  <c r="J175" i="38"/>
  <c r="I175" i="38"/>
  <c r="H175" i="38"/>
  <c r="G175" i="38"/>
  <c r="F175" i="38"/>
  <c r="E175" i="38"/>
  <c r="D175" i="38"/>
  <c r="C175" i="38"/>
  <c r="B175" i="38"/>
  <c r="M174" i="38"/>
  <c r="L174" i="38"/>
  <c r="K174" i="38"/>
  <c r="J174" i="38"/>
  <c r="I174" i="38"/>
  <c r="H174" i="38"/>
  <c r="G174" i="38"/>
  <c r="F174" i="38"/>
  <c r="E174" i="38"/>
  <c r="D174" i="38"/>
  <c r="C174" i="38"/>
  <c r="B174" i="38"/>
  <c r="M173" i="38"/>
  <c r="L173" i="38"/>
  <c r="K173" i="38"/>
  <c r="J173" i="38"/>
  <c r="I173" i="38"/>
  <c r="H173" i="38"/>
  <c r="G173" i="38"/>
  <c r="F173" i="38"/>
  <c r="E173" i="38"/>
  <c r="D173" i="38"/>
  <c r="C173" i="38"/>
  <c r="B173" i="38"/>
  <c r="M172" i="38"/>
  <c r="L172" i="38"/>
  <c r="K172" i="38"/>
  <c r="J172" i="38"/>
  <c r="I172" i="38"/>
  <c r="H172" i="38"/>
  <c r="G172" i="38"/>
  <c r="F172" i="38"/>
  <c r="E172" i="38"/>
  <c r="D172" i="38"/>
  <c r="C172" i="38"/>
  <c r="B172" i="38"/>
  <c r="M171" i="38"/>
  <c r="L171" i="38"/>
  <c r="K171" i="38"/>
  <c r="K177" i="38" s="1"/>
  <c r="K166" i="38" s="1"/>
  <c r="J171" i="38"/>
  <c r="J177" i="38" s="1"/>
  <c r="J166" i="38" s="1"/>
  <c r="I171" i="38"/>
  <c r="H171" i="38"/>
  <c r="G171" i="38"/>
  <c r="G177" i="38" s="1"/>
  <c r="G166" i="38" s="1"/>
  <c r="F171" i="38"/>
  <c r="F177" i="38" s="1"/>
  <c r="F166" i="38" s="1"/>
  <c r="E171" i="38"/>
  <c r="D171" i="38"/>
  <c r="C171" i="38"/>
  <c r="C177" i="38" s="1"/>
  <c r="C166" i="38" s="1"/>
  <c r="B171" i="38"/>
  <c r="U151" i="38"/>
  <c r="T151" i="38"/>
  <c r="S151" i="38"/>
  <c r="R151" i="38"/>
  <c r="Q151" i="38"/>
  <c r="P151" i="38"/>
  <c r="O151" i="38"/>
  <c r="N151" i="38"/>
  <c r="M151" i="38"/>
  <c r="L151" i="38"/>
  <c r="K151" i="38"/>
  <c r="J151" i="38"/>
  <c r="I151" i="38"/>
  <c r="H151" i="38"/>
  <c r="G151" i="38"/>
  <c r="F151" i="38"/>
  <c r="E151" i="38"/>
  <c r="D151" i="38"/>
  <c r="C151" i="38"/>
  <c r="B151" i="38"/>
  <c r="V150" i="38"/>
  <c r="V149" i="38"/>
  <c r="V148" i="38"/>
  <c r="V147" i="38"/>
  <c r="V146" i="38"/>
  <c r="V145" i="38"/>
  <c r="M140" i="38"/>
  <c r="L140" i="38"/>
  <c r="K140" i="38"/>
  <c r="J140" i="38"/>
  <c r="I140" i="38"/>
  <c r="H140" i="38"/>
  <c r="G140" i="38"/>
  <c r="F140" i="38"/>
  <c r="E140" i="38"/>
  <c r="D140" i="38"/>
  <c r="C140" i="38"/>
  <c r="B140" i="38"/>
  <c r="M139" i="38"/>
  <c r="L139" i="38"/>
  <c r="K139" i="38"/>
  <c r="J139" i="38"/>
  <c r="I139" i="38"/>
  <c r="H139" i="38"/>
  <c r="G139" i="38"/>
  <c r="F139" i="38"/>
  <c r="E139" i="38"/>
  <c r="D139" i="38"/>
  <c r="C139" i="38"/>
  <c r="B139" i="38"/>
  <c r="M138" i="38"/>
  <c r="L138" i="38"/>
  <c r="K138" i="38"/>
  <c r="J138" i="38"/>
  <c r="I138" i="38"/>
  <c r="H138" i="38"/>
  <c r="G138" i="38"/>
  <c r="F138" i="38"/>
  <c r="E138" i="38"/>
  <c r="D138" i="38"/>
  <c r="C138" i="38"/>
  <c r="B138" i="38"/>
  <c r="M137" i="38"/>
  <c r="L137" i="38"/>
  <c r="K137" i="38"/>
  <c r="J137" i="38"/>
  <c r="I137" i="38"/>
  <c r="H137" i="38"/>
  <c r="G137" i="38"/>
  <c r="F137" i="38"/>
  <c r="E137" i="38"/>
  <c r="D137" i="38"/>
  <c r="C137" i="38"/>
  <c r="B137" i="38"/>
  <c r="M136" i="38"/>
  <c r="L136" i="38"/>
  <c r="K136" i="38"/>
  <c r="J136" i="38"/>
  <c r="I136" i="38"/>
  <c r="H136" i="38"/>
  <c r="G136" i="38"/>
  <c r="F136" i="38"/>
  <c r="E136" i="38"/>
  <c r="D136" i="38"/>
  <c r="C136" i="38"/>
  <c r="B136" i="38"/>
  <c r="M135" i="38"/>
  <c r="M141" i="38" s="1"/>
  <c r="M130" i="38" s="1"/>
  <c r="L135" i="38"/>
  <c r="K135" i="38"/>
  <c r="K141" i="38" s="1"/>
  <c r="K130" i="38" s="1"/>
  <c r="J135" i="38"/>
  <c r="J141" i="38" s="1"/>
  <c r="J130" i="38" s="1"/>
  <c r="I135" i="38"/>
  <c r="I141" i="38" s="1"/>
  <c r="I130" i="38" s="1"/>
  <c r="H135" i="38"/>
  <c r="G135" i="38"/>
  <c r="G141" i="38" s="1"/>
  <c r="G130" i="38" s="1"/>
  <c r="F135" i="38"/>
  <c r="F141" i="38" s="1"/>
  <c r="F130" i="38" s="1"/>
  <c r="E135" i="38"/>
  <c r="E141" i="38" s="1"/>
  <c r="E130" i="38" s="1"/>
  <c r="D135" i="38"/>
  <c r="C135" i="38"/>
  <c r="C141" i="38" s="1"/>
  <c r="C130" i="38" s="1"/>
  <c r="B135" i="38"/>
  <c r="U111" i="38"/>
  <c r="T111" i="38"/>
  <c r="S111" i="38"/>
  <c r="R111" i="38"/>
  <c r="Q111" i="38"/>
  <c r="P111" i="38"/>
  <c r="O111" i="38"/>
  <c r="N111" i="38"/>
  <c r="M111" i="38"/>
  <c r="L111" i="38"/>
  <c r="K111" i="38"/>
  <c r="J111" i="38"/>
  <c r="I111" i="38"/>
  <c r="H111" i="38"/>
  <c r="G111" i="38"/>
  <c r="F111" i="38"/>
  <c r="E111" i="38"/>
  <c r="D111" i="38"/>
  <c r="C111" i="38"/>
  <c r="B111" i="38"/>
  <c r="V110" i="38"/>
  <c r="V109" i="38"/>
  <c r="V108" i="38"/>
  <c r="V107" i="38"/>
  <c r="V106" i="38"/>
  <c r="V105" i="38"/>
  <c r="V104" i="38"/>
  <c r="V103" i="38"/>
  <c r="V102" i="38"/>
  <c r="V101" i="38"/>
  <c r="V100" i="38"/>
  <c r="V99" i="38"/>
  <c r="M94" i="38"/>
  <c r="L94" i="38"/>
  <c r="K94" i="38"/>
  <c r="J94" i="38"/>
  <c r="I94" i="38"/>
  <c r="H94" i="38"/>
  <c r="G94" i="38"/>
  <c r="F94" i="38"/>
  <c r="E94" i="38"/>
  <c r="D94" i="38"/>
  <c r="C94" i="38"/>
  <c r="B94" i="38"/>
  <c r="A94" i="38"/>
  <c r="M93" i="38"/>
  <c r="L93" i="38"/>
  <c r="K93" i="38"/>
  <c r="J93" i="38"/>
  <c r="I93" i="38"/>
  <c r="H93" i="38"/>
  <c r="G93" i="38"/>
  <c r="F93" i="38"/>
  <c r="E93" i="38"/>
  <c r="D93" i="38"/>
  <c r="C93" i="38"/>
  <c r="B93" i="38"/>
  <c r="A93" i="38"/>
  <c r="M92" i="38"/>
  <c r="L92" i="38"/>
  <c r="K92" i="38"/>
  <c r="J92" i="38"/>
  <c r="I92" i="38"/>
  <c r="H92" i="38"/>
  <c r="G92" i="38"/>
  <c r="F92" i="38"/>
  <c r="E92" i="38"/>
  <c r="D92" i="38"/>
  <c r="C92" i="38"/>
  <c r="B92" i="38"/>
  <c r="A92" i="38"/>
  <c r="M91" i="38"/>
  <c r="L91" i="38"/>
  <c r="K91" i="38"/>
  <c r="J91" i="38"/>
  <c r="I91" i="38"/>
  <c r="H91" i="38"/>
  <c r="G91" i="38"/>
  <c r="F91" i="38"/>
  <c r="E91" i="38"/>
  <c r="D91" i="38"/>
  <c r="C91" i="38"/>
  <c r="B91" i="38"/>
  <c r="A91" i="38"/>
  <c r="M90" i="38"/>
  <c r="L90" i="38"/>
  <c r="K90" i="38"/>
  <c r="J90" i="38"/>
  <c r="I90" i="38"/>
  <c r="H90" i="38"/>
  <c r="G90" i="38"/>
  <c r="F90" i="38"/>
  <c r="E90" i="38"/>
  <c r="D90" i="38"/>
  <c r="C90" i="38"/>
  <c r="B90" i="38"/>
  <c r="A90" i="38"/>
  <c r="M89" i="38"/>
  <c r="L89" i="38"/>
  <c r="K89" i="38"/>
  <c r="J89" i="38"/>
  <c r="I89" i="38"/>
  <c r="H89" i="38"/>
  <c r="G89" i="38"/>
  <c r="F89" i="38"/>
  <c r="E89" i="38"/>
  <c r="D89" i="38"/>
  <c r="C89" i="38"/>
  <c r="B89" i="38"/>
  <c r="A89" i="38"/>
  <c r="M88" i="38"/>
  <c r="L88" i="38"/>
  <c r="K88" i="38"/>
  <c r="J88" i="38"/>
  <c r="I88" i="38"/>
  <c r="H88" i="38"/>
  <c r="G88" i="38"/>
  <c r="F88" i="38"/>
  <c r="E88" i="38"/>
  <c r="D88" i="38"/>
  <c r="C88" i="38"/>
  <c r="B88" i="38"/>
  <c r="A88" i="38"/>
  <c r="M87" i="38"/>
  <c r="L87" i="38"/>
  <c r="K87" i="38"/>
  <c r="J87" i="38"/>
  <c r="I87" i="38"/>
  <c r="H87" i="38"/>
  <c r="G87" i="38"/>
  <c r="F87" i="38"/>
  <c r="E87" i="38"/>
  <c r="D87" i="38"/>
  <c r="C87" i="38"/>
  <c r="B87" i="38"/>
  <c r="A87" i="38"/>
  <c r="M86" i="38"/>
  <c r="L86" i="38"/>
  <c r="K86" i="38"/>
  <c r="J86" i="38"/>
  <c r="I86" i="38"/>
  <c r="H86" i="38"/>
  <c r="G86" i="38"/>
  <c r="F86" i="38"/>
  <c r="E86" i="38"/>
  <c r="D86" i="38"/>
  <c r="C86" i="38"/>
  <c r="B86" i="38"/>
  <c r="A86" i="38"/>
  <c r="M85" i="38"/>
  <c r="L85" i="38"/>
  <c r="K85" i="38"/>
  <c r="J85" i="38"/>
  <c r="I85" i="38"/>
  <c r="H85" i="38"/>
  <c r="G85" i="38"/>
  <c r="F85" i="38"/>
  <c r="E85" i="38"/>
  <c r="D85" i="38"/>
  <c r="C85" i="38"/>
  <c r="B85" i="38"/>
  <c r="A85" i="38"/>
  <c r="M84" i="38"/>
  <c r="L84" i="38"/>
  <c r="K84" i="38"/>
  <c r="J84" i="38"/>
  <c r="I84" i="38"/>
  <c r="H84" i="38"/>
  <c r="G84" i="38"/>
  <c r="F84" i="38"/>
  <c r="E84" i="38"/>
  <c r="D84" i="38"/>
  <c r="C84" i="38"/>
  <c r="B84" i="38"/>
  <c r="A84" i="38"/>
  <c r="M83" i="38"/>
  <c r="L83" i="38"/>
  <c r="K83" i="38"/>
  <c r="J83" i="38"/>
  <c r="I83" i="38"/>
  <c r="H83" i="38"/>
  <c r="G83" i="38"/>
  <c r="F83" i="38"/>
  <c r="E83" i="38"/>
  <c r="D83" i="38"/>
  <c r="C83" i="38"/>
  <c r="B83" i="38"/>
  <c r="A83" i="38"/>
  <c r="U55" i="38"/>
  <c r="T55" i="38"/>
  <c r="S55" i="38"/>
  <c r="R55" i="38"/>
  <c r="Q55" i="38"/>
  <c r="P55" i="38"/>
  <c r="O55" i="38"/>
  <c r="N55" i="38"/>
  <c r="M55" i="38"/>
  <c r="L55" i="38"/>
  <c r="K55" i="38"/>
  <c r="J55" i="38"/>
  <c r="I55" i="38"/>
  <c r="H55" i="38"/>
  <c r="G55" i="38"/>
  <c r="F55" i="38"/>
  <c r="E55" i="38"/>
  <c r="D55" i="38"/>
  <c r="C55" i="38"/>
  <c r="B55" i="38"/>
  <c r="M38" i="38"/>
  <c r="L38" i="38"/>
  <c r="K38" i="38"/>
  <c r="J38" i="38"/>
  <c r="I38" i="38"/>
  <c r="H38" i="38"/>
  <c r="G38" i="38"/>
  <c r="F38" i="38"/>
  <c r="E38" i="38"/>
  <c r="D38" i="38"/>
  <c r="C38" i="38"/>
  <c r="B38" i="38"/>
  <c r="A38" i="38"/>
  <c r="M37" i="38"/>
  <c r="L37" i="38"/>
  <c r="K37" i="38"/>
  <c r="J37" i="38"/>
  <c r="I37" i="38"/>
  <c r="H37" i="38"/>
  <c r="G37" i="38"/>
  <c r="F37" i="38"/>
  <c r="E37" i="38"/>
  <c r="D37" i="38"/>
  <c r="C37" i="38"/>
  <c r="B37" i="38"/>
  <c r="A37" i="38"/>
  <c r="M36" i="38"/>
  <c r="L36" i="38"/>
  <c r="K36" i="38"/>
  <c r="J36" i="38"/>
  <c r="I36" i="38"/>
  <c r="H36" i="38"/>
  <c r="G36" i="38"/>
  <c r="F36" i="38"/>
  <c r="E36" i="38"/>
  <c r="D36" i="38"/>
  <c r="C36" i="38"/>
  <c r="B36" i="38"/>
  <c r="A36" i="38"/>
  <c r="M35" i="38"/>
  <c r="L35" i="38"/>
  <c r="K35" i="38"/>
  <c r="J35" i="38"/>
  <c r="I35" i="38"/>
  <c r="H35" i="38"/>
  <c r="G35" i="38"/>
  <c r="F35" i="38"/>
  <c r="E35" i="38"/>
  <c r="D35" i="38"/>
  <c r="C35" i="38"/>
  <c r="B35" i="38"/>
  <c r="A35" i="38"/>
  <c r="M34" i="38"/>
  <c r="L34" i="38"/>
  <c r="K34" i="38"/>
  <c r="J34" i="38"/>
  <c r="I34" i="38"/>
  <c r="H34" i="38"/>
  <c r="G34" i="38"/>
  <c r="F34" i="38"/>
  <c r="E34" i="38"/>
  <c r="D34" i="38"/>
  <c r="C34" i="38"/>
  <c r="B34" i="38"/>
  <c r="A34" i="38"/>
  <c r="M33" i="38"/>
  <c r="L33" i="38"/>
  <c r="K33" i="38"/>
  <c r="J33" i="38"/>
  <c r="I33" i="38"/>
  <c r="H33" i="38"/>
  <c r="G33" i="38"/>
  <c r="F33" i="38"/>
  <c r="E33" i="38"/>
  <c r="D33" i="38"/>
  <c r="C33" i="38"/>
  <c r="B33" i="38"/>
  <c r="A33" i="38"/>
  <c r="M32" i="38"/>
  <c r="L32" i="38"/>
  <c r="K32" i="38"/>
  <c r="J32" i="38"/>
  <c r="I32" i="38"/>
  <c r="H32" i="38"/>
  <c r="G32" i="38"/>
  <c r="F32" i="38"/>
  <c r="E32" i="38"/>
  <c r="D32" i="38"/>
  <c r="C32" i="38"/>
  <c r="B32" i="38"/>
  <c r="A32" i="38"/>
  <c r="M31" i="38"/>
  <c r="L31" i="38"/>
  <c r="K31" i="38"/>
  <c r="J31" i="38"/>
  <c r="I31" i="38"/>
  <c r="H31" i="38"/>
  <c r="G31" i="38"/>
  <c r="F31" i="38"/>
  <c r="E31" i="38"/>
  <c r="D31" i="38"/>
  <c r="C31" i="38"/>
  <c r="B31" i="38"/>
  <c r="A31" i="38"/>
  <c r="M30" i="38"/>
  <c r="L30" i="38"/>
  <c r="K30" i="38"/>
  <c r="J30" i="38"/>
  <c r="I30" i="38"/>
  <c r="H30" i="38"/>
  <c r="G30" i="38"/>
  <c r="F30" i="38"/>
  <c r="E30" i="38"/>
  <c r="D30" i="38"/>
  <c r="C30" i="38"/>
  <c r="B30" i="38"/>
  <c r="A30" i="38"/>
  <c r="M29" i="38"/>
  <c r="L29" i="38"/>
  <c r="K29" i="38"/>
  <c r="J29" i="38"/>
  <c r="I29" i="38"/>
  <c r="H29" i="38"/>
  <c r="G29" i="38"/>
  <c r="F29" i="38"/>
  <c r="E29" i="38"/>
  <c r="D29" i="38"/>
  <c r="C29" i="38"/>
  <c r="B29" i="38"/>
  <c r="A29" i="38"/>
  <c r="M28" i="38"/>
  <c r="L28" i="38"/>
  <c r="K28" i="38"/>
  <c r="J28" i="38"/>
  <c r="I28" i="38"/>
  <c r="H28" i="38"/>
  <c r="G28" i="38"/>
  <c r="F28" i="38"/>
  <c r="E28" i="38"/>
  <c r="D28" i="38"/>
  <c r="C28" i="38"/>
  <c r="B28" i="38"/>
  <c r="A28" i="38"/>
  <c r="M27" i="38"/>
  <c r="L27" i="38"/>
  <c r="K27" i="38"/>
  <c r="J27" i="38"/>
  <c r="I27" i="38"/>
  <c r="H27" i="38"/>
  <c r="G27" i="38"/>
  <c r="F27" i="38"/>
  <c r="E27" i="38"/>
  <c r="D27" i="38"/>
  <c r="C27" i="38"/>
  <c r="B27" i="38"/>
  <c r="A27" i="38"/>
  <c r="AC23" i="40" l="1"/>
  <c r="V23" i="40"/>
  <c r="N23" i="40"/>
  <c r="N45" i="40"/>
  <c r="F5" i="40"/>
  <c r="F11" i="40" s="1"/>
  <c r="V45" i="40"/>
  <c r="G5" i="40"/>
  <c r="G11" i="40" s="1"/>
  <c r="AC45" i="40"/>
  <c r="H5" i="40"/>
  <c r="H11" i="40" s="1"/>
  <c r="V25" i="39"/>
  <c r="AC25" i="39"/>
  <c r="G5" i="39"/>
  <c r="G12" i="39" s="1"/>
  <c r="V49" i="39"/>
  <c r="F5" i="39"/>
  <c r="F12" i="39" s="1"/>
  <c r="N49" i="39"/>
  <c r="AC49" i="39"/>
  <c r="H5" i="39"/>
  <c r="H12" i="39" s="1"/>
  <c r="N25" i="39"/>
  <c r="N171" i="38"/>
  <c r="N172" i="38"/>
  <c r="N173" i="38"/>
  <c r="N174" i="38"/>
  <c r="N175" i="38"/>
  <c r="N176" i="38"/>
  <c r="C95" i="38"/>
  <c r="C79" i="38" s="1"/>
  <c r="C22" i="38" s="1"/>
  <c r="C23" i="38" s="1"/>
  <c r="K95" i="38"/>
  <c r="K79" i="38" s="1"/>
  <c r="K22" i="38" s="1"/>
  <c r="K23" i="38" s="1"/>
  <c r="L141" i="38"/>
  <c r="L130" i="38" s="1"/>
  <c r="M39" i="38"/>
  <c r="M20" i="38" s="1"/>
  <c r="M21" i="38" s="1"/>
  <c r="J39" i="38"/>
  <c r="J20" i="38" s="1"/>
  <c r="J21" i="38" s="1"/>
  <c r="H95" i="38"/>
  <c r="H79" i="38" s="1"/>
  <c r="H22" i="38" s="1"/>
  <c r="H23" i="38" s="1"/>
  <c r="N135" i="38"/>
  <c r="N136" i="38"/>
  <c r="N137" i="38"/>
  <c r="N138" i="38"/>
  <c r="N139" i="38"/>
  <c r="N140" i="38"/>
  <c r="V151" i="38"/>
  <c r="D177" i="38"/>
  <c r="D166" i="38" s="1"/>
  <c r="H177" i="38"/>
  <c r="H166" i="38" s="1"/>
  <c r="L177" i="38"/>
  <c r="L166" i="38" s="1"/>
  <c r="V188" i="38"/>
  <c r="V55" i="38"/>
  <c r="D141" i="38"/>
  <c r="D130" i="38" s="1"/>
  <c r="H141" i="38"/>
  <c r="H130" i="38" s="1"/>
  <c r="H39" i="38"/>
  <c r="H20" i="38" s="1"/>
  <c r="H21" i="38" s="1"/>
  <c r="F39" i="38"/>
  <c r="F20" i="38" s="1"/>
  <c r="F21" i="38" s="1"/>
  <c r="F95" i="38"/>
  <c r="F79" i="38" s="1"/>
  <c r="F22" i="38" s="1"/>
  <c r="F23" i="38" s="1"/>
  <c r="J95" i="38"/>
  <c r="J79" i="38" s="1"/>
  <c r="J22" i="38" s="1"/>
  <c r="J23" i="38" s="1"/>
  <c r="E177" i="38"/>
  <c r="E166" i="38" s="1"/>
  <c r="I177" i="38"/>
  <c r="I166" i="38" s="1"/>
  <c r="M177" i="38"/>
  <c r="M166" i="38" s="1"/>
  <c r="K39" i="38"/>
  <c r="K20" i="38" s="1"/>
  <c r="K21" i="38" s="1"/>
  <c r="L39" i="38"/>
  <c r="L20" i="38" s="1"/>
  <c r="L21" i="38" s="1"/>
  <c r="I39" i="38"/>
  <c r="I20" i="38" s="1"/>
  <c r="I21" i="38" s="1"/>
  <c r="G39" i="38"/>
  <c r="G20" i="38" s="1"/>
  <c r="G21" i="38" s="1"/>
  <c r="N27" i="38"/>
  <c r="N35" i="38"/>
  <c r="B39" i="38"/>
  <c r="N36" i="38"/>
  <c r="C39" i="38"/>
  <c r="C20" i="38" s="1"/>
  <c r="C21" i="38" s="1"/>
  <c r="N29" i="38"/>
  <c r="N31" i="38"/>
  <c r="N28" i="38"/>
  <c r="N32" i="38"/>
  <c r="D39" i="38"/>
  <c r="D20" i="38" s="1"/>
  <c r="D21" i="38" s="1"/>
  <c r="N33" i="38"/>
  <c r="N37" i="38"/>
  <c r="E39" i="38"/>
  <c r="E20" i="38" s="1"/>
  <c r="E21" i="38" s="1"/>
  <c r="N30" i="38"/>
  <c r="N34" i="38"/>
  <c r="N38" i="38"/>
  <c r="I95" i="38"/>
  <c r="I79" i="38" s="1"/>
  <c r="I22" i="38" s="1"/>
  <c r="I23" i="38" s="1"/>
  <c r="M95" i="38"/>
  <c r="M79" i="38" s="1"/>
  <c r="M22" i="38" s="1"/>
  <c r="M23" i="38" s="1"/>
  <c r="L95" i="38"/>
  <c r="L79" i="38" s="1"/>
  <c r="L22" i="38" s="1"/>
  <c r="L23" i="38" s="1"/>
  <c r="G95" i="38"/>
  <c r="G79" i="38" s="1"/>
  <c r="G22" i="38" s="1"/>
  <c r="G23" i="38" s="1"/>
  <c r="N87" i="38"/>
  <c r="N91" i="38"/>
  <c r="B95" i="38"/>
  <c r="B79" i="38" s="1"/>
  <c r="B22" i="38" s="1"/>
  <c r="B23" i="38" s="1"/>
  <c r="N84" i="38"/>
  <c r="N88" i="38"/>
  <c r="N92" i="38"/>
  <c r="N85" i="38"/>
  <c r="N89" i="38"/>
  <c r="N93" i="38"/>
  <c r="V111" i="38"/>
  <c r="E95" i="38"/>
  <c r="E79" i="38" s="1"/>
  <c r="E22" i="38" s="1"/>
  <c r="E23" i="38" s="1"/>
  <c r="D95" i="38"/>
  <c r="D79" i="38" s="1"/>
  <c r="D22" i="38" s="1"/>
  <c r="D23" i="38" s="1"/>
  <c r="N86" i="38"/>
  <c r="N90" i="38"/>
  <c r="N94" i="38"/>
  <c r="B177" i="38"/>
  <c r="B166" i="38" s="1"/>
  <c r="B141" i="38"/>
  <c r="N83" i="38"/>
  <c r="I134" i="10"/>
  <c r="E6" i="12"/>
  <c r="E5" i="12"/>
  <c r="E4" i="12"/>
  <c r="D6" i="12"/>
  <c r="D5" i="12"/>
  <c r="D4" i="12"/>
  <c r="C6" i="12"/>
  <c r="U32" i="12"/>
  <c r="T32" i="12"/>
  <c r="S32" i="12"/>
  <c r="R32" i="12"/>
  <c r="U31" i="12"/>
  <c r="T31" i="12"/>
  <c r="S31" i="12"/>
  <c r="R31" i="12"/>
  <c r="U30" i="12"/>
  <c r="T30" i="12"/>
  <c r="S30" i="12"/>
  <c r="R30" i="12"/>
  <c r="U29" i="12"/>
  <c r="T29" i="12"/>
  <c r="S29" i="12"/>
  <c r="R29" i="12"/>
  <c r="U28" i="12"/>
  <c r="T28" i="12"/>
  <c r="S28" i="12"/>
  <c r="R28" i="12"/>
  <c r="U27" i="12"/>
  <c r="T27" i="12"/>
  <c r="S27" i="12"/>
  <c r="R27" i="12"/>
  <c r="U26" i="12"/>
  <c r="T26" i="12"/>
  <c r="S26" i="12"/>
  <c r="R26" i="12"/>
  <c r="U25" i="12"/>
  <c r="T25" i="12"/>
  <c r="S25" i="12"/>
  <c r="R25" i="12"/>
  <c r="U24" i="12"/>
  <c r="T24" i="12"/>
  <c r="S24" i="12"/>
  <c r="R24" i="12"/>
  <c r="U23" i="12"/>
  <c r="T23" i="12"/>
  <c r="S23" i="12"/>
  <c r="R23" i="12"/>
  <c r="U22" i="12"/>
  <c r="T22" i="12"/>
  <c r="S22" i="12"/>
  <c r="R22" i="12"/>
  <c r="U21" i="12"/>
  <c r="T21" i="12"/>
  <c r="S21" i="12"/>
  <c r="R21" i="12"/>
  <c r="Q32" i="12"/>
  <c r="P32" i="12"/>
  <c r="O32" i="12"/>
  <c r="N32" i="12"/>
  <c r="M32" i="12"/>
  <c r="Q31" i="12"/>
  <c r="P31" i="12"/>
  <c r="O31" i="12"/>
  <c r="N31" i="12"/>
  <c r="M31" i="12"/>
  <c r="Q30" i="12"/>
  <c r="P30" i="12"/>
  <c r="O30" i="12"/>
  <c r="N30" i="12"/>
  <c r="M30" i="12"/>
  <c r="Q29" i="12"/>
  <c r="P29" i="12"/>
  <c r="O29" i="12"/>
  <c r="N29" i="12"/>
  <c r="M29" i="12"/>
  <c r="Q28" i="12"/>
  <c r="P28" i="12"/>
  <c r="O28" i="12"/>
  <c r="N28" i="12"/>
  <c r="M28" i="12"/>
  <c r="Q27" i="12"/>
  <c r="P27" i="12"/>
  <c r="O27" i="12"/>
  <c r="N27" i="12"/>
  <c r="M27" i="12"/>
  <c r="Q26" i="12"/>
  <c r="P26" i="12"/>
  <c r="O26" i="12"/>
  <c r="N26" i="12"/>
  <c r="M26" i="12"/>
  <c r="Q25" i="12"/>
  <c r="P25" i="12"/>
  <c r="O25" i="12"/>
  <c r="N25" i="12"/>
  <c r="M25" i="12"/>
  <c r="Q24" i="12"/>
  <c r="P24" i="12"/>
  <c r="O24" i="12"/>
  <c r="N24" i="12"/>
  <c r="M24" i="12"/>
  <c r="Q23" i="12"/>
  <c r="P23" i="12"/>
  <c r="O23" i="12"/>
  <c r="N23" i="12"/>
  <c r="M23" i="12"/>
  <c r="Q22" i="12"/>
  <c r="P22" i="12"/>
  <c r="O22" i="12"/>
  <c r="N22" i="12"/>
  <c r="M22" i="12"/>
  <c r="Q21" i="12"/>
  <c r="P21" i="12"/>
  <c r="O21" i="12"/>
  <c r="N21" i="12"/>
  <c r="M21" i="12"/>
  <c r="L32" i="12"/>
  <c r="K32" i="12"/>
  <c r="J32" i="12"/>
  <c r="I32" i="12"/>
  <c r="L31" i="12"/>
  <c r="K31" i="12"/>
  <c r="J31" i="12"/>
  <c r="I31" i="12"/>
  <c r="L30" i="12"/>
  <c r="K30" i="12"/>
  <c r="J30" i="12"/>
  <c r="I30" i="12"/>
  <c r="L29" i="12"/>
  <c r="K29" i="12"/>
  <c r="J29" i="12"/>
  <c r="I29" i="12"/>
  <c r="L28" i="12"/>
  <c r="K28" i="12"/>
  <c r="J28" i="12"/>
  <c r="I28" i="12"/>
  <c r="L27" i="12"/>
  <c r="K27" i="12"/>
  <c r="J27" i="12"/>
  <c r="I27" i="12"/>
  <c r="L26" i="12"/>
  <c r="K26" i="12"/>
  <c r="J26" i="12"/>
  <c r="I26" i="12"/>
  <c r="L25" i="12"/>
  <c r="K25" i="12"/>
  <c r="J25" i="12"/>
  <c r="I25" i="12"/>
  <c r="L24" i="12"/>
  <c r="K24" i="12"/>
  <c r="J24" i="12"/>
  <c r="I24" i="12"/>
  <c r="L23" i="12"/>
  <c r="K23" i="12"/>
  <c r="J23" i="12"/>
  <c r="I23" i="12"/>
  <c r="L22" i="12"/>
  <c r="K22" i="12"/>
  <c r="J22" i="12"/>
  <c r="I22" i="12"/>
  <c r="L21" i="12"/>
  <c r="K21" i="12"/>
  <c r="J21" i="12"/>
  <c r="I21" i="12"/>
  <c r="T106" i="12"/>
  <c r="C24" i="37"/>
  <c r="AU32" i="12"/>
  <c r="AT32" i="12"/>
  <c r="AS32" i="12"/>
  <c r="AR32" i="12"/>
  <c r="AU31" i="12"/>
  <c r="AT31" i="12"/>
  <c r="AS31" i="12"/>
  <c r="AR31" i="12"/>
  <c r="AU30" i="12"/>
  <c r="AT30" i="12"/>
  <c r="AS30" i="12"/>
  <c r="AR30" i="12"/>
  <c r="AU29" i="12"/>
  <c r="AT29" i="12"/>
  <c r="AS29" i="12"/>
  <c r="AR29" i="12"/>
  <c r="AU28" i="12"/>
  <c r="AT28" i="12"/>
  <c r="AS28" i="12"/>
  <c r="AR28" i="12"/>
  <c r="AU27" i="12"/>
  <c r="AT27" i="12"/>
  <c r="AS27" i="12"/>
  <c r="AR27" i="12"/>
  <c r="AU26" i="12"/>
  <c r="AT26" i="12"/>
  <c r="AS26" i="12"/>
  <c r="AR26" i="12"/>
  <c r="AU25" i="12"/>
  <c r="AT25" i="12"/>
  <c r="AS25" i="12"/>
  <c r="AR25" i="12"/>
  <c r="AU24" i="12"/>
  <c r="AT24" i="12"/>
  <c r="AS24" i="12"/>
  <c r="AR24" i="12"/>
  <c r="AU23" i="12"/>
  <c r="AT23" i="12"/>
  <c r="AS23" i="12"/>
  <c r="AR23" i="12"/>
  <c r="AU22" i="12"/>
  <c r="AT22" i="12"/>
  <c r="AS22" i="12"/>
  <c r="AR22" i="12"/>
  <c r="AU21" i="12"/>
  <c r="AU33" i="12"/>
  <c r="AT21" i="12"/>
  <c r="AT33" i="12"/>
  <c r="AS21" i="12"/>
  <c r="AS33" i="12"/>
  <c r="AR21" i="12"/>
  <c r="AR33" i="12"/>
  <c r="AQ32" i="12"/>
  <c r="AP32" i="12"/>
  <c r="AO32" i="12"/>
  <c r="AN32" i="12"/>
  <c r="AM32" i="12"/>
  <c r="AQ31" i="12"/>
  <c r="AP31" i="12"/>
  <c r="AO31" i="12"/>
  <c r="AN31" i="12"/>
  <c r="AM31" i="12"/>
  <c r="AQ30" i="12"/>
  <c r="AP30" i="12"/>
  <c r="AO30" i="12"/>
  <c r="AN30" i="12"/>
  <c r="AM30" i="12"/>
  <c r="AQ29" i="12"/>
  <c r="AP29" i="12"/>
  <c r="AO29" i="12"/>
  <c r="AN29" i="12"/>
  <c r="AM29" i="12"/>
  <c r="AQ28" i="12"/>
  <c r="AP28" i="12"/>
  <c r="AO28" i="12"/>
  <c r="AN28" i="12"/>
  <c r="AM28" i="12"/>
  <c r="AQ27" i="12"/>
  <c r="AP27" i="12"/>
  <c r="AO27" i="12"/>
  <c r="AN27" i="12"/>
  <c r="AM27" i="12"/>
  <c r="AQ26" i="12"/>
  <c r="AP26" i="12"/>
  <c r="AO26" i="12"/>
  <c r="AN26" i="12"/>
  <c r="AM26" i="12"/>
  <c r="AQ25" i="12"/>
  <c r="AP25" i="12"/>
  <c r="AO25" i="12"/>
  <c r="AN25" i="12"/>
  <c r="AM25" i="12"/>
  <c r="AQ24" i="12"/>
  <c r="AP24" i="12"/>
  <c r="AO24" i="12"/>
  <c r="AN24" i="12"/>
  <c r="AM24" i="12"/>
  <c r="AQ23" i="12"/>
  <c r="AP23" i="12"/>
  <c r="AO23" i="12"/>
  <c r="AN23" i="12"/>
  <c r="AM23" i="12"/>
  <c r="AQ22" i="12"/>
  <c r="AP22" i="12"/>
  <c r="AO22" i="12"/>
  <c r="AN22" i="12"/>
  <c r="AM22" i="12"/>
  <c r="AQ21" i="12"/>
  <c r="AQ33" i="12"/>
  <c r="AP21" i="12"/>
  <c r="AP33" i="12"/>
  <c r="AO21" i="12"/>
  <c r="AO33" i="12"/>
  <c r="AN21" i="12"/>
  <c r="AN33" i="12"/>
  <c r="AM21" i="12"/>
  <c r="AM33" i="12"/>
  <c r="AL32" i="12"/>
  <c r="AK32" i="12"/>
  <c r="AJ32" i="12"/>
  <c r="AI32" i="12"/>
  <c r="AL31" i="12"/>
  <c r="AK31" i="12"/>
  <c r="AJ31" i="12"/>
  <c r="AI31" i="12"/>
  <c r="AL30" i="12"/>
  <c r="AK30" i="12"/>
  <c r="AJ30" i="12"/>
  <c r="AI30" i="12"/>
  <c r="AL29" i="12"/>
  <c r="AK29" i="12"/>
  <c r="AJ29" i="12"/>
  <c r="AI29" i="12"/>
  <c r="AL28" i="12"/>
  <c r="AK28" i="12"/>
  <c r="AJ28" i="12"/>
  <c r="AI28" i="12"/>
  <c r="AL27" i="12"/>
  <c r="AK27" i="12"/>
  <c r="AJ27" i="12"/>
  <c r="AI27" i="12"/>
  <c r="AL26" i="12"/>
  <c r="AK26" i="12"/>
  <c r="AJ26" i="12"/>
  <c r="AI26" i="12"/>
  <c r="AL25" i="12"/>
  <c r="AK25" i="12"/>
  <c r="AJ25" i="12"/>
  <c r="AI25" i="12"/>
  <c r="AL24" i="12"/>
  <c r="AK24" i="12"/>
  <c r="AJ24" i="12"/>
  <c r="AI24" i="12"/>
  <c r="AL23" i="12"/>
  <c r="AK23" i="12"/>
  <c r="AJ23" i="12"/>
  <c r="AI23" i="12"/>
  <c r="AL22" i="12"/>
  <c r="AK22" i="12"/>
  <c r="AJ22" i="12"/>
  <c r="AI22" i="12"/>
  <c r="AL21" i="12"/>
  <c r="AL33" i="12"/>
  <c r="AK21" i="12"/>
  <c r="AK33" i="12"/>
  <c r="AJ21" i="12"/>
  <c r="AJ33" i="12"/>
  <c r="AI21" i="12"/>
  <c r="AI33" i="12"/>
  <c r="U33" i="12"/>
  <c r="T33" i="12"/>
  <c r="S33" i="12"/>
  <c r="R33" i="12"/>
  <c r="P33" i="12"/>
  <c r="Q33" i="12"/>
  <c r="M33" i="12"/>
  <c r="N33" i="12"/>
  <c r="O33" i="12"/>
  <c r="L33" i="12"/>
  <c r="K33" i="12"/>
  <c r="J33" i="12"/>
  <c r="I33" i="12"/>
  <c r="F32" i="12"/>
  <c r="F31" i="12"/>
  <c r="F30" i="12"/>
  <c r="F29" i="12"/>
  <c r="F28" i="12"/>
  <c r="F27" i="12"/>
  <c r="F26" i="12"/>
  <c r="F25" i="12"/>
  <c r="F24" i="12"/>
  <c r="F23" i="12"/>
  <c r="F22" i="12"/>
  <c r="F21" i="12"/>
  <c r="F20" i="12"/>
  <c r="E7" i="12"/>
  <c r="D7" i="12"/>
  <c r="T72" i="12"/>
  <c r="D28" i="12"/>
  <c r="T124" i="12"/>
  <c r="AA124" i="12"/>
  <c r="Z124" i="12"/>
  <c r="Y124" i="12"/>
  <c r="X124" i="12"/>
  <c r="S124" i="12"/>
  <c r="R124" i="12"/>
  <c r="Q124" i="12"/>
  <c r="P124" i="12"/>
  <c r="L124" i="12"/>
  <c r="K124" i="12"/>
  <c r="J124" i="12"/>
  <c r="I124" i="12"/>
  <c r="AB123" i="12"/>
  <c r="Q15" i="12"/>
  <c r="U123" i="12"/>
  <c r="P15" i="12"/>
  <c r="M123" i="12"/>
  <c r="O15" i="12"/>
  <c r="AB122" i="12"/>
  <c r="Q14" i="12"/>
  <c r="U122" i="12"/>
  <c r="P14" i="12"/>
  <c r="M122" i="12"/>
  <c r="O14" i="12"/>
  <c r="AB121" i="12"/>
  <c r="Q13" i="12"/>
  <c r="U121" i="12"/>
  <c r="P13" i="12"/>
  <c r="M121" i="12"/>
  <c r="O13" i="12"/>
  <c r="AB120" i="12"/>
  <c r="Q12" i="12"/>
  <c r="U120" i="12"/>
  <c r="P12" i="12"/>
  <c r="M120" i="12"/>
  <c r="O12" i="12"/>
  <c r="AB119" i="12"/>
  <c r="Q11" i="12"/>
  <c r="U119" i="12"/>
  <c r="P11" i="12"/>
  <c r="M119" i="12"/>
  <c r="O11" i="12"/>
  <c r="AB118" i="12"/>
  <c r="Q10" i="12"/>
  <c r="U118" i="12"/>
  <c r="P10" i="12"/>
  <c r="M118" i="12"/>
  <c r="O10" i="12"/>
  <c r="AB117" i="12"/>
  <c r="Q9" i="12"/>
  <c r="U117" i="12"/>
  <c r="P9" i="12"/>
  <c r="M117" i="12"/>
  <c r="O9" i="12"/>
  <c r="AB116" i="12"/>
  <c r="Q8" i="12"/>
  <c r="U116" i="12"/>
  <c r="P8" i="12"/>
  <c r="M116" i="12"/>
  <c r="O8" i="12"/>
  <c r="AB115" i="12"/>
  <c r="Q7" i="12"/>
  <c r="U115" i="12"/>
  <c r="P7" i="12"/>
  <c r="M115" i="12"/>
  <c r="O7" i="12"/>
  <c r="AB114" i="12"/>
  <c r="Q6" i="12"/>
  <c r="U114" i="12"/>
  <c r="P6" i="12"/>
  <c r="M114" i="12"/>
  <c r="O6" i="12"/>
  <c r="AB113" i="12"/>
  <c r="Q5" i="12"/>
  <c r="U113" i="12"/>
  <c r="P5" i="12"/>
  <c r="M113" i="12"/>
  <c r="O5" i="12"/>
  <c r="AB112" i="12"/>
  <c r="Q4" i="12"/>
  <c r="U112" i="12"/>
  <c r="P4" i="12"/>
  <c r="M112" i="12"/>
  <c r="O4" i="12"/>
  <c r="F33" i="12"/>
  <c r="O16" i="12"/>
  <c r="P16" i="12"/>
  <c r="Q16" i="12"/>
  <c r="U124" i="12"/>
  <c r="AB124" i="12"/>
  <c r="M124" i="12"/>
  <c r="E130" i="34"/>
  <c r="D130" i="34"/>
  <c r="E129" i="34"/>
  <c r="B129" i="34"/>
  <c r="D128" i="34"/>
  <c r="E127" i="34"/>
  <c r="B127" i="34"/>
  <c r="D126" i="34"/>
  <c r="C125" i="34"/>
  <c r="B125" i="34"/>
  <c r="D124" i="34"/>
  <c r="F120" i="34"/>
  <c r="E124" i="34"/>
  <c r="E120" i="34"/>
  <c r="D120" i="34"/>
  <c r="C120" i="34"/>
  <c r="B124" i="34"/>
  <c r="B120" i="34"/>
  <c r="C124" i="34"/>
  <c r="F109" i="34"/>
  <c r="E125" i="34"/>
  <c r="E109" i="34"/>
  <c r="D109" i="34"/>
  <c r="D125" i="34"/>
  <c r="C109" i="34"/>
  <c r="B109" i="34"/>
  <c r="F98" i="34"/>
  <c r="E126" i="34"/>
  <c r="E98" i="34"/>
  <c r="D98" i="34"/>
  <c r="C98" i="34"/>
  <c r="B126" i="34"/>
  <c r="B98" i="34"/>
  <c r="C126" i="34"/>
  <c r="F84" i="34"/>
  <c r="E84" i="34"/>
  <c r="D84" i="34"/>
  <c r="D127" i="34"/>
  <c r="C84" i="34"/>
  <c r="B84" i="34"/>
  <c r="C127" i="34"/>
  <c r="F70" i="34"/>
  <c r="E128" i="34"/>
  <c r="E70" i="34"/>
  <c r="D70" i="34"/>
  <c r="C70" i="34"/>
  <c r="B128" i="34"/>
  <c r="B70" i="34"/>
  <c r="C128" i="34"/>
  <c r="F56" i="34"/>
  <c r="E56" i="34"/>
  <c r="D56" i="34"/>
  <c r="D129" i="34"/>
  <c r="C56" i="34"/>
  <c r="B56" i="34"/>
  <c r="C129" i="34"/>
  <c r="F42" i="34"/>
  <c r="E42" i="34"/>
  <c r="D42" i="34"/>
  <c r="C42" i="34"/>
  <c r="B130" i="34"/>
  <c r="B42" i="34"/>
  <c r="C130" i="34"/>
  <c r="F28" i="34"/>
  <c r="E28" i="34"/>
  <c r="D28" i="34"/>
  <c r="C28" i="34"/>
  <c r="B28" i="34"/>
  <c r="F14" i="34"/>
  <c r="E14" i="34"/>
  <c r="D14" i="34"/>
  <c r="C14" i="34"/>
  <c r="B14" i="34"/>
  <c r="D24" i="32"/>
  <c r="J19" i="32"/>
  <c r="I19" i="32"/>
  <c r="H19" i="32"/>
  <c r="G19" i="32"/>
  <c r="F19" i="32"/>
  <c r="E19" i="32"/>
  <c r="D19" i="32"/>
  <c r="C19" i="32"/>
  <c r="B19" i="32"/>
  <c r="J18" i="32"/>
  <c r="I18" i="32"/>
  <c r="H18" i="32"/>
  <c r="G18" i="32"/>
  <c r="F18" i="32"/>
  <c r="E18" i="32"/>
  <c r="D18" i="32"/>
  <c r="C18" i="32"/>
  <c r="B18" i="32"/>
  <c r="J14" i="32"/>
  <c r="I14" i="32"/>
  <c r="G53" i="30"/>
  <c r="F53" i="30"/>
  <c r="E53" i="30"/>
  <c r="D53" i="30"/>
  <c r="C53" i="30"/>
  <c r="B53" i="30"/>
  <c r="H52" i="30"/>
  <c r="H51" i="30"/>
  <c r="H50" i="30"/>
  <c r="H49" i="30"/>
  <c r="H48" i="30"/>
  <c r="H47" i="30"/>
  <c r="H46" i="30"/>
  <c r="H45" i="30"/>
  <c r="H44" i="30"/>
  <c r="H43" i="30"/>
  <c r="H42" i="30"/>
  <c r="H41" i="30"/>
  <c r="H40" i="30"/>
  <c r="H39" i="30"/>
  <c r="H38" i="30"/>
  <c r="H37" i="30"/>
  <c r="G32" i="30"/>
  <c r="G12" i="30"/>
  <c r="F32" i="30"/>
  <c r="F12" i="30"/>
  <c r="E32" i="30"/>
  <c r="E12" i="30"/>
  <c r="D32" i="30"/>
  <c r="D12" i="30"/>
  <c r="C32" i="30"/>
  <c r="C12" i="30"/>
  <c r="B32" i="30"/>
  <c r="B12" i="30"/>
  <c r="G31" i="30"/>
  <c r="F31" i="30"/>
  <c r="E31" i="30"/>
  <c r="D31" i="30"/>
  <c r="C31" i="30"/>
  <c r="B31" i="30"/>
  <c r="H31" i="30"/>
  <c r="G30" i="30"/>
  <c r="F30" i="30"/>
  <c r="E30" i="30"/>
  <c r="D30" i="30"/>
  <c r="C30" i="30"/>
  <c r="B30" i="30"/>
  <c r="H30" i="30"/>
  <c r="G29" i="30"/>
  <c r="F29" i="30"/>
  <c r="E29" i="30"/>
  <c r="D29" i="30"/>
  <c r="C29" i="30"/>
  <c r="B29" i="30"/>
  <c r="H29" i="30"/>
  <c r="H28" i="30"/>
  <c r="G28" i="30"/>
  <c r="F28" i="30"/>
  <c r="E28" i="30"/>
  <c r="D28" i="30"/>
  <c r="C28" i="30"/>
  <c r="B28" i="30"/>
  <c r="G27" i="30"/>
  <c r="H27" i="30"/>
  <c r="F27" i="30"/>
  <c r="E27" i="30"/>
  <c r="D27" i="30"/>
  <c r="C27" i="30"/>
  <c r="B27" i="30"/>
  <c r="G26" i="30"/>
  <c r="F26" i="30"/>
  <c r="H26" i="30"/>
  <c r="E26" i="30"/>
  <c r="D26" i="30"/>
  <c r="C26" i="30"/>
  <c r="B26" i="30"/>
  <c r="G25" i="30"/>
  <c r="F25" i="30"/>
  <c r="E25" i="30"/>
  <c r="H25" i="30"/>
  <c r="D25" i="30"/>
  <c r="C25" i="30"/>
  <c r="B25" i="30"/>
  <c r="G24" i="30"/>
  <c r="F24" i="30"/>
  <c r="E24" i="30"/>
  <c r="D24" i="30"/>
  <c r="H24" i="30"/>
  <c r="C24" i="30"/>
  <c r="B24" i="30"/>
  <c r="G23" i="30"/>
  <c r="F23" i="30"/>
  <c r="E23" i="30"/>
  <c r="D23" i="30"/>
  <c r="C23" i="30"/>
  <c r="B23" i="30"/>
  <c r="H23" i="30"/>
  <c r="G22" i="30"/>
  <c r="F22" i="30"/>
  <c r="E22" i="30"/>
  <c r="D22" i="30"/>
  <c r="C22" i="30"/>
  <c r="B22" i="30"/>
  <c r="H22" i="30"/>
  <c r="G21" i="30"/>
  <c r="F21" i="30"/>
  <c r="E21" i="30"/>
  <c r="D21" i="30"/>
  <c r="C21" i="30"/>
  <c r="B21" i="30"/>
  <c r="H21" i="30"/>
  <c r="H20" i="30"/>
  <c r="G20" i="30"/>
  <c r="F20" i="30"/>
  <c r="E20" i="30"/>
  <c r="D20" i="30"/>
  <c r="C20" i="30"/>
  <c r="B20" i="30"/>
  <c r="G19" i="30"/>
  <c r="H19" i="30"/>
  <c r="F19" i="30"/>
  <c r="E19" i="30"/>
  <c r="D19" i="30"/>
  <c r="C19" i="30"/>
  <c r="B19" i="30"/>
  <c r="G18" i="30"/>
  <c r="F18" i="30"/>
  <c r="H18" i="30"/>
  <c r="E18" i="30"/>
  <c r="D18" i="30"/>
  <c r="C18" i="30"/>
  <c r="B18" i="30"/>
  <c r="G17" i="30"/>
  <c r="G33" i="30"/>
  <c r="F17" i="30"/>
  <c r="F33" i="30"/>
  <c r="E17" i="30"/>
  <c r="H17" i="30"/>
  <c r="D17" i="30"/>
  <c r="D33" i="30"/>
  <c r="C17" i="30"/>
  <c r="C33" i="30"/>
  <c r="B17" i="30"/>
  <c r="B33" i="30"/>
  <c r="X89" i="29"/>
  <c r="W89" i="29"/>
  <c r="V89" i="29"/>
  <c r="U89" i="29"/>
  <c r="T89" i="29"/>
  <c r="S89" i="29"/>
  <c r="R89" i="29"/>
  <c r="Q89" i="29"/>
  <c r="P89" i="29"/>
  <c r="O89" i="29"/>
  <c r="N89" i="29"/>
  <c r="M89" i="29"/>
  <c r="L89" i="29"/>
  <c r="K89" i="29"/>
  <c r="J89" i="29"/>
  <c r="I89" i="29"/>
  <c r="H89" i="29"/>
  <c r="G89" i="29"/>
  <c r="F89" i="29"/>
  <c r="E89" i="29"/>
  <c r="D89" i="29"/>
  <c r="C89" i="29"/>
  <c r="B89" i="29"/>
  <c r="Y88" i="29"/>
  <c r="Y87" i="29"/>
  <c r="Y86" i="29"/>
  <c r="Y85" i="29"/>
  <c r="Y84" i="29"/>
  <c r="Y83" i="29"/>
  <c r="Y82" i="29"/>
  <c r="Y81" i="29"/>
  <c r="Y80" i="29"/>
  <c r="Y79" i="29"/>
  <c r="Y78" i="29"/>
  <c r="Y77" i="29"/>
  <c r="Y76" i="29"/>
  <c r="Y75" i="29"/>
  <c r="Y74" i="29"/>
  <c r="Y73" i="29"/>
  <c r="O68" i="29"/>
  <c r="M67" i="29"/>
  <c r="L67" i="29"/>
  <c r="K67" i="29"/>
  <c r="J67" i="29"/>
  <c r="I67" i="29"/>
  <c r="H67" i="29"/>
  <c r="G67" i="29"/>
  <c r="F67" i="29"/>
  <c r="E67" i="29"/>
  <c r="D67" i="29"/>
  <c r="C67" i="29"/>
  <c r="B67" i="29"/>
  <c r="M66" i="29"/>
  <c r="L66" i="29"/>
  <c r="K66" i="29"/>
  <c r="J66" i="29"/>
  <c r="I66" i="29"/>
  <c r="H66" i="29"/>
  <c r="G66" i="29"/>
  <c r="F66" i="29"/>
  <c r="E66" i="29"/>
  <c r="D66" i="29"/>
  <c r="C66" i="29"/>
  <c r="B66" i="29"/>
  <c r="M65" i="29"/>
  <c r="L65" i="29"/>
  <c r="K65" i="29"/>
  <c r="J65" i="29"/>
  <c r="I65" i="29"/>
  <c r="H65" i="29"/>
  <c r="G65" i="29"/>
  <c r="F65" i="29"/>
  <c r="E65" i="29"/>
  <c r="D65" i="29"/>
  <c r="C65" i="29"/>
  <c r="B65" i="29"/>
  <c r="M64" i="29"/>
  <c r="L64" i="29"/>
  <c r="K64" i="29"/>
  <c r="J64" i="29"/>
  <c r="I64" i="29"/>
  <c r="H64" i="29"/>
  <c r="G64" i="29"/>
  <c r="F64" i="29"/>
  <c r="E64" i="29"/>
  <c r="D64" i="29"/>
  <c r="C64" i="29"/>
  <c r="B64" i="29"/>
  <c r="M63" i="29"/>
  <c r="L63" i="29"/>
  <c r="K63" i="29"/>
  <c r="J63" i="29"/>
  <c r="I63" i="29"/>
  <c r="H63" i="29"/>
  <c r="G63" i="29"/>
  <c r="F63" i="29"/>
  <c r="E63" i="29"/>
  <c r="D63" i="29"/>
  <c r="C63" i="29"/>
  <c r="B63" i="29"/>
  <c r="M62" i="29"/>
  <c r="L62" i="29"/>
  <c r="K62" i="29"/>
  <c r="J62" i="29"/>
  <c r="I62" i="29"/>
  <c r="H62" i="29"/>
  <c r="G62" i="29"/>
  <c r="F62" i="29"/>
  <c r="E62" i="29"/>
  <c r="D62" i="29"/>
  <c r="C62" i="29"/>
  <c r="B62" i="29"/>
  <c r="N62" i="29"/>
  <c r="B40" i="29"/>
  <c r="M61" i="29"/>
  <c r="L61" i="29"/>
  <c r="K61" i="29"/>
  <c r="J61" i="29"/>
  <c r="I61" i="29"/>
  <c r="H61" i="29"/>
  <c r="G61" i="29"/>
  <c r="F61" i="29"/>
  <c r="E61" i="29"/>
  <c r="D61" i="29"/>
  <c r="C61" i="29"/>
  <c r="B61" i="29"/>
  <c r="M60" i="29"/>
  <c r="L60" i="29"/>
  <c r="K60" i="29"/>
  <c r="J60" i="29"/>
  <c r="I60" i="29"/>
  <c r="H60" i="29"/>
  <c r="G60" i="29"/>
  <c r="F60" i="29"/>
  <c r="E60" i="29"/>
  <c r="D60" i="29"/>
  <c r="C60" i="29"/>
  <c r="B60" i="29"/>
  <c r="N60" i="29"/>
  <c r="B38" i="29"/>
  <c r="M59" i="29"/>
  <c r="L59" i="29"/>
  <c r="K59" i="29"/>
  <c r="J59" i="29"/>
  <c r="I59" i="29"/>
  <c r="H59" i="29"/>
  <c r="G59" i="29"/>
  <c r="F59" i="29"/>
  <c r="E59" i="29"/>
  <c r="D59" i="29"/>
  <c r="C59" i="29"/>
  <c r="B59" i="29"/>
  <c r="N59" i="29"/>
  <c r="B37" i="29"/>
  <c r="M58" i="29"/>
  <c r="L58" i="29"/>
  <c r="K58" i="29"/>
  <c r="J58" i="29"/>
  <c r="I58" i="29"/>
  <c r="H58" i="29"/>
  <c r="G58" i="29"/>
  <c r="F58" i="29"/>
  <c r="E58" i="29"/>
  <c r="D58" i="29"/>
  <c r="C58" i="29"/>
  <c r="B58" i="29"/>
  <c r="M57" i="29"/>
  <c r="L57" i="29"/>
  <c r="K57" i="29"/>
  <c r="J57" i="29"/>
  <c r="I57" i="29"/>
  <c r="H57" i="29"/>
  <c r="G57" i="29"/>
  <c r="F57" i="29"/>
  <c r="E57" i="29"/>
  <c r="D57" i="29"/>
  <c r="C57" i="29"/>
  <c r="B57" i="29"/>
  <c r="M56" i="29"/>
  <c r="L56" i="29"/>
  <c r="K56" i="29"/>
  <c r="J56" i="29"/>
  <c r="I56" i="29"/>
  <c r="H56" i="29"/>
  <c r="G56" i="29"/>
  <c r="F56" i="29"/>
  <c r="E56" i="29"/>
  <c r="D56" i="29"/>
  <c r="C56" i="29"/>
  <c r="B56" i="29"/>
  <c r="M55" i="29"/>
  <c r="L55" i="29"/>
  <c r="K55" i="29"/>
  <c r="J55" i="29"/>
  <c r="I55" i="29"/>
  <c r="H55" i="29"/>
  <c r="G55" i="29"/>
  <c r="F55" i="29"/>
  <c r="E55" i="29"/>
  <c r="D55" i="29"/>
  <c r="C55" i="29"/>
  <c r="B55" i="29"/>
  <c r="M54" i="29"/>
  <c r="L54" i="29"/>
  <c r="K54" i="29"/>
  <c r="J54" i="29"/>
  <c r="I54" i="29"/>
  <c r="H54" i="29"/>
  <c r="G54" i="29"/>
  <c r="F54" i="29"/>
  <c r="E54" i="29"/>
  <c r="D54" i="29"/>
  <c r="C54" i="29"/>
  <c r="B54" i="29"/>
  <c r="M53" i="29"/>
  <c r="L53" i="29"/>
  <c r="K53" i="29"/>
  <c r="J53" i="29"/>
  <c r="I53" i="29"/>
  <c r="H53" i="29"/>
  <c r="G53" i="29"/>
  <c r="F53" i="29"/>
  <c r="E53" i="29"/>
  <c r="D53" i="29"/>
  <c r="C53" i="29"/>
  <c r="B53" i="29"/>
  <c r="M52" i="29"/>
  <c r="M68" i="29"/>
  <c r="L52" i="29"/>
  <c r="L68" i="29"/>
  <c r="K52" i="29"/>
  <c r="K68" i="29"/>
  <c r="J52" i="29"/>
  <c r="I52" i="29"/>
  <c r="H52" i="29"/>
  <c r="G52" i="29"/>
  <c r="F52" i="29"/>
  <c r="E52" i="29"/>
  <c r="E68" i="29"/>
  <c r="D52" i="29"/>
  <c r="D68" i="29"/>
  <c r="C52" i="29"/>
  <c r="B52" i="29"/>
  <c r="C45" i="29"/>
  <c r="C46" i="29"/>
  <c r="O93" i="28"/>
  <c r="X89" i="28"/>
  <c r="W89" i="28"/>
  <c r="V89" i="28"/>
  <c r="U89" i="28"/>
  <c r="T89" i="28"/>
  <c r="S89" i="28"/>
  <c r="R89" i="28"/>
  <c r="Q89" i="28"/>
  <c r="P89" i="28"/>
  <c r="O89" i="28"/>
  <c r="N89" i="28"/>
  <c r="M89" i="28"/>
  <c r="L89" i="28"/>
  <c r="K89" i="28"/>
  <c r="J89" i="28"/>
  <c r="I89" i="28"/>
  <c r="H89" i="28"/>
  <c r="G89" i="28"/>
  <c r="F89" i="28"/>
  <c r="E89" i="28"/>
  <c r="D89" i="28"/>
  <c r="C89" i="28"/>
  <c r="B89" i="28"/>
  <c r="Y88" i="28"/>
  <c r="Y87" i="28"/>
  <c r="Y86" i="28"/>
  <c r="Y85" i="28"/>
  <c r="Y84" i="28"/>
  <c r="Y83" i="28"/>
  <c r="Q82" i="28"/>
  <c r="Y82" i="28"/>
  <c r="Y81" i="28"/>
  <c r="Y80" i="28"/>
  <c r="Y79" i="28"/>
  <c r="Y78" i="28"/>
  <c r="Y77" i="28"/>
  <c r="Y76" i="28"/>
  <c r="Y75" i="28"/>
  <c r="Y74" i="28"/>
  <c r="Y73" i="28"/>
  <c r="O68" i="28"/>
  <c r="M67" i="28"/>
  <c r="L67" i="28"/>
  <c r="K67" i="28"/>
  <c r="J67" i="28"/>
  <c r="I67" i="28"/>
  <c r="H67" i="28"/>
  <c r="G67" i="28"/>
  <c r="F67" i="28"/>
  <c r="E67" i="28"/>
  <c r="D67" i="28"/>
  <c r="C67" i="28"/>
  <c r="B67" i="28"/>
  <c r="M66" i="28"/>
  <c r="L66" i="28"/>
  <c r="K66" i="28"/>
  <c r="J66" i="28"/>
  <c r="I66" i="28"/>
  <c r="H66" i="28"/>
  <c r="G66" i="28"/>
  <c r="F66" i="28"/>
  <c r="E66" i="28"/>
  <c r="D66" i="28"/>
  <c r="C66" i="28"/>
  <c r="B66" i="28"/>
  <c r="M65" i="28"/>
  <c r="L65" i="28"/>
  <c r="K65" i="28"/>
  <c r="J65" i="28"/>
  <c r="I65" i="28"/>
  <c r="H65" i="28"/>
  <c r="G65" i="28"/>
  <c r="F65" i="28"/>
  <c r="E65" i="28"/>
  <c r="D65" i="28"/>
  <c r="C65" i="28"/>
  <c r="B65" i="28"/>
  <c r="M64" i="28"/>
  <c r="L64" i="28"/>
  <c r="K64" i="28"/>
  <c r="J64" i="28"/>
  <c r="I64" i="28"/>
  <c r="H64" i="28"/>
  <c r="G64" i="28"/>
  <c r="F64" i="28"/>
  <c r="E64" i="28"/>
  <c r="D64" i="28"/>
  <c r="C64" i="28"/>
  <c r="B64" i="28"/>
  <c r="N64" i="28"/>
  <c r="B40" i="28"/>
  <c r="M63" i="28"/>
  <c r="L63" i="28"/>
  <c r="K63" i="28"/>
  <c r="J63" i="28"/>
  <c r="I63" i="28"/>
  <c r="H63" i="28"/>
  <c r="G63" i="28"/>
  <c r="F63" i="28"/>
  <c r="E63" i="28"/>
  <c r="D63" i="28"/>
  <c r="C63" i="28"/>
  <c r="B63" i="28"/>
  <c r="M62" i="28"/>
  <c r="L62" i="28"/>
  <c r="K62" i="28"/>
  <c r="J62" i="28"/>
  <c r="I62" i="28"/>
  <c r="H62" i="28"/>
  <c r="G62" i="28"/>
  <c r="F62" i="28"/>
  <c r="E62" i="28"/>
  <c r="D62" i="28"/>
  <c r="C62" i="28"/>
  <c r="B62" i="28"/>
  <c r="N62" i="28"/>
  <c r="B38" i="28"/>
  <c r="M61" i="28"/>
  <c r="L61" i="28"/>
  <c r="K61" i="28"/>
  <c r="J61" i="28"/>
  <c r="I61" i="28"/>
  <c r="H61" i="28"/>
  <c r="G61" i="28"/>
  <c r="F61" i="28"/>
  <c r="E61" i="28"/>
  <c r="D61" i="28"/>
  <c r="C61" i="28"/>
  <c r="B61" i="28"/>
  <c r="N61" i="28"/>
  <c r="B37" i="28"/>
  <c r="M60" i="28"/>
  <c r="L60" i="28"/>
  <c r="K60" i="28"/>
  <c r="J60" i="28"/>
  <c r="I60" i="28"/>
  <c r="H60" i="28"/>
  <c r="G60" i="28"/>
  <c r="F60" i="28"/>
  <c r="E60" i="28"/>
  <c r="D60" i="28"/>
  <c r="C60" i="28"/>
  <c r="B60" i="28"/>
  <c r="M59" i="28"/>
  <c r="L59" i="28"/>
  <c r="K59" i="28"/>
  <c r="J59" i="28"/>
  <c r="I59" i="28"/>
  <c r="H59" i="28"/>
  <c r="G59" i="28"/>
  <c r="F59" i="28"/>
  <c r="E59" i="28"/>
  <c r="D59" i="28"/>
  <c r="C59" i="28"/>
  <c r="B59" i="28"/>
  <c r="N59" i="28"/>
  <c r="B35" i="28"/>
  <c r="M58" i="28"/>
  <c r="L58" i="28"/>
  <c r="K58" i="28"/>
  <c r="J58" i="28"/>
  <c r="I58" i="28"/>
  <c r="H58" i="28"/>
  <c r="G58" i="28"/>
  <c r="F58" i="28"/>
  <c r="N58" i="28"/>
  <c r="B34" i="28"/>
  <c r="E58" i="28"/>
  <c r="D58" i="28"/>
  <c r="C58" i="28"/>
  <c r="B58" i="28"/>
  <c r="M57" i="28"/>
  <c r="L57" i="28"/>
  <c r="K57" i="28"/>
  <c r="J57" i="28"/>
  <c r="I57" i="28"/>
  <c r="H57" i="28"/>
  <c r="G57" i="28"/>
  <c r="F57" i="28"/>
  <c r="E57" i="28"/>
  <c r="D57" i="28"/>
  <c r="C57" i="28"/>
  <c r="B57" i="28"/>
  <c r="M56" i="28"/>
  <c r="L56" i="28"/>
  <c r="K56" i="28"/>
  <c r="J56" i="28"/>
  <c r="I56" i="28"/>
  <c r="H56" i="28"/>
  <c r="G56" i="28"/>
  <c r="F56" i="28"/>
  <c r="E56" i="28"/>
  <c r="D56" i="28"/>
  <c r="C56" i="28"/>
  <c r="B56" i="28"/>
  <c r="N56" i="28"/>
  <c r="B32" i="28"/>
  <c r="M55" i="28"/>
  <c r="L55" i="28"/>
  <c r="K55" i="28"/>
  <c r="J55" i="28"/>
  <c r="I55" i="28"/>
  <c r="H55" i="28"/>
  <c r="G55" i="28"/>
  <c r="F55" i="28"/>
  <c r="E55" i="28"/>
  <c r="D55" i="28"/>
  <c r="C55" i="28"/>
  <c r="B55" i="28"/>
  <c r="M54" i="28"/>
  <c r="L54" i="28"/>
  <c r="K54" i="28"/>
  <c r="J54" i="28"/>
  <c r="I54" i="28"/>
  <c r="H54" i="28"/>
  <c r="G54" i="28"/>
  <c r="F54" i="28"/>
  <c r="E54" i="28"/>
  <c r="D54" i="28"/>
  <c r="C54" i="28"/>
  <c r="B54" i="28"/>
  <c r="N54" i="28"/>
  <c r="B30" i="28"/>
  <c r="M53" i="28"/>
  <c r="L53" i="28"/>
  <c r="K53" i="28"/>
  <c r="J53" i="28"/>
  <c r="I53" i="28"/>
  <c r="H53" i="28"/>
  <c r="G53" i="28"/>
  <c r="F53" i="28"/>
  <c r="E53" i="28"/>
  <c r="D53" i="28"/>
  <c r="C53" i="28"/>
  <c r="B53" i="28"/>
  <c r="N53" i="28"/>
  <c r="B29" i="28"/>
  <c r="M52" i="28"/>
  <c r="M68" i="28"/>
  <c r="L52" i="28"/>
  <c r="L68" i="28"/>
  <c r="K52" i="28"/>
  <c r="K68" i="28"/>
  <c r="J52" i="28"/>
  <c r="J68" i="28"/>
  <c r="I52" i="28"/>
  <c r="I68" i="28"/>
  <c r="H52" i="28"/>
  <c r="H68" i="28"/>
  <c r="G52" i="28"/>
  <c r="G68" i="28"/>
  <c r="F52" i="28"/>
  <c r="F68" i="28"/>
  <c r="E52" i="28"/>
  <c r="E68" i="28"/>
  <c r="D52" i="28"/>
  <c r="C52" i="28"/>
  <c r="C68" i="28"/>
  <c r="B52" i="28"/>
  <c r="B68" i="28"/>
  <c r="C43" i="28"/>
  <c r="C42" i="28"/>
  <c r="C41" i="28"/>
  <c r="C40" i="28"/>
  <c r="C39" i="28"/>
  <c r="C38" i="28"/>
  <c r="L48" i="27"/>
  <c r="L47" i="27"/>
  <c r="B18" i="27"/>
  <c r="L46" i="27"/>
  <c r="B17" i="27"/>
  <c r="L45" i="27"/>
  <c r="B16" i="27"/>
  <c r="L44" i="27"/>
  <c r="B15" i="27"/>
  <c r="L43" i="27"/>
  <c r="H42" i="27"/>
  <c r="L42" i="27"/>
  <c r="B13" i="27"/>
  <c r="J41" i="27"/>
  <c r="I41" i="27"/>
  <c r="H41" i="27"/>
  <c r="L41" i="27"/>
  <c r="B12" i="27"/>
  <c r="I40" i="27"/>
  <c r="H40" i="27"/>
  <c r="L40" i="27"/>
  <c r="B11" i="27"/>
  <c r="I39" i="27"/>
  <c r="H39" i="27"/>
  <c r="L39" i="27"/>
  <c r="B10" i="27"/>
  <c r="D37" i="27"/>
  <c r="D38" i="27"/>
  <c r="L36" i="27"/>
  <c r="B7" i="27"/>
  <c r="E36" i="27"/>
  <c r="F36" i="27"/>
  <c r="L35" i="27"/>
  <c r="E35" i="27"/>
  <c r="F35" i="27"/>
  <c r="L34" i="27"/>
  <c r="F34" i="27"/>
  <c r="B21" i="27"/>
  <c r="B70" i="27"/>
  <c r="B20" i="27"/>
  <c r="B69" i="27"/>
  <c r="B19" i="27"/>
  <c r="B68" i="27"/>
  <c r="B14" i="27"/>
  <c r="B6" i="27"/>
  <c r="F24" i="24"/>
  <c r="G24" i="24" s="1"/>
  <c r="D24" i="24"/>
  <c r="C24" i="24"/>
  <c r="B24" i="24"/>
  <c r="G21" i="24"/>
  <c r="E21" i="24"/>
  <c r="G20" i="24"/>
  <c r="E20" i="24"/>
  <c r="G19" i="24"/>
  <c r="E19" i="24"/>
  <c r="E18" i="24"/>
  <c r="G17" i="24"/>
  <c r="E17" i="24"/>
  <c r="G16" i="24"/>
  <c r="E16" i="24"/>
  <c r="G15" i="24"/>
  <c r="E15" i="24"/>
  <c r="G14" i="24"/>
  <c r="E14" i="24"/>
  <c r="G13" i="24"/>
  <c r="E13" i="24"/>
  <c r="G12" i="24"/>
  <c r="E12" i="24"/>
  <c r="G11" i="24"/>
  <c r="E11" i="24"/>
  <c r="G10" i="24"/>
  <c r="E10" i="24"/>
  <c r="M29" i="23"/>
  <c r="C23" i="23"/>
  <c r="B23" i="23"/>
  <c r="M28" i="22"/>
  <c r="M41" i="19"/>
  <c r="M40" i="19"/>
  <c r="K17" i="19"/>
  <c r="J17" i="19"/>
  <c r="I17" i="19"/>
  <c r="H17" i="19"/>
  <c r="G17" i="19"/>
  <c r="F17" i="19"/>
  <c r="E17" i="19"/>
  <c r="D17" i="19"/>
  <c r="C17" i="19"/>
  <c r="B17" i="19"/>
  <c r="L16" i="19"/>
  <c r="L15" i="19"/>
  <c r="L14" i="19"/>
  <c r="L13" i="19"/>
  <c r="L12" i="19"/>
  <c r="L11" i="19"/>
  <c r="L10" i="19"/>
  <c r="L9" i="19"/>
  <c r="L8" i="19"/>
  <c r="L7" i="19"/>
  <c r="L6" i="19"/>
  <c r="L5" i="19"/>
  <c r="L17" i="19"/>
  <c r="D50" i="18"/>
  <c r="C50" i="18"/>
  <c r="B50" i="18"/>
  <c r="F25" i="18"/>
  <c r="E25" i="18"/>
  <c r="D25" i="18"/>
  <c r="C25" i="18"/>
  <c r="B25" i="18"/>
  <c r="D10" i="16"/>
  <c r="C10" i="16"/>
  <c r="B10" i="16"/>
  <c r="U78" i="15"/>
  <c r="T78" i="15"/>
  <c r="S78" i="15"/>
  <c r="R78" i="15"/>
  <c r="Q78" i="15"/>
  <c r="P78" i="15"/>
  <c r="O78" i="15"/>
  <c r="N78" i="15"/>
  <c r="M78" i="15"/>
  <c r="L78" i="15"/>
  <c r="K78" i="15"/>
  <c r="J78" i="15"/>
  <c r="I78" i="15"/>
  <c r="H78" i="15"/>
  <c r="G78" i="15"/>
  <c r="F78" i="15"/>
  <c r="E78" i="15"/>
  <c r="D78" i="15"/>
  <c r="C78" i="15"/>
  <c r="B78" i="15"/>
  <c r="V77" i="15"/>
  <c r="V76" i="15"/>
  <c r="V75" i="15"/>
  <c r="V74" i="15"/>
  <c r="V73" i="15"/>
  <c r="V72" i="15"/>
  <c r="V71" i="15"/>
  <c r="M63" i="15"/>
  <c r="L63" i="15"/>
  <c r="K63" i="15"/>
  <c r="J63" i="15"/>
  <c r="I63" i="15"/>
  <c r="H63" i="15"/>
  <c r="G63" i="15"/>
  <c r="F63" i="15"/>
  <c r="E63" i="15"/>
  <c r="N63" i="15"/>
  <c r="D63" i="15"/>
  <c r="C63" i="15"/>
  <c r="B63" i="15"/>
  <c r="M62" i="15"/>
  <c r="L62" i="15"/>
  <c r="K62" i="15"/>
  <c r="J62" i="15"/>
  <c r="I62" i="15"/>
  <c r="H62" i="15"/>
  <c r="G62" i="15"/>
  <c r="F62" i="15"/>
  <c r="E62" i="15"/>
  <c r="D62" i="15"/>
  <c r="C62" i="15"/>
  <c r="B62" i="15"/>
  <c r="M61" i="15"/>
  <c r="L61" i="15"/>
  <c r="K61" i="15"/>
  <c r="J61" i="15"/>
  <c r="I61" i="15"/>
  <c r="H61" i="15"/>
  <c r="G61" i="15"/>
  <c r="F61" i="15"/>
  <c r="E61" i="15"/>
  <c r="D61" i="15"/>
  <c r="C61" i="15"/>
  <c r="B61" i="15"/>
  <c r="M60" i="15"/>
  <c r="L60" i="15"/>
  <c r="K60" i="15"/>
  <c r="J60" i="15"/>
  <c r="I60" i="15"/>
  <c r="H60" i="15"/>
  <c r="G60" i="15"/>
  <c r="F60" i="15"/>
  <c r="E60" i="15"/>
  <c r="D60" i="15"/>
  <c r="C60" i="15"/>
  <c r="B60" i="15"/>
  <c r="M59" i="15"/>
  <c r="L59" i="15"/>
  <c r="K59" i="15"/>
  <c r="J59" i="15"/>
  <c r="I59" i="15"/>
  <c r="H59" i="15"/>
  <c r="G59" i="15"/>
  <c r="F59" i="15"/>
  <c r="E59" i="15"/>
  <c r="D59" i="15"/>
  <c r="C59" i="15"/>
  <c r="B59" i="15"/>
  <c r="M58" i="15"/>
  <c r="L58" i="15"/>
  <c r="K58" i="15"/>
  <c r="J58" i="15"/>
  <c r="I58" i="15"/>
  <c r="H58" i="15"/>
  <c r="G58" i="15"/>
  <c r="F58" i="15"/>
  <c r="E58" i="15"/>
  <c r="N58" i="15"/>
  <c r="D58" i="15"/>
  <c r="C58" i="15"/>
  <c r="B58" i="15"/>
  <c r="M57" i="15"/>
  <c r="L57" i="15"/>
  <c r="K57" i="15"/>
  <c r="J57" i="15"/>
  <c r="I57" i="15"/>
  <c r="H57" i="15"/>
  <c r="G57" i="15"/>
  <c r="F57" i="15"/>
  <c r="E57" i="15"/>
  <c r="D57" i="15"/>
  <c r="C57" i="15"/>
  <c r="B57" i="15"/>
  <c r="U37" i="15"/>
  <c r="T37" i="15"/>
  <c r="S37" i="15"/>
  <c r="R37" i="15"/>
  <c r="Q37" i="15"/>
  <c r="P37" i="15"/>
  <c r="O37" i="15"/>
  <c r="N37" i="15"/>
  <c r="M37" i="15"/>
  <c r="L37" i="15"/>
  <c r="K37" i="15"/>
  <c r="J37" i="15"/>
  <c r="I37" i="15"/>
  <c r="H37" i="15"/>
  <c r="G37" i="15"/>
  <c r="F37" i="15"/>
  <c r="E37" i="15"/>
  <c r="D37" i="15"/>
  <c r="C37" i="15"/>
  <c r="B37" i="15"/>
  <c r="V36" i="15"/>
  <c r="V35" i="15"/>
  <c r="V34" i="15"/>
  <c r="V33" i="15"/>
  <c r="V32" i="15"/>
  <c r="V31" i="15"/>
  <c r="V30" i="15"/>
  <c r="M22" i="15"/>
  <c r="L22" i="15"/>
  <c r="K22" i="15"/>
  <c r="J22" i="15"/>
  <c r="I22" i="15"/>
  <c r="H22" i="15"/>
  <c r="G22" i="15"/>
  <c r="F22" i="15"/>
  <c r="E22" i="15"/>
  <c r="D22" i="15"/>
  <c r="C22" i="15"/>
  <c r="B22" i="15"/>
  <c r="M21" i="15"/>
  <c r="L21" i="15"/>
  <c r="K21" i="15"/>
  <c r="J21" i="15"/>
  <c r="I21" i="15"/>
  <c r="H21" i="15"/>
  <c r="G21" i="15"/>
  <c r="F21" i="15"/>
  <c r="E21" i="15"/>
  <c r="D21" i="15"/>
  <c r="C21" i="15"/>
  <c r="B21" i="15"/>
  <c r="M20" i="15"/>
  <c r="L20" i="15"/>
  <c r="K20" i="15"/>
  <c r="J20" i="15"/>
  <c r="I20" i="15"/>
  <c r="H20" i="15"/>
  <c r="G20" i="15"/>
  <c r="F20" i="15"/>
  <c r="E20" i="15"/>
  <c r="D20" i="15"/>
  <c r="C20" i="15"/>
  <c r="B20" i="15"/>
  <c r="M19" i="15"/>
  <c r="L19" i="15"/>
  <c r="K19" i="15"/>
  <c r="J19" i="15"/>
  <c r="I19" i="15"/>
  <c r="H19" i="15"/>
  <c r="G19" i="15"/>
  <c r="F19" i="15"/>
  <c r="E19" i="15"/>
  <c r="D19" i="15"/>
  <c r="C19" i="15"/>
  <c r="B19" i="15"/>
  <c r="M18" i="15"/>
  <c r="L18" i="15"/>
  <c r="K18" i="15"/>
  <c r="J18" i="15"/>
  <c r="I18" i="15"/>
  <c r="H18" i="15"/>
  <c r="G18" i="15"/>
  <c r="F18" i="15"/>
  <c r="E18" i="15"/>
  <c r="D18" i="15"/>
  <c r="C18" i="15"/>
  <c r="B18" i="15"/>
  <c r="N18" i="15"/>
  <c r="M17" i="15"/>
  <c r="L17" i="15"/>
  <c r="K17" i="15"/>
  <c r="J17" i="15"/>
  <c r="I17" i="15"/>
  <c r="H17" i="15"/>
  <c r="G17" i="15"/>
  <c r="F17" i="15"/>
  <c r="E17" i="15"/>
  <c r="D17" i="15"/>
  <c r="C17" i="15"/>
  <c r="B17" i="15"/>
  <c r="M16" i="15"/>
  <c r="L16" i="15"/>
  <c r="K16" i="15"/>
  <c r="J16" i="15"/>
  <c r="I16" i="15"/>
  <c r="H16" i="15"/>
  <c r="H23" i="15"/>
  <c r="H9" i="15"/>
  <c r="G16" i="15"/>
  <c r="F16" i="15"/>
  <c r="E16" i="15"/>
  <c r="D16" i="15"/>
  <c r="C16" i="15"/>
  <c r="B16" i="15"/>
  <c r="B23" i="15"/>
  <c r="B9" i="15"/>
  <c r="N11" i="15"/>
  <c r="L26" i="14"/>
  <c r="K26" i="14"/>
  <c r="J26" i="14"/>
  <c r="I26" i="14"/>
  <c r="H26" i="14"/>
  <c r="G26" i="14"/>
  <c r="F26" i="14"/>
  <c r="E26" i="14"/>
  <c r="D26" i="14"/>
  <c r="C26" i="14"/>
  <c r="B26" i="14"/>
  <c r="A26" i="14"/>
  <c r="L171" i="13"/>
  <c r="K171" i="13"/>
  <c r="J171" i="13"/>
  <c r="H171" i="13"/>
  <c r="G171" i="13"/>
  <c r="F171" i="13"/>
  <c r="D171" i="13"/>
  <c r="C171" i="13"/>
  <c r="B171" i="13"/>
  <c r="M170" i="13"/>
  <c r="I170" i="13"/>
  <c r="E170" i="13"/>
  <c r="M169" i="13"/>
  <c r="I169" i="13"/>
  <c r="E169" i="13"/>
  <c r="M168" i="13"/>
  <c r="I168" i="13"/>
  <c r="E168" i="13"/>
  <c r="M167" i="13"/>
  <c r="I167" i="13"/>
  <c r="E167" i="13"/>
  <c r="M166" i="13"/>
  <c r="I166" i="13"/>
  <c r="E166" i="13"/>
  <c r="M165" i="13"/>
  <c r="I165" i="13"/>
  <c r="E165" i="13"/>
  <c r="M164" i="13"/>
  <c r="I164" i="13"/>
  <c r="I171" i="13"/>
  <c r="E164" i="13"/>
  <c r="E171" i="13"/>
  <c r="E152" i="13"/>
  <c r="D152" i="13"/>
  <c r="C152" i="13"/>
  <c r="B152" i="13"/>
  <c r="N122" i="13"/>
  <c r="M122" i="13"/>
  <c r="L122" i="13"/>
  <c r="K122" i="13"/>
  <c r="J122" i="13"/>
  <c r="I122" i="13"/>
  <c r="G122" i="13"/>
  <c r="F122" i="13"/>
  <c r="E122" i="13"/>
  <c r="D122" i="13"/>
  <c r="C122" i="13"/>
  <c r="B122" i="13"/>
  <c r="O121" i="13"/>
  <c r="H121" i="13"/>
  <c r="O120" i="13"/>
  <c r="H120" i="13"/>
  <c r="O119" i="13"/>
  <c r="H119" i="13"/>
  <c r="O118" i="13"/>
  <c r="H118" i="13"/>
  <c r="O117" i="13"/>
  <c r="H117" i="13"/>
  <c r="F67" i="13"/>
  <c r="E67" i="13"/>
  <c r="B67" i="13"/>
  <c r="D66" i="13"/>
  <c r="C64" i="13"/>
  <c r="C63" i="13"/>
  <c r="M57" i="13"/>
  <c r="L57" i="13"/>
  <c r="D65" i="13"/>
  <c r="K57" i="13"/>
  <c r="D64" i="13"/>
  <c r="J57" i="13"/>
  <c r="D63" i="13"/>
  <c r="I57" i="13"/>
  <c r="D62" i="13"/>
  <c r="H57" i="13"/>
  <c r="D61" i="13"/>
  <c r="G57" i="13"/>
  <c r="C66" i="13"/>
  <c r="F57" i="13"/>
  <c r="C65" i="13"/>
  <c r="E57" i="13"/>
  <c r="D57" i="13"/>
  <c r="C57" i="13"/>
  <c r="C62" i="13"/>
  <c r="B57" i="13"/>
  <c r="C61" i="13"/>
  <c r="C67" i="13"/>
  <c r="D12" i="13"/>
  <c r="C12" i="13"/>
  <c r="C13" i="13"/>
  <c r="AB127" i="12"/>
  <c r="U127" i="12"/>
  <c r="M127" i="12"/>
  <c r="AA106" i="12"/>
  <c r="Z106" i="12"/>
  <c r="Y106" i="12"/>
  <c r="X106" i="12"/>
  <c r="S106" i="12"/>
  <c r="R106" i="12"/>
  <c r="Q106" i="12"/>
  <c r="P106" i="12"/>
  <c r="L106" i="12"/>
  <c r="K106" i="12"/>
  <c r="J106" i="12"/>
  <c r="I106" i="12"/>
  <c r="AB105" i="12"/>
  <c r="U105" i="12"/>
  <c r="M105" i="12"/>
  <c r="AB104" i="12"/>
  <c r="U104" i="12"/>
  <c r="M104" i="12"/>
  <c r="AB103" i="12"/>
  <c r="U103" i="12"/>
  <c r="M103" i="12"/>
  <c r="AB102" i="12"/>
  <c r="U102" i="12"/>
  <c r="M102" i="12"/>
  <c r="AB101" i="12"/>
  <c r="U101" i="12"/>
  <c r="M101" i="12"/>
  <c r="AB100" i="12"/>
  <c r="U100" i="12"/>
  <c r="M100" i="12"/>
  <c r="AB99" i="12"/>
  <c r="U99" i="12"/>
  <c r="M99" i="12"/>
  <c r="AB98" i="12"/>
  <c r="U98" i="12"/>
  <c r="M98" i="12"/>
  <c r="AB97" i="12"/>
  <c r="U97" i="12"/>
  <c r="M97" i="12"/>
  <c r="AB96" i="12"/>
  <c r="U96" i="12"/>
  <c r="M96" i="12"/>
  <c r="AB95" i="12"/>
  <c r="U95" i="12"/>
  <c r="M95" i="12"/>
  <c r="AB94" i="12"/>
  <c r="U94" i="12"/>
  <c r="M94" i="12"/>
  <c r="AA89" i="12"/>
  <c r="AH32" i="12"/>
  <c r="Z89" i="12"/>
  <c r="AG32" i="12"/>
  <c r="Y89" i="12"/>
  <c r="AF32" i="12"/>
  <c r="X89" i="12"/>
  <c r="AE32" i="12"/>
  <c r="T89" i="12"/>
  <c r="AD32" i="12"/>
  <c r="S89" i="12"/>
  <c r="AC32" i="12"/>
  <c r="R89" i="12"/>
  <c r="AB32" i="12"/>
  <c r="Q89" i="12"/>
  <c r="AA32" i="12"/>
  <c r="P89" i="12"/>
  <c r="Z32" i="12"/>
  <c r="L89" i="12"/>
  <c r="Y32" i="12"/>
  <c r="K89" i="12"/>
  <c r="X32" i="12"/>
  <c r="J89" i="12"/>
  <c r="W32" i="12"/>
  <c r="I89" i="12"/>
  <c r="V32" i="12"/>
  <c r="AA88" i="12"/>
  <c r="AH31" i="12"/>
  <c r="Z88" i="12"/>
  <c r="AG31" i="12"/>
  <c r="Y88" i="12"/>
  <c r="AF31" i="12"/>
  <c r="X88" i="12"/>
  <c r="AE31" i="12"/>
  <c r="T88" i="12"/>
  <c r="AD31" i="12"/>
  <c r="S88" i="12"/>
  <c r="AC31" i="12"/>
  <c r="R88" i="12"/>
  <c r="AB31" i="12"/>
  <c r="Q88" i="12"/>
  <c r="AA31" i="12"/>
  <c r="P88" i="12"/>
  <c r="Z31" i="12"/>
  <c r="L88" i="12"/>
  <c r="Y31" i="12"/>
  <c r="K88" i="12"/>
  <c r="X31" i="12"/>
  <c r="J88" i="12"/>
  <c r="W31" i="12"/>
  <c r="I88" i="12"/>
  <c r="V31" i="12"/>
  <c r="AA87" i="12"/>
  <c r="AH30" i="12"/>
  <c r="Z87" i="12"/>
  <c r="AG30" i="12"/>
  <c r="Y87" i="12"/>
  <c r="AF30" i="12"/>
  <c r="X87" i="12"/>
  <c r="AE30" i="12"/>
  <c r="T87" i="12"/>
  <c r="AD30" i="12"/>
  <c r="S87" i="12"/>
  <c r="AC30" i="12"/>
  <c r="R87" i="12"/>
  <c r="AB30" i="12"/>
  <c r="Q87" i="12"/>
  <c r="AA30" i="12"/>
  <c r="P87" i="12"/>
  <c r="Z30" i="12"/>
  <c r="L87" i="12"/>
  <c r="Y30" i="12"/>
  <c r="K87" i="12"/>
  <c r="X30" i="12"/>
  <c r="J87" i="12"/>
  <c r="W30" i="12"/>
  <c r="I87" i="12"/>
  <c r="V30" i="12"/>
  <c r="AA86" i="12"/>
  <c r="AH29" i="12"/>
  <c r="Z86" i="12"/>
  <c r="AG29" i="12"/>
  <c r="Y86" i="12"/>
  <c r="AF29" i="12"/>
  <c r="X86" i="12"/>
  <c r="AE29" i="12"/>
  <c r="T86" i="12"/>
  <c r="AD29" i="12"/>
  <c r="S86" i="12"/>
  <c r="AC29" i="12"/>
  <c r="R86" i="12"/>
  <c r="AB29" i="12"/>
  <c r="Q86" i="12"/>
  <c r="AA29" i="12"/>
  <c r="P86" i="12"/>
  <c r="Z29" i="12"/>
  <c r="L86" i="12"/>
  <c r="Y29" i="12"/>
  <c r="K86" i="12"/>
  <c r="X29" i="12"/>
  <c r="J86" i="12"/>
  <c r="W29" i="12"/>
  <c r="I86" i="12"/>
  <c r="V29" i="12"/>
  <c r="AA85" i="12"/>
  <c r="AH28" i="12"/>
  <c r="Z85" i="12"/>
  <c r="AG28" i="12"/>
  <c r="Y85" i="12"/>
  <c r="AF28" i="12"/>
  <c r="X85" i="12"/>
  <c r="AE28" i="12"/>
  <c r="T85" i="12"/>
  <c r="AD28" i="12"/>
  <c r="S85" i="12"/>
  <c r="AC28" i="12"/>
  <c r="R85" i="12"/>
  <c r="AB28" i="12"/>
  <c r="Q85" i="12"/>
  <c r="AA28" i="12"/>
  <c r="P85" i="12"/>
  <c r="Z28" i="12"/>
  <c r="L85" i="12"/>
  <c r="Y28" i="12"/>
  <c r="K85" i="12"/>
  <c r="X28" i="12"/>
  <c r="J85" i="12"/>
  <c r="W28" i="12"/>
  <c r="I85" i="12"/>
  <c r="V28" i="12"/>
  <c r="AA84" i="12"/>
  <c r="AH27" i="12"/>
  <c r="Z84" i="12"/>
  <c r="AG27" i="12"/>
  <c r="Y84" i="12"/>
  <c r="AF27" i="12"/>
  <c r="X84" i="12"/>
  <c r="AE27" i="12"/>
  <c r="T84" i="12"/>
  <c r="AD27" i="12"/>
  <c r="S84" i="12"/>
  <c r="AC27" i="12"/>
  <c r="R84" i="12"/>
  <c r="AB27" i="12"/>
  <c r="Q84" i="12"/>
  <c r="AA27" i="12"/>
  <c r="P84" i="12"/>
  <c r="Z27" i="12"/>
  <c r="L84" i="12"/>
  <c r="Y27" i="12"/>
  <c r="K84" i="12"/>
  <c r="X27" i="12"/>
  <c r="J84" i="12"/>
  <c r="W27" i="12"/>
  <c r="I84" i="12"/>
  <c r="V27" i="12"/>
  <c r="AA83" i="12"/>
  <c r="AH26" i="12"/>
  <c r="Z83" i="12"/>
  <c r="AG26" i="12"/>
  <c r="Y83" i="12"/>
  <c r="AF26" i="12"/>
  <c r="X83" i="12"/>
  <c r="AE26" i="12"/>
  <c r="T83" i="12"/>
  <c r="AD26" i="12"/>
  <c r="S83" i="12"/>
  <c r="AC26" i="12"/>
  <c r="R83" i="12"/>
  <c r="AB26" i="12"/>
  <c r="Q83" i="12"/>
  <c r="AA26" i="12"/>
  <c r="P83" i="12"/>
  <c r="Z26" i="12"/>
  <c r="L83" i="12"/>
  <c r="Y26" i="12"/>
  <c r="K83" i="12"/>
  <c r="X26" i="12"/>
  <c r="J83" i="12"/>
  <c r="W26" i="12"/>
  <c r="I83" i="12"/>
  <c r="V26" i="12"/>
  <c r="AA82" i="12"/>
  <c r="AH25" i="12"/>
  <c r="Z82" i="12"/>
  <c r="AG25" i="12"/>
  <c r="Y82" i="12"/>
  <c r="AF25" i="12"/>
  <c r="X82" i="12"/>
  <c r="AE25" i="12"/>
  <c r="T82" i="12"/>
  <c r="AD25" i="12"/>
  <c r="S82" i="12"/>
  <c r="AC25" i="12"/>
  <c r="R82" i="12"/>
  <c r="AB25" i="12"/>
  <c r="Q82" i="12"/>
  <c r="AA25" i="12"/>
  <c r="P82" i="12"/>
  <c r="Z25" i="12"/>
  <c r="L82" i="12"/>
  <c r="Y25" i="12"/>
  <c r="K82" i="12"/>
  <c r="X25" i="12"/>
  <c r="J82" i="12"/>
  <c r="W25" i="12"/>
  <c r="I82" i="12"/>
  <c r="V25" i="12"/>
  <c r="AA81" i="12"/>
  <c r="AH24" i="12"/>
  <c r="Z81" i="12"/>
  <c r="AG24" i="12"/>
  <c r="Y81" i="12"/>
  <c r="AF24" i="12"/>
  <c r="X81" i="12"/>
  <c r="AE24" i="12"/>
  <c r="T81" i="12"/>
  <c r="AD24" i="12"/>
  <c r="S81" i="12"/>
  <c r="AC24" i="12"/>
  <c r="R81" i="12"/>
  <c r="AB24" i="12"/>
  <c r="Q81" i="12"/>
  <c r="AA24" i="12"/>
  <c r="P81" i="12"/>
  <c r="Z24" i="12"/>
  <c r="L81" i="12"/>
  <c r="Y24" i="12"/>
  <c r="K81" i="12"/>
  <c r="X24" i="12"/>
  <c r="J81" i="12"/>
  <c r="W24" i="12"/>
  <c r="I81" i="12"/>
  <c r="V24" i="12"/>
  <c r="AA80" i="12"/>
  <c r="AH23" i="12"/>
  <c r="Z80" i="12"/>
  <c r="AG23" i="12"/>
  <c r="Y80" i="12"/>
  <c r="AF23" i="12"/>
  <c r="X80" i="12"/>
  <c r="AE23" i="12"/>
  <c r="T80" i="12"/>
  <c r="AD23" i="12"/>
  <c r="S80" i="12"/>
  <c r="AC23" i="12"/>
  <c r="R80" i="12"/>
  <c r="AB23" i="12"/>
  <c r="Q80" i="12"/>
  <c r="AA23" i="12"/>
  <c r="P80" i="12"/>
  <c r="Z23" i="12"/>
  <c r="L80" i="12"/>
  <c r="Y23" i="12"/>
  <c r="K80" i="12"/>
  <c r="X23" i="12"/>
  <c r="J80" i="12"/>
  <c r="W23" i="12"/>
  <c r="I80" i="12"/>
  <c r="V23" i="12"/>
  <c r="AA79" i="12"/>
  <c r="AH22" i="12"/>
  <c r="Z79" i="12"/>
  <c r="AG22" i="12"/>
  <c r="Y79" i="12"/>
  <c r="AF22" i="12"/>
  <c r="X79" i="12"/>
  <c r="AE22" i="12"/>
  <c r="T79" i="12"/>
  <c r="AD22" i="12"/>
  <c r="S79" i="12"/>
  <c r="AC22" i="12"/>
  <c r="R79" i="12"/>
  <c r="AB22" i="12"/>
  <c r="Q79" i="12"/>
  <c r="AA22" i="12"/>
  <c r="P79" i="12"/>
  <c r="Z22" i="12"/>
  <c r="L79" i="12"/>
  <c r="Y22" i="12"/>
  <c r="K79" i="12"/>
  <c r="X22" i="12"/>
  <c r="J79" i="12"/>
  <c r="W22" i="12"/>
  <c r="I79" i="12"/>
  <c r="V22" i="12"/>
  <c r="AA78" i="12"/>
  <c r="AH21" i="12"/>
  <c r="Z78" i="12"/>
  <c r="AG21" i="12"/>
  <c r="Y78" i="12"/>
  <c r="AF21" i="12"/>
  <c r="AF33" i="12"/>
  <c r="X78" i="12"/>
  <c r="AE21" i="12"/>
  <c r="T78" i="12"/>
  <c r="AD21" i="12"/>
  <c r="S78" i="12"/>
  <c r="AC21" i="12"/>
  <c r="R78" i="12"/>
  <c r="AB21" i="12"/>
  <c r="AB33" i="12"/>
  <c r="Q78" i="12"/>
  <c r="AA21" i="12"/>
  <c r="P78" i="12"/>
  <c r="Z21" i="12"/>
  <c r="L78" i="12"/>
  <c r="Y21" i="12"/>
  <c r="K78" i="12"/>
  <c r="X21" i="12"/>
  <c r="J78" i="12"/>
  <c r="W21" i="12"/>
  <c r="I78" i="12"/>
  <c r="V21" i="12"/>
  <c r="V33" i="12"/>
  <c r="AA72" i="12"/>
  <c r="D32" i="12"/>
  <c r="Z72" i="12"/>
  <c r="D31" i="12"/>
  <c r="Y72" i="12"/>
  <c r="D30" i="12"/>
  <c r="X72" i="12"/>
  <c r="D29" i="12"/>
  <c r="S72" i="12"/>
  <c r="D27" i="12"/>
  <c r="R72" i="12"/>
  <c r="D26" i="12"/>
  <c r="Q72" i="12"/>
  <c r="D25" i="12"/>
  <c r="P72" i="12"/>
  <c r="D24" i="12"/>
  <c r="L72" i="12"/>
  <c r="D23" i="12"/>
  <c r="K72" i="12"/>
  <c r="D22" i="12"/>
  <c r="J72" i="12"/>
  <c r="D21" i="12"/>
  <c r="I72" i="12"/>
  <c r="D20" i="12"/>
  <c r="AB71" i="12"/>
  <c r="K15" i="12"/>
  <c r="U71" i="12"/>
  <c r="J15" i="12"/>
  <c r="M71" i="12"/>
  <c r="I15" i="12"/>
  <c r="AB70" i="12"/>
  <c r="K14" i="12"/>
  <c r="U70" i="12"/>
  <c r="J14" i="12"/>
  <c r="M70" i="12"/>
  <c r="I14" i="12"/>
  <c r="AB69" i="12"/>
  <c r="K13" i="12"/>
  <c r="U69" i="12"/>
  <c r="J13" i="12"/>
  <c r="M69" i="12"/>
  <c r="I13" i="12"/>
  <c r="AB68" i="12"/>
  <c r="K12" i="12"/>
  <c r="U68" i="12"/>
  <c r="J12" i="12"/>
  <c r="M68" i="12"/>
  <c r="I12" i="12"/>
  <c r="AB67" i="12"/>
  <c r="K11" i="12"/>
  <c r="U67" i="12"/>
  <c r="J11" i="12"/>
  <c r="M67" i="12"/>
  <c r="I11" i="12"/>
  <c r="AB66" i="12"/>
  <c r="K10" i="12"/>
  <c r="U66" i="12"/>
  <c r="J10" i="12"/>
  <c r="M66" i="12"/>
  <c r="I10" i="12"/>
  <c r="AB65" i="12"/>
  <c r="K9" i="12"/>
  <c r="U65" i="12"/>
  <c r="M65" i="12"/>
  <c r="AB64" i="12"/>
  <c r="K8" i="12"/>
  <c r="U64" i="12"/>
  <c r="J8" i="12"/>
  <c r="M64" i="12"/>
  <c r="I8" i="12"/>
  <c r="AB63" i="12"/>
  <c r="K7" i="12"/>
  <c r="U63" i="12"/>
  <c r="J7" i="12"/>
  <c r="M63" i="12"/>
  <c r="I7" i="12"/>
  <c r="AB62" i="12"/>
  <c r="K6" i="12"/>
  <c r="U62" i="12"/>
  <c r="J6" i="12"/>
  <c r="M62" i="12"/>
  <c r="I6" i="12"/>
  <c r="AB61" i="12"/>
  <c r="K5" i="12"/>
  <c r="U61" i="12"/>
  <c r="J5" i="12"/>
  <c r="M61" i="12"/>
  <c r="I5" i="12"/>
  <c r="AB60" i="12"/>
  <c r="K4" i="12"/>
  <c r="U60" i="12"/>
  <c r="J4" i="12"/>
  <c r="M60" i="12"/>
  <c r="I4" i="12"/>
  <c r="AA55" i="12"/>
  <c r="Z55" i="12"/>
  <c r="Y55" i="12"/>
  <c r="X55" i="12"/>
  <c r="T55" i="12"/>
  <c r="S55" i="12"/>
  <c r="R55" i="12"/>
  <c r="Q55" i="12"/>
  <c r="P55" i="12"/>
  <c r="L55" i="12"/>
  <c r="K55" i="12"/>
  <c r="J55" i="12"/>
  <c r="I55" i="12"/>
  <c r="AA54" i="12"/>
  <c r="Z54" i="12"/>
  <c r="Y54" i="12"/>
  <c r="X54" i="12"/>
  <c r="T54" i="12"/>
  <c r="S54" i="12"/>
  <c r="R54" i="12"/>
  <c r="Q54" i="12"/>
  <c r="P54" i="12"/>
  <c r="L54" i="12"/>
  <c r="K54" i="12"/>
  <c r="J54" i="12"/>
  <c r="I54" i="12"/>
  <c r="AA53" i="12"/>
  <c r="Z53" i="12"/>
  <c r="Y53" i="12"/>
  <c r="X53" i="12"/>
  <c r="T53" i="12"/>
  <c r="S53" i="12"/>
  <c r="R53" i="12"/>
  <c r="Q53" i="12"/>
  <c r="P53" i="12"/>
  <c r="L53" i="12"/>
  <c r="K53" i="12"/>
  <c r="J53" i="12"/>
  <c r="I53" i="12"/>
  <c r="AA52" i="12"/>
  <c r="Z52" i="12"/>
  <c r="Y52" i="12"/>
  <c r="X52" i="12"/>
  <c r="T52" i="12"/>
  <c r="S52" i="12"/>
  <c r="R52" i="12"/>
  <c r="Q52" i="12"/>
  <c r="P52" i="12"/>
  <c r="L52" i="12"/>
  <c r="K52" i="12"/>
  <c r="J52" i="12"/>
  <c r="I52" i="12"/>
  <c r="AA51" i="12"/>
  <c r="Z51" i="12"/>
  <c r="Y51" i="12"/>
  <c r="X51" i="12"/>
  <c r="T51" i="12"/>
  <c r="S51" i="12"/>
  <c r="R51" i="12"/>
  <c r="Q51" i="12"/>
  <c r="P51" i="12"/>
  <c r="L51" i="12"/>
  <c r="K51" i="12"/>
  <c r="J51" i="12"/>
  <c r="I51" i="12"/>
  <c r="AA50" i="12"/>
  <c r="Z50" i="12"/>
  <c r="Y50" i="12"/>
  <c r="X50" i="12"/>
  <c r="T50" i="12"/>
  <c r="S50" i="12"/>
  <c r="R50" i="12"/>
  <c r="Q50" i="12"/>
  <c r="P50" i="12"/>
  <c r="L50" i="12"/>
  <c r="K50" i="12"/>
  <c r="J50" i="12"/>
  <c r="I50" i="12"/>
  <c r="AA49" i="12"/>
  <c r="Z49" i="12"/>
  <c r="Y49" i="12"/>
  <c r="X49" i="12"/>
  <c r="T49" i="12"/>
  <c r="S49" i="12"/>
  <c r="R49" i="12"/>
  <c r="Q49" i="12"/>
  <c r="P49" i="12"/>
  <c r="L49" i="12"/>
  <c r="K49" i="12"/>
  <c r="J49" i="12"/>
  <c r="I49" i="12"/>
  <c r="AA48" i="12"/>
  <c r="Z48" i="12"/>
  <c r="Y48" i="12"/>
  <c r="X48" i="12"/>
  <c r="T48" i="12"/>
  <c r="S48" i="12"/>
  <c r="R48" i="12"/>
  <c r="Q48" i="12"/>
  <c r="P48" i="12"/>
  <c r="L48" i="12"/>
  <c r="K48" i="12"/>
  <c r="J48" i="12"/>
  <c r="I48" i="12"/>
  <c r="AA47" i="12"/>
  <c r="Z47" i="12"/>
  <c r="Y47" i="12"/>
  <c r="X47" i="12"/>
  <c r="T47" i="12"/>
  <c r="S47" i="12"/>
  <c r="R47" i="12"/>
  <c r="Q47" i="12"/>
  <c r="P47" i="12"/>
  <c r="L47" i="12"/>
  <c r="K47" i="12"/>
  <c r="J47" i="12"/>
  <c r="I47" i="12"/>
  <c r="AA46" i="12"/>
  <c r="Z46" i="12"/>
  <c r="Y46" i="12"/>
  <c r="X46" i="12"/>
  <c r="T46" i="12"/>
  <c r="S46" i="12"/>
  <c r="R46" i="12"/>
  <c r="Q46" i="12"/>
  <c r="P46" i="12"/>
  <c r="L46" i="12"/>
  <c r="K46" i="12"/>
  <c r="J46" i="12"/>
  <c r="I46" i="12"/>
  <c r="AA45" i="12"/>
  <c r="Z45" i="12"/>
  <c r="Y45" i="12"/>
  <c r="X45" i="12"/>
  <c r="T45" i="12"/>
  <c r="S45" i="12"/>
  <c r="R45" i="12"/>
  <c r="Q45" i="12"/>
  <c r="P45" i="12"/>
  <c r="L45" i="12"/>
  <c r="K45" i="12"/>
  <c r="J45" i="12"/>
  <c r="I45" i="12"/>
  <c r="AA44" i="12"/>
  <c r="Z44" i="12"/>
  <c r="Y44" i="12"/>
  <c r="X44" i="12"/>
  <c r="T44" i="12"/>
  <c r="S44" i="12"/>
  <c r="R44" i="12"/>
  <c r="Q44" i="12"/>
  <c r="P44" i="12"/>
  <c r="L44" i="12"/>
  <c r="K44" i="12"/>
  <c r="J44" i="12"/>
  <c r="I44" i="12"/>
  <c r="U272" i="10"/>
  <c r="T272" i="10"/>
  <c r="S272" i="10"/>
  <c r="R272" i="10"/>
  <c r="Q272" i="10"/>
  <c r="P272" i="10"/>
  <c r="O272" i="10"/>
  <c r="N272" i="10"/>
  <c r="M272" i="10"/>
  <c r="L272" i="10"/>
  <c r="K272" i="10"/>
  <c r="J272" i="10"/>
  <c r="I272" i="10"/>
  <c r="H272" i="10"/>
  <c r="G272" i="10"/>
  <c r="F272" i="10"/>
  <c r="E272" i="10"/>
  <c r="D272" i="10"/>
  <c r="C272" i="10"/>
  <c r="B272" i="10"/>
  <c r="V271" i="10"/>
  <c r="V270" i="10"/>
  <c r="V269" i="10"/>
  <c r="V268" i="10"/>
  <c r="V267" i="10"/>
  <c r="V266" i="10"/>
  <c r="M260" i="10"/>
  <c r="L260" i="10"/>
  <c r="K260" i="10"/>
  <c r="J260" i="10"/>
  <c r="I260" i="10"/>
  <c r="H260" i="10"/>
  <c r="G260" i="10"/>
  <c r="F260" i="10"/>
  <c r="E260" i="10"/>
  <c r="D260" i="10"/>
  <c r="C260" i="10"/>
  <c r="B260" i="10"/>
  <c r="M259" i="10"/>
  <c r="L259" i="10"/>
  <c r="K259" i="10"/>
  <c r="J259" i="10"/>
  <c r="I259" i="10"/>
  <c r="H259" i="10"/>
  <c r="G259" i="10"/>
  <c r="F259" i="10"/>
  <c r="E259" i="10"/>
  <c r="D259" i="10"/>
  <c r="C259" i="10"/>
  <c r="B259" i="10"/>
  <c r="M258" i="10"/>
  <c r="L258" i="10"/>
  <c r="K258" i="10"/>
  <c r="J258" i="10"/>
  <c r="I258" i="10"/>
  <c r="H258" i="10"/>
  <c r="G258" i="10"/>
  <c r="F258" i="10"/>
  <c r="E258" i="10"/>
  <c r="D258" i="10"/>
  <c r="C258" i="10"/>
  <c r="B258" i="10"/>
  <c r="M257" i="10"/>
  <c r="L257" i="10"/>
  <c r="K257" i="10"/>
  <c r="J257" i="10"/>
  <c r="I257" i="10"/>
  <c r="H257" i="10"/>
  <c r="G257" i="10"/>
  <c r="F257" i="10"/>
  <c r="E257" i="10"/>
  <c r="D257" i="10"/>
  <c r="C257" i="10"/>
  <c r="B257" i="10"/>
  <c r="M256" i="10"/>
  <c r="L256" i="10"/>
  <c r="K256" i="10"/>
  <c r="J256" i="10"/>
  <c r="I256" i="10"/>
  <c r="H256" i="10"/>
  <c r="G256" i="10"/>
  <c r="F256" i="10"/>
  <c r="E256" i="10"/>
  <c r="D256" i="10"/>
  <c r="C256" i="10"/>
  <c r="B256" i="10"/>
  <c r="M255" i="10"/>
  <c r="L255" i="10"/>
  <c r="K255" i="10"/>
  <c r="J255" i="10"/>
  <c r="J261" i="10"/>
  <c r="J250" i="10"/>
  <c r="I255" i="10"/>
  <c r="H255" i="10"/>
  <c r="G255" i="10"/>
  <c r="G261" i="10"/>
  <c r="G250" i="10"/>
  <c r="F255" i="10"/>
  <c r="E255" i="10"/>
  <c r="D255" i="10"/>
  <c r="C255" i="10"/>
  <c r="C261" i="10"/>
  <c r="C250" i="10"/>
  <c r="B255" i="10"/>
  <c r="U235" i="10"/>
  <c r="T235" i="10"/>
  <c r="S235" i="10"/>
  <c r="R235" i="10"/>
  <c r="Q235" i="10"/>
  <c r="P235" i="10"/>
  <c r="O235" i="10"/>
  <c r="N235" i="10"/>
  <c r="M235" i="10"/>
  <c r="L235" i="10"/>
  <c r="K235" i="10"/>
  <c r="J235" i="10"/>
  <c r="I235" i="10"/>
  <c r="H235" i="10"/>
  <c r="G235" i="10"/>
  <c r="F235" i="10"/>
  <c r="E235" i="10"/>
  <c r="D235" i="10"/>
  <c r="C235" i="10"/>
  <c r="B235" i="10"/>
  <c r="V234" i="10"/>
  <c r="V233" i="10"/>
  <c r="V232" i="10"/>
  <c r="V231" i="10"/>
  <c r="V230" i="10"/>
  <c r="V229" i="10"/>
  <c r="M224" i="10"/>
  <c r="L224" i="10"/>
  <c r="K224" i="10"/>
  <c r="J224" i="10"/>
  <c r="I224" i="10"/>
  <c r="H224" i="10"/>
  <c r="G224" i="10"/>
  <c r="F224" i="10"/>
  <c r="E224" i="10"/>
  <c r="D224" i="10"/>
  <c r="C224" i="10"/>
  <c r="B224" i="10"/>
  <c r="M223" i="10"/>
  <c r="L223" i="10"/>
  <c r="K223" i="10"/>
  <c r="J223" i="10"/>
  <c r="I223" i="10"/>
  <c r="H223" i="10"/>
  <c r="G223" i="10"/>
  <c r="F223" i="10"/>
  <c r="E223" i="10"/>
  <c r="D223" i="10"/>
  <c r="C223" i="10"/>
  <c r="B223" i="10"/>
  <c r="N223" i="10"/>
  <c r="M222" i="10"/>
  <c r="L222" i="10"/>
  <c r="K222" i="10"/>
  <c r="J222" i="10"/>
  <c r="I222" i="10"/>
  <c r="H222" i="10"/>
  <c r="G222" i="10"/>
  <c r="F222" i="10"/>
  <c r="E222" i="10"/>
  <c r="D222" i="10"/>
  <c r="C222" i="10"/>
  <c r="B222" i="10"/>
  <c r="M221" i="10"/>
  <c r="L221" i="10"/>
  <c r="K221" i="10"/>
  <c r="J221" i="10"/>
  <c r="I221" i="10"/>
  <c r="H221" i="10"/>
  <c r="G221" i="10"/>
  <c r="F221" i="10"/>
  <c r="E221" i="10"/>
  <c r="D221" i="10"/>
  <c r="C221" i="10"/>
  <c r="B221" i="10"/>
  <c r="M220" i="10"/>
  <c r="L220" i="10"/>
  <c r="K220" i="10"/>
  <c r="J220" i="10"/>
  <c r="I220" i="10"/>
  <c r="H220" i="10"/>
  <c r="G220" i="10"/>
  <c r="F220" i="10"/>
  <c r="E220" i="10"/>
  <c r="N220" i="10"/>
  <c r="D220" i="10"/>
  <c r="C220" i="10"/>
  <c r="B220" i="10"/>
  <c r="M219" i="10"/>
  <c r="L219" i="10"/>
  <c r="K219" i="10"/>
  <c r="J219" i="10"/>
  <c r="J225" i="10"/>
  <c r="J214" i="10"/>
  <c r="I219" i="10"/>
  <c r="H219" i="10"/>
  <c r="G219" i="10"/>
  <c r="G225" i="10"/>
  <c r="G214" i="10"/>
  <c r="F219" i="10"/>
  <c r="E219" i="10"/>
  <c r="E225" i="10"/>
  <c r="E214" i="10"/>
  <c r="D219" i="10"/>
  <c r="C219" i="10"/>
  <c r="B219" i="10"/>
  <c r="U197" i="10"/>
  <c r="T197" i="10"/>
  <c r="S197" i="10"/>
  <c r="R197" i="10"/>
  <c r="Q197" i="10"/>
  <c r="P197" i="10"/>
  <c r="O197" i="10"/>
  <c r="N197" i="10"/>
  <c r="M197" i="10"/>
  <c r="L197" i="10"/>
  <c r="K197" i="10"/>
  <c r="J197" i="10"/>
  <c r="I197" i="10"/>
  <c r="H197" i="10"/>
  <c r="G197" i="10"/>
  <c r="F197" i="10"/>
  <c r="E197" i="10"/>
  <c r="D197" i="10"/>
  <c r="C197" i="10"/>
  <c r="B197" i="10"/>
  <c r="V196" i="10"/>
  <c r="V195" i="10"/>
  <c r="V194" i="10"/>
  <c r="V193" i="10"/>
  <c r="V192" i="10"/>
  <c r="V191" i="10"/>
  <c r="V190" i="10"/>
  <c r="H185" i="10"/>
  <c r="H171" i="10"/>
  <c r="G185" i="10"/>
  <c r="G171" i="10"/>
  <c r="M184" i="10"/>
  <c r="L184" i="10"/>
  <c r="K184" i="10"/>
  <c r="J184" i="10"/>
  <c r="I184" i="10"/>
  <c r="H184" i="10"/>
  <c r="G184" i="10"/>
  <c r="F184" i="10"/>
  <c r="E184" i="10"/>
  <c r="D184" i="10"/>
  <c r="C184" i="10"/>
  <c r="B184" i="10"/>
  <c r="M183" i="10"/>
  <c r="L183" i="10"/>
  <c r="K183" i="10"/>
  <c r="J183" i="10"/>
  <c r="I183" i="10"/>
  <c r="H183" i="10"/>
  <c r="G183" i="10"/>
  <c r="F183" i="10"/>
  <c r="E183" i="10"/>
  <c r="D183" i="10"/>
  <c r="C183" i="10"/>
  <c r="B183" i="10"/>
  <c r="M182" i="10"/>
  <c r="L182" i="10"/>
  <c r="K182" i="10"/>
  <c r="J182" i="10"/>
  <c r="I182" i="10"/>
  <c r="H182" i="10"/>
  <c r="G182" i="10"/>
  <c r="F182" i="10"/>
  <c r="E182" i="10"/>
  <c r="D182" i="10"/>
  <c r="C182" i="10"/>
  <c r="B182" i="10"/>
  <c r="N182" i="10"/>
  <c r="M181" i="10"/>
  <c r="L181" i="10"/>
  <c r="K181" i="10"/>
  <c r="J181" i="10"/>
  <c r="I181" i="10"/>
  <c r="H181" i="10"/>
  <c r="G181" i="10"/>
  <c r="F181" i="10"/>
  <c r="E181" i="10"/>
  <c r="D181" i="10"/>
  <c r="C181" i="10"/>
  <c r="B181" i="10"/>
  <c r="M180" i="10"/>
  <c r="L180" i="10"/>
  <c r="K180" i="10"/>
  <c r="J180" i="10"/>
  <c r="I180" i="10"/>
  <c r="H180" i="10"/>
  <c r="G180" i="10"/>
  <c r="F180" i="10"/>
  <c r="E180" i="10"/>
  <c r="D180" i="10"/>
  <c r="C180" i="10"/>
  <c r="B180" i="10"/>
  <c r="M179" i="10"/>
  <c r="L179" i="10"/>
  <c r="K179" i="10"/>
  <c r="J179" i="10"/>
  <c r="I179" i="10"/>
  <c r="H179" i="10"/>
  <c r="G179" i="10"/>
  <c r="F179" i="10"/>
  <c r="E179" i="10"/>
  <c r="D179" i="10"/>
  <c r="C179" i="10"/>
  <c r="B179" i="10"/>
  <c r="M178" i="10"/>
  <c r="L178" i="10"/>
  <c r="L185" i="10"/>
  <c r="L171" i="10"/>
  <c r="K178" i="10"/>
  <c r="K185" i="10"/>
  <c r="K171" i="10"/>
  <c r="J178" i="10"/>
  <c r="I178" i="10"/>
  <c r="H178" i="10"/>
  <c r="G178" i="10"/>
  <c r="F178" i="10"/>
  <c r="F185" i="10"/>
  <c r="F171" i="10"/>
  <c r="E178" i="10"/>
  <c r="D178" i="10"/>
  <c r="D185" i="10"/>
  <c r="D171" i="10"/>
  <c r="C178" i="10"/>
  <c r="C185" i="10"/>
  <c r="C171" i="10"/>
  <c r="B178" i="10"/>
  <c r="U151" i="10"/>
  <c r="T151" i="10"/>
  <c r="S151" i="10"/>
  <c r="R151" i="10"/>
  <c r="Q151" i="10"/>
  <c r="P151" i="10"/>
  <c r="O151" i="10"/>
  <c r="N151" i="10"/>
  <c r="M151" i="10"/>
  <c r="L151" i="10"/>
  <c r="K151" i="10"/>
  <c r="J151" i="10"/>
  <c r="I151" i="10"/>
  <c r="H151" i="10"/>
  <c r="G151" i="10"/>
  <c r="F151" i="10"/>
  <c r="E151" i="10"/>
  <c r="D151" i="10"/>
  <c r="C151" i="10"/>
  <c r="B151" i="10"/>
  <c r="V150" i="10"/>
  <c r="V149" i="10"/>
  <c r="V148" i="10"/>
  <c r="V147" i="10"/>
  <c r="V146" i="10"/>
  <c r="V145" i="10"/>
  <c r="V144" i="10"/>
  <c r="V151" i="10"/>
  <c r="M138" i="10"/>
  <c r="L138" i="10"/>
  <c r="K138" i="10"/>
  <c r="J138" i="10"/>
  <c r="I138" i="10"/>
  <c r="H138" i="10"/>
  <c r="G138" i="10"/>
  <c r="F138" i="10"/>
  <c r="E138" i="10"/>
  <c r="D138" i="10"/>
  <c r="C138" i="10"/>
  <c r="B138" i="10"/>
  <c r="M137" i="10"/>
  <c r="L137" i="10"/>
  <c r="K137" i="10"/>
  <c r="J137" i="10"/>
  <c r="I137" i="10"/>
  <c r="H137" i="10"/>
  <c r="G137" i="10"/>
  <c r="F137" i="10"/>
  <c r="E137" i="10"/>
  <c r="D137" i="10"/>
  <c r="C137" i="10"/>
  <c r="B137" i="10"/>
  <c r="M136" i="10"/>
  <c r="L136" i="10"/>
  <c r="K136" i="10"/>
  <c r="J136" i="10"/>
  <c r="I136" i="10"/>
  <c r="H136" i="10"/>
  <c r="G136" i="10"/>
  <c r="F136" i="10"/>
  <c r="E136" i="10"/>
  <c r="D136" i="10"/>
  <c r="C136" i="10"/>
  <c r="B136" i="10"/>
  <c r="M135" i="10"/>
  <c r="L135" i="10"/>
  <c r="K135" i="10"/>
  <c r="J135" i="10"/>
  <c r="I135" i="10"/>
  <c r="H135" i="10"/>
  <c r="G135" i="10"/>
  <c r="F135" i="10"/>
  <c r="E135" i="10"/>
  <c r="D135" i="10"/>
  <c r="C135" i="10"/>
  <c r="B135" i="10"/>
  <c r="M134" i="10"/>
  <c r="L134" i="10"/>
  <c r="K134" i="10"/>
  <c r="J134" i="10"/>
  <c r="H134" i="10"/>
  <c r="G134" i="10"/>
  <c r="F134" i="10"/>
  <c r="E134" i="10"/>
  <c r="D134" i="10"/>
  <c r="C134" i="10"/>
  <c r="B134" i="10"/>
  <c r="M133" i="10"/>
  <c r="L133" i="10"/>
  <c r="K133" i="10"/>
  <c r="J133" i="10"/>
  <c r="I133" i="10"/>
  <c r="H133" i="10"/>
  <c r="G133" i="10"/>
  <c r="F133" i="10"/>
  <c r="E133" i="10"/>
  <c r="D133" i="10"/>
  <c r="C133" i="10"/>
  <c r="B133" i="10"/>
  <c r="M132" i="10"/>
  <c r="L132" i="10"/>
  <c r="L139" i="10"/>
  <c r="L127" i="10"/>
  <c r="K132" i="10"/>
  <c r="J132" i="10"/>
  <c r="J139" i="10"/>
  <c r="J127" i="10"/>
  <c r="I132" i="10"/>
  <c r="H132" i="10"/>
  <c r="G132" i="10"/>
  <c r="G139" i="10"/>
  <c r="G127" i="10"/>
  <c r="F132" i="10"/>
  <c r="F139" i="10"/>
  <c r="F127" i="10"/>
  <c r="E132" i="10"/>
  <c r="D132" i="10"/>
  <c r="D139" i="10"/>
  <c r="D127" i="10"/>
  <c r="C132" i="10"/>
  <c r="B132" i="10"/>
  <c r="U109" i="10"/>
  <c r="T109" i="10"/>
  <c r="S109" i="10"/>
  <c r="R109" i="10"/>
  <c r="Q109" i="10"/>
  <c r="P109" i="10"/>
  <c r="O109" i="10"/>
  <c r="N109" i="10"/>
  <c r="M109" i="10"/>
  <c r="L109" i="10"/>
  <c r="K109" i="10"/>
  <c r="J109" i="10"/>
  <c r="I109" i="10"/>
  <c r="H109" i="10"/>
  <c r="G109" i="10"/>
  <c r="F109" i="10"/>
  <c r="E109" i="10"/>
  <c r="D109" i="10"/>
  <c r="C109" i="10"/>
  <c r="B109" i="10"/>
  <c r="V108" i="10"/>
  <c r="V107" i="10"/>
  <c r="V106" i="10"/>
  <c r="V105" i="10"/>
  <c r="V104" i="10"/>
  <c r="V103" i="10"/>
  <c r="V102" i="10"/>
  <c r="V101" i="10"/>
  <c r="V100" i="10"/>
  <c r="V99" i="10"/>
  <c r="V98" i="10"/>
  <c r="V97" i="10"/>
  <c r="M92" i="10"/>
  <c r="L92" i="10"/>
  <c r="K92" i="10"/>
  <c r="J92" i="10"/>
  <c r="I92" i="10"/>
  <c r="H92" i="10"/>
  <c r="G92" i="10"/>
  <c r="F92" i="10"/>
  <c r="E92" i="10"/>
  <c r="D92" i="10"/>
  <c r="C92" i="10"/>
  <c r="B92" i="10"/>
  <c r="A92" i="10"/>
  <c r="M91" i="10"/>
  <c r="L91" i="10"/>
  <c r="K91" i="10"/>
  <c r="J91" i="10"/>
  <c r="I91" i="10"/>
  <c r="H91" i="10"/>
  <c r="G91" i="10"/>
  <c r="F91" i="10"/>
  <c r="E91" i="10"/>
  <c r="D91" i="10"/>
  <c r="C91" i="10"/>
  <c r="B91" i="10"/>
  <c r="A91" i="10"/>
  <c r="M90" i="10"/>
  <c r="L90" i="10"/>
  <c r="K90" i="10"/>
  <c r="J90" i="10"/>
  <c r="I90" i="10"/>
  <c r="H90" i="10"/>
  <c r="G90" i="10"/>
  <c r="F90" i="10"/>
  <c r="E90" i="10"/>
  <c r="D90" i="10"/>
  <c r="C90" i="10"/>
  <c r="B90" i="10"/>
  <c r="N90" i="10"/>
  <c r="A90" i="10"/>
  <c r="M89" i="10"/>
  <c r="L89" i="10"/>
  <c r="K89" i="10"/>
  <c r="J89" i="10"/>
  <c r="I89" i="10"/>
  <c r="H89" i="10"/>
  <c r="G89" i="10"/>
  <c r="F89" i="10"/>
  <c r="E89" i="10"/>
  <c r="D89" i="10"/>
  <c r="C89" i="10"/>
  <c r="B89" i="10"/>
  <c r="A89" i="10"/>
  <c r="M88" i="10"/>
  <c r="L88" i="10"/>
  <c r="K88" i="10"/>
  <c r="J88" i="10"/>
  <c r="I88" i="10"/>
  <c r="H88" i="10"/>
  <c r="G88" i="10"/>
  <c r="F88" i="10"/>
  <c r="E88" i="10"/>
  <c r="D88" i="10"/>
  <c r="C88" i="10"/>
  <c r="B88" i="10"/>
  <c r="A88" i="10"/>
  <c r="M87" i="10"/>
  <c r="L87" i="10"/>
  <c r="K87" i="10"/>
  <c r="J87" i="10"/>
  <c r="I87" i="10"/>
  <c r="H87" i="10"/>
  <c r="G87" i="10"/>
  <c r="F87" i="10"/>
  <c r="E87" i="10"/>
  <c r="D87" i="10"/>
  <c r="C87" i="10"/>
  <c r="B87" i="10"/>
  <c r="A87" i="10"/>
  <c r="M86" i="10"/>
  <c r="L86" i="10"/>
  <c r="K86" i="10"/>
  <c r="J86" i="10"/>
  <c r="I86" i="10"/>
  <c r="H86" i="10"/>
  <c r="G86" i="10"/>
  <c r="F86" i="10"/>
  <c r="E86" i="10"/>
  <c r="D86" i="10"/>
  <c r="C86" i="10"/>
  <c r="B86" i="10"/>
  <c r="A86" i="10"/>
  <c r="M85" i="10"/>
  <c r="L85" i="10"/>
  <c r="K85" i="10"/>
  <c r="J85" i="10"/>
  <c r="I85" i="10"/>
  <c r="H85" i="10"/>
  <c r="G85" i="10"/>
  <c r="F85" i="10"/>
  <c r="E85" i="10"/>
  <c r="D85" i="10"/>
  <c r="C85" i="10"/>
  <c r="B85" i="10"/>
  <c r="A85" i="10"/>
  <c r="M84" i="10"/>
  <c r="L84" i="10"/>
  <c r="K84" i="10"/>
  <c r="J84" i="10"/>
  <c r="I84" i="10"/>
  <c r="H84" i="10"/>
  <c r="G84" i="10"/>
  <c r="F84" i="10"/>
  <c r="E84" i="10"/>
  <c r="D84" i="10"/>
  <c r="C84" i="10"/>
  <c r="B84" i="10"/>
  <c r="A84" i="10"/>
  <c r="M83" i="10"/>
  <c r="M93" i="10"/>
  <c r="M77" i="10"/>
  <c r="M21" i="10"/>
  <c r="L83" i="10"/>
  <c r="K83" i="10"/>
  <c r="J83" i="10"/>
  <c r="I83" i="10"/>
  <c r="H83" i="10"/>
  <c r="G83" i="10"/>
  <c r="F83" i="10"/>
  <c r="E83" i="10"/>
  <c r="D83" i="10"/>
  <c r="C83" i="10"/>
  <c r="B83" i="10"/>
  <c r="A83" i="10"/>
  <c r="M82" i="10"/>
  <c r="L82" i="10"/>
  <c r="K82" i="10"/>
  <c r="J82" i="10"/>
  <c r="I82" i="10"/>
  <c r="H82" i="10"/>
  <c r="G82" i="10"/>
  <c r="F82" i="10"/>
  <c r="E82" i="10"/>
  <c r="D82" i="10"/>
  <c r="C82" i="10"/>
  <c r="B82" i="10"/>
  <c r="A82" i="10"/>
  <c r="M81" i="10"/>
  <c r="L81" i="10"/>
  <c r="K81" i="10"/>
  <c r="J81" i="10"/>
  <c r="I81" i="10"/>
  <c r="H81" i="10"/>
  <c r="G81" i="10"/>
  <c r="F81" i="10"/>
  <c r="E81" i="10"/>
  <c r="D81" i="10"/>
  <c r="C81" i="10"/>
  <c r="B81" i="10"/>
  <c r="A81" i="10"/>
  <c r="V53" i="10"/>
  <c r="U53" i="10"/>
  <c r="T53" i="10"/>
  <c r="S53" i="10"/>
  <c r="R53" i="10"/>
  <c r="Q53" i="10"/>
  <c r="P53" i="10"/>
  <c r="O53" i="10"/>
  <c r="N53" i="10"/>
  <c r="M53" i="10"/>
  <c r="L53" i="10"/>
  <c r="K53" i="10"/>
  <c r="J53" i="10"/>
  <c r="I53" i="10"/>
  <c r="H53" i="10"/>
  <c r="G53" i="10"/>
  <c r="F53" i="10"/>
  <c r="E53" i="10"/>
  <c r="D53" i="10"/>
  <c r="C53" i="10"/>
  <c r="B53" i="10"/>
  <c r="M36" i="10"/>
  <c r="L36" i="10"/>
  <c r="K36" i="10"/>
  <c r="J36" i="10"/>
  <c r="I36" i="10"/>
  <c r="H36" i="10"/>
  <c r="G36" i="10"/>
  <c r="F36" i="10"/>
  <c r="E36" i="10"/>
  <c r="D36" i="10"/>
  <c r="C36" i="10"/>
  <c r="B36" i="10"/>
  <c r="A36" i="10"/>
  <c r="M35" i="10"/>
  <c r="L35" i="10"/>
  <c r="K35" i="10"/>
  <c r="J35" i="10"/>
  <c r="I35" i="10"/>
  <c r="H35" i="10"/>
  <c r="G35" i="10"/>
  <c r="F35" i="10"/>
  <c r="E35" i="10"/>
  <c r="D35" i="10"/>
  <c r="C35" i="10"/>
  <c r="B35" i="10"/>
  <c r="A35" i="10"/>
  <c r="M34" i="10"/>
  <c r="L34" i="10"/>
  <c r="K34" i="10"/>
  <c r="J34" i="10"/>
  <c r="I34" i="10"/>
  <c r="H34" i="10"/>
  <c r="G34" i="10"/>
  <c r="F34" i="10"/>
  <c r="E34" i="10"/>
  <c r="D34" i="10"/>
  <c r="C34" i="10"/>
  <c r="B34" i="10"/>
  <c r="A34" i="10"/>
  <c r="M33" i="10"/>
  <c r="L33" i="10"/>
  <c r="K33" i="10"/>
  <c r="J33" i="10"/>
  <c r="I33" i="10"/>
  <c r="H33" i="10"/>
  <c r="G33" i="10"/>
  <c r="F33" i="10"/>
  <c r="E33" i="10"/>
  <c r="D33" i="10"/>
  <c r="N33" i="10"/>
  <c r="C33" i="10"/>
  <c r="B33" i="10"/>
  <c r="A33" i="10"/>
  <c r="M32" i="10"/>
  <c r="L32" i="10"/>
  <c r="K32" i="10"/>
  <c r="J32" i="10"/>
  <c r="I32" i="10"/>
  <c r="H32" i="10"/>
  <c r="G32" i="10"/>
  <c r="F32" i="10"/>
  <c r="E32" i="10"/>
  <c r="D32" i="10"/>
  <c r="C32" i="10"/>
  <c r="B32" i="10"/>
  <c r="A32" i="10"/>
  <c r="M31" i="10"/>
  <c r="L31" i="10"/>
  <c r="K31" i="10"/>
  <c r="J31" i="10"/>
  <c r="I31" i="10"/>
  <c r="H31" i="10"/>
  <c r="G31" i="10"/>
  <c r="F31" i="10"/>
  <c r="E31" i="10"/>
  <c r="D31" i="10"/>
  <c r="C31" i="10"/>
  <c r="B31" i="10"/>
  <c r="A31" i="10"/>
  <c r="M30" i="10"/>
  <c r="L30" i="10"/>
  <c r="K30" i="10"/>
  <c r="J30" i="10"/>
  <c r="I30" i="10"/>
  <c r="H30" i="10"/>
  <c r="G30" i="10"/>
  <c r="F30" i="10"/>
  <c r="E30" i="10"/>
  <c r="D30" i="10"/>
  <c r="C30" i="10"/>
  <c r="B30" i="10"/>
  <c r="A30" i="10"/>
  <c r="M29" i="10"/>
  <c r="L29" i="10"/>
  <c r="K29" i="10"/>
  <c r="J29" i="10"/>
  <c r="I29" i="10"/>
  <c r="H29" i="10"/>
  <c r="G29" i="10"/>
  <c r="F29" i="10"/>
  <c r="E29" i="10"/>
  <c r="D29" i="10"/>
  <c r="C29" i="10"/>
  <c r="B29" i="10"/>
  <c r="A29" i="10"/>
  <c r="M28" i="10"/>
  <c r="L28" i="10"/>
  <c r="K28" i="10"/>
  <c r="J28" i="10"/>
  <c r="I28" i="10"/>
  <c r="I37" i="10"/>
  <c r="I20" i="10"/>
  <c r="H28" i="10"/>
  <c r="G28" i="10"/>
  <c r="F28" i="10"/>
  <c r="E28" i="10"/>
  <c r="D28" i="10"/>
  <c r="C28" i="10"/>
  <c r="B28" i="10"/>
  <c r="A28" i="10"/>
  <c r="M27" i="10"/>
  <c r="L27" i="10"/>
  <c r="K27" i="10"/>
  <c r="J27" i="10"/>
  <c r="I27" i="10"/>
  <c r="H27" i="10"/>
  <c r="G27" i="10"/>
  <c r="F27" i="10"/>
  <c r="E27" i="10"/>
  <c r="D27" i="10"/>
  <c r="C27" i="10"/>
  <c r="B27" i="10"/>
  <c r="A27" i="10"/>
  <c r="M26" i="10"/>
  <c r="L26" i="10"/>
  <c r="K26" i="10"/>
  <c r="J26" i="10"/>
  <c r="I26" i="10"/>
  <c r="H26" i="10"/>
  <c r="G26" i="10"/>
  <c r="F26" i="10"/>
  <c r="E26" i="10"/>
  <c r="D26" i="10"/>
  <c r="C26" i="10"/>
  <c r="B26" i="10"/>
  <c r="A26" i="10"/>
  <c r="M25" i="10"/>
  <c r="M37" i="10"/>
  <c r="M20" i="10"/>
  <c r="L25" i="10"/>
  <c r="L37" i="10"/>
  <c r="L20" i="10"/>
  <c r="K25" i="10"/>
  <c r="J25" i="10"/>
  <c r="I25" i="10"/>
  <c r="H25" i="10"/>
  <c r="G25" i="10"/>
  <c r="F25" i="10"/>
  <c r="E25" i="10"/>
  <c r="D25" i="10"/>
  <c r="D37" i="10"/>
  <c r="D20" i="10"/>
  <c r="C25" i="10"/>
  <c r="B25" i="10"/>
  <c r="A25" i="10"/>
  <c r="D51" i="9"/>
  <c r="C51" i="9"/>
  <c r="D31" i="9"/>
  <c r="C31" i="9"/>
  <c r="B15" i="9"/>
  <c r="D30" i="9"/>
  <c r="C30" i="9"/>
  <c r="D28" i="9"/>
  <c r="C12" i="9"/>
  <c r="C28" i="9"/>
  <c r="B12" i="9"/>
  <c r="D27" i="9"/>
  <c r="C27" i="9"/>
  <c r="D26" i="9"/>
  <c r="C26" i="9"/>
  <c r="D25" i="9"/>
  <c r="C25" i="9"/>
  <c r="B9" i="9"/>
  <c r="D24" i="9"/>
  <c r="D33" i="9"/>
  <c r="C24" i="9"/>
  <c r="C33" i="9"/>
  <c r="C15" i="9"/>
  <c r="C14" i="9"/>
  <c r="B14" i="9"/>
  <c r="C13" i="9"/>
  <c r="B13" i="9"/>
  <c r="C11" i="9"/>
  <c r="B11" i="9"/>
  <c r="C10" i="9"/>
  <c r="B10" i="9"/>
  <c r="C9" i="9"/>
  <c r="C7" i="9"/>
  <c r="B7" i="9"/>
  <c r="C6" i="9"/>
  <c r="B6" i="9"/>
  <c r="C5" i="9"/>
  <c r="B5" i="9"/>
  <c r="D52" i="8"/>
  <c r="C52" i="8"/>
  <c r="D32" i="8"/>
  <c r="C32" i="8"/>
  <c r="B16" i="8"/>
  <c r="D31" i="8"/>
  <c r="C31" i="8"/>
  <c r="D30" i="8"/>
  <c r="C30" i="8"/>
  <c r="D29" i="8"/>
  <c r="C29" i="8"/>
  <c r="D28" i="8"/>
  <c r="C28" i="8"/>
  <c r="D27" i="8"/>
  <c r="C27" i="8"/>
  <c r="D26" i="8"/>
  <c r="C26" i="8"/>
  <c r="D25" i="8"/>
  <c r="C25" i="8"/>
  <c r="D24" i="8"/>
  <c r="C24" i="8"/>
  <c r="C33" i="8"/>
  <c r="D23" i="8"/>
  <c r="D33" i="8"/>
  <c r="C23" i="8"/>
  <c r="C16" i="8"/>
  <c r="C15" i="8"/>
  <c r="B15" i="8"/>
  <c r="C14" i="8"/>
  <c r="B14" i="8"/>
  <c r="C13" i="8"/>
  <c r="B13" i="8"/>
  <c r="C12" i="8"/>
  <c r="B12" i="8"/>
  <c r="C11" i="8"/>
  <c r="B11" i="8"/>
  <c r="C10" i="8"/>
  <c r="B10" i="8"/>
  <c r="C9" i="8"/>
  <c r="B9" i="8"/>
  <c r="C8" i="8"/>
  <c r="B8" i="8"/>
  <c r="B17" i="8"/>
  <c r="B18" i="8"/>
  <c r="C7" i="8"/>
  <c r="C17" i="8"/>
  <c r="C18" i="8"/>
  <c r="B7" i="8"/>
  <c r="C6" i="8"/>
  <c r="B6" i="8"/>
  <c r="D55" i="7"/>
  <c r="C55" i="7"/>
  <c r="D34" i="7"/>
  <c r="C17" i="7"/>
  <c r="C34" i="7"/>
  <c r="B17" i="7" s="1"/>
  <c r="D33" i="7"/>
  <c r="C16" i="7" s="1"/>
  <c r="C33" i="7"/>
  <c r="B16" i="7" s="1"/>
  <c r="C15" i="7"/>
  <c r="D31" i="7"/>
  <c r="C31" i="7"/>
  <c r="B14" i="7"/>
  <c r="D30" i="7"/>
  <c r="C13" i="7"/>
  <c r="C30" i="7"/>
  <c r="B13" i="7" s="1"/>
  <c r="D29" i="7"/>
  <c r="C12" i="7" s="1"/>
  <c r="C29" i="7"/>
  <c r="D28" i="7"/>
  <c r="C11" i="7" s="1"/>
  <c r="C28" i="7"/>
  <c r="D27" i="7"/>
  <c r="C27" i="7"/>
  <c r="B10" i="7"/>
  <c r="D26" i="7"/>
  <c r="C9" i="7" s="1"/>
  <c r="C26" i="7"/>
  <c r="B9" i="7" s="1"/>
  <c r="D25" i="7"/>
  <c r="C25" i="7"/>
  <c r="B8" i="7" s="1"/>
  <c r="D24" i="7"/>
  <c r="C24" i="7"/>
  <c r="B7" i="7" s="1"/>
  <c r="B15" i="7"/>
  <c r="C14" i="7"/>
  <c r="B12" i="7"/>
  <c r="B11" i="7"/>
  <c r="C10" i="7"/>
  <c r="C8" i="7"/>
  <c r="AG33" i="12"/>
  <c r="AE33" i="12"/>
  <c r="AH33" i="12"/>
  <c r="AA33" i="12"/>
  <c r="AC33" i="12"/>
  <c r="Z33" i="12"/>
  <c r="AD33" i="12"/>
  <c r="W33" i="12"/>
  <c r="X33" i="12"/>
  <c r="Y33" i="12"/>
  <c r="N67" i="29"/>
  <c r="B45" i="29"/>
  <c r="N58" i="29"/>
  <c r="B36" i="29"/>
  <c r="N67" i="28"/>
  <c r="B43" i="28"/>
  <c r="N66" i="28"/>
  <c r="B42" i="28"/>
  <c r="N55" i="28"/>
  <c r="B31" i="28"/>
  <c r="N63" i="28"/>
  <c r="B39" i="28"/>
  <c r="N57" i="28"/>
  <c r="B33" i="28"/>
  <c r="N65" i="28"/>
  <c r="B41" i="28"/>
  <c r="Y89" i="28"/>
  <c r="C44" i="28"/>
  <c r="N52" i="28"/>
  <c r="B28" i="28"/>
  <c r="B44" i="28"/>
  <c r="N60" i="28"/>
  <c r="B36" i="28"/>
  <c r="H53" i="30"/>
  <c r="N60" i="15"/>
  <c r="G64" i="15"/>
  <c r="G50" i="15"/>
  <c r="H64" i="15"/>
  <c r="H50" i="15"/>
  <c r="N61" i="15"/>
  <c r="M26" i="14"/>
  <c r="N19" i="15"/>
  <c r="I23" i="15"/>
  <c r="I9" i="15"/>
  <c r="N22" i="15"/>
  <c r="V37" i="15"/>
  <c r="N17" i="15"/>
  <c r="J23" i="15"/>
  <c r="J9" i="15"/>
  <c r="I261" i="10"/>
  <c r="I250" i="10"/>
  <c r="H261" i="10"/>
  <c r="H250" i="10"/>
  <c r="N260" i="10"/>
  <c r="N258" i="10"/>
  <c r="N259" i="10"/>
  <c r="V272" i="10"/>
  <c r="N222" i="10"/>
  <c r="K225" i="10"/>
  <c r="K214" i="10"/>
  <c r="D225" i="10"/>
  <c r="D214" i="10"/>
  <c r="L225" i="10"/>
  <c r="L214" i="10"/>
  <c r="N88" i="10"/>
  <c r="J93" i="10"/>
  <c r="J77" i="10"/>
  <c r="J21" i="10"/>
  <c r="H93" i="10"/>
  <c r="H77" i="10"/>
  <c r="H21" i="10"/>
  <c r="N92" i="10"/>
  <c r="V109" i="10"/>
  <c r="N86" i="10"/>
  <c r="N89" i="10"/>
  <c r="N29" i="10"/>
  <c r="N34" i="10"/>
  <c r="N32" i="10"/>
  <c r="N26" i="10"/>
  <c r="N30" i="10"/>
  <c r="N36" i="10"/>
  <c r="N179" i="10"/>
  <c r="I185" i="10"/>
  <c r="I171" i="10"/>
  <c r="N133" i="10"/>
  <c r="N136" i="10"/>
  <c r="H139" i="10"/>
  <c r="H127" i="10"/>
  <c r="N138" i="10"/>
  <c r="I139" i="10"/>
  <c r="I127" i="10"/>
  <c r="D33" i="12"/>
  <c r="I16" i="12"/>
  <c r="C4" i="12" s="1"/>
  <c r="J16" i="12"/>
  <c r="C5" i="12" s="1"/>
  <c r="M47" i="12"/>
  <c r="K16" i="12"/>
  <c r="L56" i="12"/>
  <c r="AB46" i="12"/>
  <c r="M50" i="12"/>
  <c r="M54" i="12"/>
  <c r="U54" i="12"/>
  <c r="U88" i="12"/>
  <c r="M14" i="12"/>
  <c r="M46" i="12"/>
  <c r="AB48" i="12"/>
  <c r="M49" i="12"/>
  <c r="AB51" i="12"/>
  <c r="M53" i="12"/>
  <c r="M78" i="12"/>
  <c r="L4" i="12"/>
  <c r="Q90" i="12"/>
  <c r="E25" i="12"/>
  <c r="AB78" i="12"/>
  <c r="N4" i="12"/>
  <c r="U79" i="12"/>
  <c r="M5" i="12"/>
  <c r="AB106" i="12"/>
  <c r="AB49" i="12"/>
  <c r="M51" i="12"/>
  <c r="AB53" i="12"/>
  <c r="M55" i="12"/>
  <c r="AB88" i="12"/>
  <c r="N14" i="12"/>
  <c r="U89" i="12"/>
  <c r="M15" i="12"/>
  <c r="M45" i="12"/>
  <c r="U45" i="12"/>
  <c r="AB45" i="12"/>
  <c r="M48" i="12"/>
  <c r="M52" i="12"/>
  <c r="U52" i="12"/>
  <c r="AB81" i="12"/>
  <c r="N7" i="12"/>
  <c r="U82" i="12"/>
  <c r="M8" i="12"/>
  <c r="AB85" i="12"/>
  <c r="N11" i="12"/>
  <c r="U86" i="12"/>
  <c r="M12" i="12"/>
  <c r="K56" i="12"/>
  <c r="X56" i="12"/>
  <c r="AB54" i="12"/>
  <c r="M72" i="12"/>
  <c r="U72" i="12"/>
  <c r="I90" i="12"/>
  <c r="E20" i="12"/>
  <c r="P90" i="12"/>
  <c r="E24" i="12"/>
  <c r="T90" i="12"/>
  <c r="E28" i="12"/>
  <c r="AA90" i="12"/>
  <c r="E32" i="12"/>
  <c r="M80" i="12"/>
  <c r="L6" i="12"/>
  <c r="AB80" i="12"/>
  <c r="N6" i="12"/>
  <c r="U81" i="12"/>
  <c r="M7" i="12"/>
  <c r="M84" i="12"/>
  <c r="L10" i="12"/>
  <c r="AB84" i="12"/>
  <c r="N10" i="12"/>
  <c r="U85" i="12"/>
  <c r="M11" i="12"/>
  <c r="M88" i="12"/>
  <c r="L14" i="12"/>
  <c r="I56" i="12"/>
  <c r="M44" i="12"/>
  <c r="S56" i="12"/>
  <c r="Z56" i="12"/>
  <c r="AB47" i="12"/>
  <c r="R90" i="12"/>
  <c r="E26" i="12"/>
  <c r="Y90" i="12"/>
  <c r="E30" i="12"/>
  <c r="M79" i="12"/>
  <c r="L5" i="12"/>
  <c r="AB82" i="12"/>
  <c r="N8" i="12"/>
  <c r="U83" i="12"/>
  <c r="M9" i="12"/>
  <c r="AB86" i="12"/>
  <c r="N12" i="12"/>
  <c r="U87" i="12"/>
  <c r="M13" i="12"/>
  <c r="AB89" i="12"/>
  <c r="N15" i="12"/>
  <c r="M106" i="12"/>
  <c r="J56" i="12"/>
  <c r="U44" i="12"/>
  <c r="T56" i="12"/>
  <c r="AA56" i="12"/>
  <c r="AB50" i="12"/>
  <c r="U51" i="12"/>
  <c r="AB52" i="12"/>
  <c r="U53" i="12"/>
  <c r="U55" i="12"/>
  <c r="AB55" i="12"/>
  <c r="S90" i="12"/>
  <c r="E27" i="12"/>
  <c r="Z90" i="12"/>
  <c r="E31" i="12"/>
  <c r="AB79" i="12"/>
  <c r="N5" i="12"/>
  <c r="U80" i="12"/>
  <c r="M6" i="12"/>
  <c r="M83" i="12"/>
  <c r="L9" i="12"/>
  <c r="AB83" i="12"/>
  <c r="U84" i="12"/>
  <c r="M10" i="12"/>
  <c r="M87" i="12"/>
  <c r="L13" i="12"/>
  <c r="AB87" i="12"/>
  <c r="N13" i="12"/>
  <c r="U106" i="12"/>
  <c r="C68" i="29"/>
  <c r="N56" i="29"/>
  <c r="B34" i="29"/>
  <c r="G68" i="29"/>
  <c r="N63" i="29"/>
  <c r="B41" i="29"/>
  <c r="N65" i="29"/>
  <c r="B43" i="29"/>
  <c r="N66" i="29"/>
  <c r="B44" i="29"/>
  <c r="Y89" i="29"/>
  <c r="N55" i="29"/>
  <c r="B33" i="29"/>
  <c r="H68" i="29"/>
  <c r="N53" i="29"/>
  <c r="B31" i="29"/>
  <c r="N57" i="29"/>
  <c r="B35" i="29"/>
  <c r="N64" i="29"/>
  <c r="B42" i="29"/>
  <c r="I68" i="29"/>
  <c r="N61" i="29"/>
  <c r="B39" i="29"/>
  <c r="F68" i="29"/>
  <c r="B68" i="29"/>
  <c r="J68" i="29"/>
  <c r="N54" i="29"/>
  <c r="B32" i="29"/>
  <c r="E24" i="24"/>
  <c r="E27" i="24" s="1"/>
  <c r="D68" i="28"/>
  <c r="E33" i="30"/>
  <c r="N52" i="29"/>
  <c r="H32" i="30"/>
  <c r="H33" i="30"/>
  <c r="L38" i="27"/>
  <c r="B9" i="27"/>
  <c r="E37" i="27"/>
  <c r="E38" i="27"/>
  <c r="F38" i="27"/>
  <c r="F37" i="27"/>
  <c r="L37" i="27"/>
  <c r="B8" i="27"/>
  <c r="E93" i="10"/>
  <c r="E77" i="10"/>
  <c r="E21" i="10"/>
  <c r="B37" i="10"/>
  <c r="K37" i="10"/>
  <c r="K20" i="10"/>
  <c r="G93" i="10"/>
  <c r="G77" i="10"/>
  <c r="G21" i="10"/>
  <c r="N180" i="10"/>
  <c r="N224" i="10"/>
  <c r="X90" i="12"/>
  <c r="E29" i="12"/>
  <c r="N62" i="15"/>
  <c r="N137" i="10"/>
  <c r="M185" i="10"/>
  <c r="M171" i="10"/>
  <c r="N184" i="10"/>
  <c r="N219" i="10"/>
  <c r="B225" i="10"/>
  <c r="D261" i="10"/>
  <c r="D250" i="10"/>
  <c r="R56" i="12"/>
  <c r="E37" i="10"/>
  <c r="E20" i="10"/>
  <c r="G37" i="10"/>
  <c r="G20" i="10"/>
  <c r="I93" i="10"/>
  <c r="I77" i="10"/>
  <c r="I21" i="10"/>
  <c r="N84" i="10"/>
  <c r="N178" i="10"/>
  <c r="C225" i="10"/>
  <c r="C214" i="10"/>
  <c r="P56" i="12"/>
  <c r="N57" i="15"/>
  <c r="B64" i="15"/>
  <c r="B50" i="15"/>
  <c r="J64" i="15"/>
  <c r="J50" i="15"/>
  <c r="I64" i="15"/>
  <c r="I50" i="15"/>
  <c r="Y56" i="12"/>
  <c r="AB44" i="12"/>
  <c r="J37" i="10"/>
  <c r="J20" i="10"/>
  <c r="K90" i="12"/>
  <c r="E22" i="12"/>
  <c r="C37" i="10"/>
  <c r="C20" i="10"/>
  <c r="N28" i="10"/>
  <c r="N35" i="10"/>
  <c r="N91" i="10"/>
  <c r="N257" i="10"/>
  <c r="N132" i="10"/>
  <c r="B139" i="10"/>
  <c r="B127" i="10"/>
  <c r="N221" i="10"/>
  <c r="C23" i="15"/>
  <c r="C9" i="15"/>
  <c r="N16" i="15"/>
  <c r="K23" i="15"/>
  <c r="K9" i="15"/>
  <c r="B261" i="10"/>
  <c r="B250" i="10"/>
  <c r="N255" i="10"/>
  <c r="F93" i="10"/>
  <c r="F77" i="10"/>
  <c r="F21" i="10"/>
  <c r="I225" i="10"/>
  <c r="I214" i="10"/>
  <c r="K261" i="10"/>
  <c r="K250" i="10"/>
  <c r="Q56" i="12"/>
  <c r="L90" i="12"/>
  <c r="E23" i="12"/>
  <c r="N31" i="10"/>
  <c r="N82" i="10"/>
  <c r="N85" i="10"/>
  <c r="B93" i="10"/>
  <c r="B77" i="10"/>
  <c r="N135" i="10"/>
  <c r="E185" i="10"/>
  <c r="E171" i="10"/>
  <c r="L261" i="10"/>
  <c r="L250" i="10"/>
  <c r="F37" i="10"/>
  <c r="F20" i="10"/>
  <c r="N25" i="10"/>
  <c r="N27" i="10"/>
  <c r="U47" i="12"/>
  <c r="C93" i="10"/>
  <c r="C77" i="10"/>
  <c r="C21" i="10"/>
  <c r="K93" i="10"/>
  <c r="K77" i="10"/>
  <c r="K21" i="10"/>
  <c r="M225" i="10"/>
  <c r="M214" i="10"/>
  <c r="U46" i="12"/>
  <c r="D23" i="15"/>
  <c r="D9" i="15"/>
  <c r="L23" i="15"/>
  <c r="L9" i="15"/>
  <c r="N20" i="15"/>
  <c r="M261" i="10"/>
  <c r="M250" i="10"/>
  <c r="AB72" i="12"/>
  <c r="J90" i="12"/>
  <c r="E21" i="12"/>
  <c r="E23" i="15"/>
  <c r="E9" i="15"/>
  <c r="M23" i="15"/>
  <c r="M9" i="15"/>
  <c r="C64" i="15"/>
  <c r="C50" i="15"/>
  <c r="K64" i="15"/>
  <c r="K50" i="15"/>
  <c r="N59" i="15"/>
  <c r="D93" i="10"/>
  <c r="D77" i="10"/>
  <c r="D21" i="10"/>
  <c r="L93" i="10"/>
  <c r="L77" i="10"/>
  <c r="L21" i="10"/>
  <c r="N87" i="10"/>
  <c r="C139" i="10"/>
  <c r="C127" i="10"/>
  <c r="K139" i="10"/>
  <c r="K127" i="10"/>
  <c r="N134" i="10"/>
  <c r="N181" i="10"/>
  <c r="F225" i="10"/>
  <c r="F214" i="10"/>
  <c r="F261" i="10"/>
  <c r="F250" i="10"/>
  <c r="U50" i="12"/>
  <c r="U78" i="12"/>
  <c r="M82" i="12"/>
  <c r="L8" i="12"/>
  <c r="M86" i="12"/>
  <c r="L12" i="12"/>
  <c r="M171" i="13"/>
  <c r="F23" i="15"/>
  <c r="F9" i="15"/>
  <c r="D64" i="15"/>
  <c r="D50" i="15"/>
  <c r="L64" i="15"/>
  <c r="L50" i="15"/>
  <c r="V78" i="15"/>
  <c r="H37" i="10"/>
  <c r="H20" i="10"/>
  <c r="N256" i="10"/>
  <c r="U49" i="12"/>
  <c r="H122" i="13"/>
  <c r="G23" i="15"/>
  <c r="G9" i="15"/>
  <c r="E64" i="15"/>
  <c r="E50" i="15"/>
  <c r="M64" i="15"/>
  <c r="M50" i="15"/>
  <c r="E261" i="10"/>
  <c r="E250" i="10"/>
  <c r="N183" i="10"/>
  <c r="V197" i="10"/>
  <c r="V235" i="10"/>
  <c r="N81" i="10"/>
  <c r="N83" i="10"/>
  <c r="E139" i="10"/>
  <c r="E127" i="10"/>
  <c r="M139" i="10"/>
  <c r="M127" i="10"/>
  <c r="B185" i="10"/>
  <c r="B171" i="10"/>
  <c r="N171" i="10"/>
  <c r="J185" i="10"/>
  <c r="J171" i="10"/>
  <c r="H225" i="10"/>
  <c r="H214" i="10"/>
  <c r="U48" i="12"/>
  <c r="M81" i="12"/>
  <c r="M85" i="12"/>
  <c r="L11" i="12"/>
  <c r="M89" i="12"/>
  <c r="L15" i="12"/>
  <c r="D67" i="13"/>
  <c r="O122" i="13"/>
  <c r="N21" i="15"/>
  <c r="F64" i="15"/>
  <c r="F50" i="15"/>
  <c r="C16" i="9"/>
  <c r="B8" i="9"/>
  <c r="B16" i="9"/>
  <c r="B17" i="9"/>
  <c r="C8" i="9"/>
  <c r="N68" i="28"/>
  <c r="N64" i="15"/>
  <c r="N50" i="15"/>
  <c r="N9" i="15"/>
  <c r="E33" i="12"/>
  <c r="AB56" i="12"/>
  <c r="M90" i="12"/>
  <c r="L7" i="12"/>
  <c r="L16" i="12"/>
  <c r="U90" i="12"/>
  <c r="M4" i="12"/>
  <c r="M16" i="12"/>
  <c r="AB90" i="12"/>
  <c r="N9" i="12"/>
  <c r="N16" i="12"/>
  <c r="M56" i="12"/>
  <c r="U56" i="12"/>
  <c r="B30" i="29"/>
  <c r="B46" i="29"/>
  <c r="N68" i="29"/>
  <c r="N77" i="10"/>
  <c r="B21" i="10"/>
  <c r="N21" i="10"/>
  <c r="N225" i="10"/>
  <c r="B214" i="10"/>
  <c r="N214" i="10"/>
  <c r="N185" i="10"/>
  <c r="N261" i="10"/>
  <c r="N250" i="10"/>
  <c r="N139" i="10"/>
  <c r="N127" i="10"/>
  <c r="N93" i="10"/>
  <c r="B20" i="10"/>
  <c r="N20" i="10"/>
  <c r="N37" i="10"/>
  <c r="N23" i="15"/>
  <c r="C7" i="12" l="1"/>
  <c r="N177" i="38"/>
  <c r="N166" i="38"/>
  <c r="N39" i="38"/>
  <c r="B20" i="38"/>
  <c r="N79" i="38"/>
  <c r="N95" i="38"/>
  <c r="N22" i="38"/>
  <c r="N23" i="38" s="1"/>
  <c r="B130" i="38"/>
  <c r="N130" i="38" s="1"/>
  <c r="N141" i="38"/>
  <c r="D36" i="7"/>
  <c r="B18" i="7"/>
  <c r="B19" i="7" s="1"/>
  <c r="C7" i="7"/>
  <c r="C18" i="7" s="1"/>
  <c r="C19" i="7" s="1"/>
  <c r="C36" i="7"/>
  <c r="N20" i="38" l="1"/>
  <c r="N21" i="38" s="1"/>
  <c r="B21" i="38"/>
</calcChain>
</file>

<file path=xl/sharedStrings.xml><?xml version="1.0" encoding="utf-8"?>
<sst xmlns="http://schemas.openxmlformats.org/spreadsheetml/2006/main" count="23042" uniqueCount="946">
  <si>
    <r>
      <t xml:space="preserve">
</t>
    </r>
    <r>
      <rPr>
        <sz val="36"/>
        <rFont val="Arial"/>
        <family val="2"/>
      </rPr>
      <t xml:space="preserve">
EOSDIS 
FY2015
Annual Metrics Report</t>
    </r>
    <r>
      <rPr>
        <sz val="10"/>
        <rFont val="Arial"/>
        <family val="2"/>
      </rPr>
      <t xml:space="preserve">
</t>
    </r>
  </si>
  <si>
    <t>Preface</t>
    <phoneticPr fontId="0" type="noConversion"/>
  </si>
  <si>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Jeanne Behnke at (301) 614-5326 or jeanne.behnke@nasa.gov.</t>
  </si>
  <si>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</si>
  <si>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</si>
  <si>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</si>
  <si>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</si>
  <si>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 xml:space="preserve">
Prepared By:
Lalit Wanchoo, Adnet Systems, Inc.
Young-In Won, Wyle, Inc.
Durga Kafle, Adnet Systems, Inc
December 2015</t>
  </si>
  <si>
    <t>EOSDIS Summary</t>
  </si>
  <si>
    <t xml:space="preserve">EOSDIS FY2015 Metrics </t>
  </si>
  <si>
    <t xml:space="preserve"> (Oct. 1, 2014 to Sept. 30, 2015)</t>
  </si>
  <si>
    <t>Unique Data Sets</t>
    <phoneticPr fontId="0" type="noConversion"/>
  </si>
  <si>
    <t>Distinct Users of EOSDIS Data and Services</t>
  </si>
  <si>
    <t xml:space="preserve">Web Site Visits </t>
    <phoneticPr fontId="0" type="noConversion"/>
  </si>
  <si>
    <t>Average Archive Growth</t>
    <phoneticPr fontId="0" type="noConversion"/>
  </si>
  <si>
    <t>Total Archive Volume</t>
  </si>
  <si>
    <t>End User Distribution Products</t>
  </si>
  <si>
    <t>End User Average Distribution Volume</t>
    <phoneticPr fontId="0" type="noConversion"/>
  </si>
  <si>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summed
</t>
    </r>
    <r>
      <rPr>
        <b/>
        <sz val="10"/>
        <rFont val="Arial"/>
        <family val="2"/>
      </rPr>
      <t>Web Site Visits:</t>
    </r>
    <r>
      <rPr>
        <sz val="10"/>
        <rFont val="Arial"/>
        <family val="2"/>
      </rPr>
      <t xml:space="preserve"> Sum of web visits for DAACs and LANCE data providers where a visit represents a user session not broken by more than 30 minutes and a duration of at least one minute
</t>
    </r>
    <r>
      <rPr>
        <b/>
        <sz val="10"/>
        <rFont val="Arial"/>
        <family val="2"/>
      </rPr>
      <t>Average Archive Growth:</t>
    </r>
    <r>
      <rPr>
        <sz val="10"/>
        <rFont val="Arial"/>
        <family val="2"/>
      </rPr>
      <t xml:space="preserve">  Sum across reporting DAACs of the data volume added to the individual archives divided by the days in the year (does not include NRT products)
</t>
    </r>
    <r>
      <rPr>
        <b/>
        <sz val="10"/>
        <rFont val="Arial"/>
        <family val="2"/>
      </rPr>
      <t xml:space="preserve">Total Archive Volume: </t>
    </r>
    <r>
      <rPr>
        <sz val="10"/>
        <rFont val="Arial"/>
        <family val="2"/>
      </rPr>
      <t xml:space="preserve">Sum across reporting DAACs of the data volumes in the archive as of end of the fiscal year (does not include NRT products)
</t>
    </r>
    <r>
      <rPr>
        <b/>
        <sz val="10"/>
        <rFont val="Arial"/>
        <family val="2"/>
      </rPr>
      <t>End User Distribution Products:</t>
    </r>
    <r>
      <rPr>
        <sz val="10"/>
        <rFont val="Arial"/>
        <family val="2"/>
      </rPr>
      <t xml:space="preserve"> Total number of products distributed from all reporting DAACs and LANCE data providers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</si>
  <si>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Distinct Registered LANCE Users</t>
  </si>
  <si>
    <t>Distinct Unregistered LANCE Users</t>
  </si>
  <si>
    <t>Average Production Growth</t>
  </si>
  <si>
    <t>2.3 TB/day</t>
  </si>
  <si>
    <t>Total Production Volume</t>
  </si>
  <si>
    <t>0.83 PB</t>
  </si>
  <si>
    <t>72.5 M</t>
  </si>
  <si>
    <t>2.2 TB/day</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</si>
  <si>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Two weeks worth of production volume of the NRT/NRT2 data products, calculated by multiplying Average Production Growth by 14 (days) assuming the deletion of the NRT/NRT2 products two weeks after production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</si>
  <si>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</si>
  <si>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</si>
  <si>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</si>
  <si>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</si>
  <si>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</si>
  <si>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</si>
  <si>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Total archive size is calculated by counting all data volume added to the archive (less the data products marked for deletion) since the archive began. For description of NRT archive size, see Row 9.
Oracle Table Used:
- ArchiveInstProduct
Query:  FY15_annual_total_archive_summary</t>
  </si>
  <si>
    <t>Distribution
(Applicable to CDDIS Only)</t>
  </si>
  <si>
    <t>NRT
Archive &amp;
Distribution</t>
  </si>
  <si>
    <t xml:space="preserve">Unique Data Products </t>
  </si>
  <si>
    <t>Data Users</t>
  </si>
  <si>
    <t>Web Metrics Worksheets</t>
  </si>
  <si>
    <t>The primary source of Web Metrics is EMS using the IBM/Unica NetInsight 8.6.0.7 interface.</t>
  </si>
  <si>
    <t xml:space="preserve">Web Activity </t>
  </si>
  <si>
    <t>EOSDIS web activity is collected via the EMS NetInsight tool, collecting selected metrics for each DAAC, or combining the NRT metrics into the LANCE Web Sites profile.</t>
  </si>
  <si>
    <t>Web Activity by DAAC</t>
  </si>
  <si>
    <t>Web Visitor Character
-ization</t>
    <phoneticPr fontId="0" type="noConversion"/>
  </si>
  <si>
    <r>
      <t>For "Repeat Visitors" run the</t>
    </r>
    <r>
      <rPr>
        <b/>
        <sz val="10"/>
        <rFont val="Arial"/>
        <family val="2"/>
      </rPr>
      <t xml:space="preserve"> Visitor Analysis</t>
    </r>
    <r>
      <rPr>
        <sz val="10"/>
        <rFont val="Arial"/>
        <family val="2"/>
      </rPr>
      <t xml:space="preserve">, </t>
    </r>
    <r>
      <rPr>
        <b/>
        <sz val="10"/>
        <rFont val="Arial"/>
        <family val="2"/>
      </rPr>
      <t>Visitor Retention</t>
    </r>
    <r>
      <rPr>
        <sz val="10"/>
        <rFont val="Arial"/>
        <family val="2"/>
      </rPr>
      <t xml:space="preserve"> report.  Adjust the </t>
    </r>
    <r>
      <rPr>
        <b/>
        <sz val="10"/>
        <rFont val="Arial"/>
        <family val="2"/>
      </rPr>
      <t>Visitor Duration</t>
    </r>
    <r>
      <rPr>
        <sz val="10"/>
        <rFont val="Arial"/>
        <family val="2"/>
      </rPr>
      <t xml:space="preserve"> filter to remove the two lowest visit durations.  Export the data to collect the histogram of the number of visitors by number of visits; NetInsight provides the number of visits groupings. 
</t>
    </r>
  </si>
  <si>
    <t>Web Activity by Domain</t>
  </si>
  <si>
    <t xml:space="preserve">For Top 20 Domains, use the combined profile of all DAACs ("allcl' profile) found on the IBM/Unica NetInsight 8.6.0.7.
 implementation;  run the NetInsight Visitor Analysis, Domain report for the FY.  Select "Filter Group" as "All DAACS" and adjust the Visit Duration filter to remove the two lowest visit durations.  Adjust the "Rows" to 20 and export the data.  This is for visits &gt;= 1 minute and sorted by the # of Visitors.  </t>
  </si>
  <si>
    <t>Web Activity by Country</t>
  </si>
  <si>
    <t xml:space="preserve">For Top 20 Countries, use the combined profile of all DAACs ("allcl' profile) found on the IBM/Unica NetInsight 8.6.0.7.
 implementation; run the NetInsight Geographic Analysis, Country report for the FY. Select "Filter Group" as "All DAACS" and  adjust the Visit Duration filter to remove the two lowest visit durations. Adjust the "Rows" to 20 and export the data. This is for visits &gt;= 1 minute and sorted by the # of Visitors.  </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</si>
  <si>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</si>
  <si>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</si>
  <si>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</si>
  <si>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</si>
  <si>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</si>
  <si>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</si>
  <si>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</si>
  <si>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t>US - Foreign Trend</t>
  </si>
  <si>
    <t>Data distributed to US public users are compared with those distributed to foreign public users. Public users are those who use products obtained from the data providers for scientific or other uses.</t>
  </si>
  <si>
    <t>Public-Science
User Trend</t>
  </si>
  <si>
    <t xml:space="preserve">Public-Science User Trend metrics show the numbers of distinct users for all user types for  FY2007 -  FY2015.
Query name: FY15_annual_users_by_usertype
</t>
  </si>
  <si>
    <t>Web Trend</t>
  </si>
  <si>
    <t>Web Trend metrics are determined in the same manner as the Web Activity by DAAC worksheet above, performed for  FY2007 -  FY2015. Insufficient web activity metrics exists for years before FY2007.</t>
  </si>
  <si>
    <t>Data Avaliability</t>
  </si>
  <si>
    <t>Data Availability for FY 2015 is the summary of the daily ingest, archive, and distribution received by the EMS and this data was used in generating FY 2015 reports.</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</si>
  <si>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</si>
  <si>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</si>
  <si>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</si>
  <si>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</si>
  <si>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</si>
  <si>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</si>
  <si>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</si>
  <si>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</si>
  <si>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</si>
  <si>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</si>
  <si>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</si>
  <si>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</si>
  <si>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</si>
  <si>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</si>
  <si>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</si>
  <si>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</si>
  <si>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</si>
  <si>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</si>
  <si>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</si>
  <si>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</si>
  <si>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</si>
  <si>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NSIDC ECS only</t>
  </si>
  <si>
    <t>OBPG</t>
  </si>
  <si>
    <t>Ingest not tracked</t>
  </si>
  <si>
    <t>Stage 1</t>
  </si>
  <si>
    <t>(include ancillary data)</t>
  </si>
  <si>
    <t>Data Provider</t>
  </si>
  <si>
    <t>Date</t>
  </si>
  <si>
    <t>2014-10-01 - 2015-09-30</t>
  </si>
  <si>
    <t>LARCANGE</t>
  </si>
  <si>
    <t>LARCECS</t>
  </si>
  <si>
    <t>PODAACDS</t>
  </si>
  <si>
    <t>Stage 3</t>
  </si>
  <si>
    <t>Volume  (TBs)</t>
  </si>
  <si>
    <r>
      <t>ASDC</t>
    </r>
    <r>
      <rPr>
        <vertAlign val="superscript"/>
        <sz val="10"/>
        <rFont val="Arial"/>
        <family val="2"/>
      </rPr>
      <t>1</t>
    </r>
  </si>
  <si>
    <t>includes ANGe (LaTIS)</t>
  </si>
  <si>
    <t xml:space="preserve"> </t>
  </si>
  <si>
    <t>Stage 1(EMS)</t>
  </si>
  <si>
    <t>(includes ancillary data)</t>
  </si>
  <si>
    <t>(includes data deleted from archive)</t>
  </si>
  <si>
    <t>Archive Not tracked</t>
  </si>
  <si>
    <t xml:space="preserve">  1. Based on a 11/10/2015 email from John Kusterer of ASDC as 640 TB and 30,879,339 files.</t>
  </si>
  <si>
    <t>The Total Archive Size describes the EOSDIS archive at the end of FY2015. This includes all data (including ancillary) but not data marked for deletion.</t>
  </si>
  <si>
    <t xml:space="preserve">ASF </t>
  </si>
  <si>
    <t>Total Archive (PBs)</t>
  </si>
  <si>
    <t>include ANGe</t>
  </si>
  <si>
    <r>
      <t>ASF</t>
    </r>
    <r>
      <rPr>
        <vertAlign val="superscript"/>
        <sz val="10"/>
        <rFont val="Arial"/>
        <family val="2"/>
      </rPr>
      <t>2</t>
    </r>
  </si>
  <si>
    <r>
      <t>CDDIS</t>
    </r>
    <r>
      <rPr>
        <vertAlign val="superscript"/>
        <sz val="10"/>
        <rFont val="Arial"/>
        <family val="2"/>
      </rPr>
      <t>3</t>
    </r>
  </si>
  <si>
    <r>
      <t>ORNL</t>
    </r>
    <r>
      <rPr>
        <vertAlign val="superscript"/>
        <sz val="10"/>
        <rFont val="Arial"/>
        <family val="2"/>
      </rPr>
      <t>4</t>
    </r>
  </si>
  <si>
    <t>future</t>
  </si>
  <si>
    <t>Stage 1 (EMS)</t>
  </si>
  <si>
    <t>(excludes data deleted from archive)</t>
  </si>
  <si>
    <t>1995-01-01 - 2015-09-30</t>
  </si>
  <si>
    <t>NSIDCV0</t>
  </si>
  <si>
    <t>Notes:</t>
  </si>
  <si>
    <t xml:space="preserve">  1. Based on a 11/10/2015 eamil from John Kusterer of ASDC as 3475 TB and 115,261,979 files</t>
  </si>
  <si>
    <t xml:space="preserve">  2. Based on an email of 11/11/2015 from Netti Labelle-Hamer of ASF as 21366.66 TB and 14.54 million files</t>
  </si>
  <si>
    <t xml:space="preserve">  3. Based on a 11/3/2015 email from Carey Noll of CDDIS as 13.2 TB and 129 million files</t>
  </si>
  <si>
    <t>Distribution provides the amount of data successfully distributed to Public Users. Distribution metrics are presented in Products and Volumes:  by DAAC, by domain, and by level.</t>
  </si>
  <si>
    <t>Products Distributed by DAAC</t>
  </si>
  <si>
    <t>Distribution by DAAC</t>
  </si>
  <si>
    <t>PO.DAAC</t>
  </si>
  <si>
    <t>Products (Millions)</t>
    <phoneticPr fontId="0" type="noConversion"/>
  </si>
  <si>
    <t>Total Volume (TBs)</t>
  </si>
  <si>
    <t>Products By Month</t>
  </si>
  <si>
    <t>LP DAAC</t>
  </si>
  <si>
    <t>Total Products</t>
  </si>
  <si>
    <t>LARC ANGE</t>
  </si>
  <si>
    <t>LARC ECS</t>
  </si>
  <si>
    <t>LARC ORDERS</t>
  </si>
  <si>
    <t>LARC SVC</t>
  </si>
  <si>
    <t>LPDAAC
DEM</t>
  </si>
  <si>
    <t>LPDAAC
LTA</t>
  </si>
  <si>
    <t>LPDAAC
MRTWEB</t>
  </si>
  <si>
    <t>NSIDC
SRCHLT</t>
  </si>
  <si>
    <t>2014-10</t>
  </si>
  <si>
    <t>2014-11</t>
  </si>
  <si>
    <t>2014-12</t>
  </si>
  <si>
    <t>2015-01</t>
  </si>
  <si>
    <t>2015-02</t>
  </si>
  <si>
    <t>2015-03</t>
  </si>
  <si>
    <t>2015-04</t>
  </si>
  <si>
    <t>2015-05</t>
  </si>
  <si>
    <t>2015-06</t>
  </si>
  <si>
    <t>2015-07</t>
  </si>
  <si>
    <t>2015-08</t>
  </si>
  <si>
    <t>2015-09</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</si>
  <si>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</si>
  <si>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</si>
  <si>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</si>
  <si>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</si>
  <si>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</si>
  <si>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</si>
  <si>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</si>
  <si>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</si>
  <si>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</si>
  <si>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</si>
  <si>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</si>
  <si>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</si>
  <si>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</si>
  <si>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</si>
  <si>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 xml:space="preserve">US EDU </t>
  </si>
  <si>
    <t xml:space="preserve">US GOV </t>
  </si>
  <si>
    <t xml:space="preserve">US ORG </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</si>
  <si>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</si>
  <si>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</si>
  <si>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</si>
  <si>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</si>
  <si>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</si>
  <si>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</si>
  <si>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</si>
  <si>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</si>
  <si>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</si>
  <si>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</si>
  <si>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</si>
  <si>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</si>
  <si>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</si>
  <si>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</si>
  <si>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</si>
  <si>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</si>
  <si>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</si>
  <si>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</si>
  <si>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</si>
  <si>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</si>
  <si>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</si>
  <si>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</si>
  <si>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</si>
  <si>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</si>
  <si>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</si>
  <si>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</si>
  <si>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</si>
  <si>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</si>
  <si>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</si>
  <si>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</si>
  <si>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</si>
  <si>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</si>
  <si>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</si>
  <si>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</si>
  <si>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</si>
  <si>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</si>
  <si>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</si>
  <si>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</si>
  <si>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</si>
  <si>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</si>
  <si>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</si>
  <si>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</si>
  <si>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</si>
  <si>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</si>
  <si>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Near Real-Time (NRT) production represents the amount of data generated by the Land Atmosphere Near Real-time Capability for EOS (LANCE) data providers, including the two identical processing systems, NRT and NRT2.</t>
  </si>
  <si>
    <t>Production of the Near-Real Time (NRT) Products during FY2015</t>
  </si>
  <si>
    <t>LANCE Provider</t>
  </si>
  <si>
    <t>Instrument</t>
  </si>
  <si>
    <t>Volume (TB)</t>
  </si>
  <si>
    <t>GESDISC NRT/NRT2</t>
  </si>
  <si>
    <t>AIRS / AMSU - A</t>
  </si>
  <si>
    <t>MODAPS NRT/NRT2</t>
  </si>
  <si>
    <t>MODIS - Aqua</t>
  </si>
  <si>
    <t>MODIS - Terra</t>
  </si>
  <si>
    <t>OMI NRT/NRT2</t>
  </si>
  <si>
    <t>Near Real-time (NRT) Distribution represents the amount of data successfully distributed to the users of the Land Atmosphere Near Real-time Capability for EOS (LANCE). LANCE provides access to near real-time data (&lt;3 hours from observation) from MODIS, AIRS/AMSU-A, MISR, MLS and OMI instruments. Distribution metrics are presented  in Products, Volumes and Number of Users.</t>
  </si>
  <si>
    <t>Distribution of the Near-Real Time (NRT) Products during FY2015</t>
  </si>
  <si>
    <t>Month</t>
  </si>
  <si>
    <t># of File Distributed*</t>
  </si>
  <si>
    <t>Distribution Volume (GBs)</t>
  </si>
  <si>
    <t>AIRS/AMSU-A</t>
  </si>
  <si>
    <r>
      <t>Other</t>
    </r>
    <r>
      <rPr>
        <vertAlign val="superscript"/>
        <sz val="10"/>
        <rFont val="Arial"/>
        <family val="2"/>
      </rPr>
      <t>1</t>
    </r>
  </si>
  <si>
    <t>Total for FY2015</t>
  </si>
  <si>
    <t># of Products</t>
  </si>
  <si>
    <t># of Files *</t>
  </si>
  <si>
    <t>Vol (GB)</t>
  </si>
  <si>
    <t>Number of
Registered
Users ***</t>
  </si>
  <si>
    <t>Number of Unregistered
Users **</t>
  </si>
  <si>
    <t>NRT Total</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</si>
  <si>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</si>
  <si>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</si>
  <si>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</si>
  <si>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</si>
  <si>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</si>
  <si>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Distribution of the Near-Real Time (NRT) Products by Level during FY2015</t>
  </si>
  <si>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</si>
  <si>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</si>
  <si>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</si>
  <si>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</si>
  <si>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Distribution of the Near-Real Time (NRT) Products to Unregisterd Users during FY2015</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</si>
  <si>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</si>
  <si>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</si>
  <si>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</si>
  <si>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</si>
  <si>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</si>
  <si>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</si>
  <si>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</si>
  <si>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</si>
  <si>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</si>
  <si>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</si>
  <si>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</si>
  <si>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</si>
  <si>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</si>
  <si>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</si>
  <si>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Russian Federation</t>
  </si>
  <si>
    <t>Canada</t>
  </si>
  <si>
    <t>Thailand</t>
  </si>
  <si>
    <t>Denmark</t>
  </si>
  <si>
    <t>Italy</t>
  </si>
  <si>
    <t>Spain</t>
  </si>
  <si>
    <t>Germany</t>
  </si>
  <si>
    <t>Brazil</t>
  </si>
  <si>
    <t>Top 10 NRT Products Distributed to Unregistered Users By Volume*</t>
  </si>
  <si>
    <t>Product</t>
    <phoneticPr fontId="0" type="noConversion"/>
  </si>
  <si>
    <t>Description</t>
    <phoneticPr fontId="0" type="noConversion"/>
  </si>
  <si>
    <t>GBs</t>
    <phoneticPr fontId="0" type="noConversion"/>
  </si>
  <si>
    <t>Files **</t>
  </si>
  <si>
    <t>MOBCRQKM1_S</t>
  </si>
  <si>
    <t>Level 2 Subsets Corrected Reflectance - Bands 1-4-3 250m</t>
  </si>
  <si>
    <t>MYBCRQKM1_S</t>
  </si>
  <si>
    <t>MOBCRQKM3_S</t>
  </si>
  <si>
    <t>Level 2 Subsets Corrected Reflectance - Bands 3-6-7 250m</t>
  </si>
  <si>
    <t>MOBCRQKM7_S</t>
  </si>
  <si>
    <t>Level 2 Subsets Corrected Reflectance - Bands 7-2-1 250m</t>
  </si>
  <si>
    <t>MYBCRQKM7_S</t>
  </si>
  <si>
    <t>MOBCRQKMN_S</t>
  </si>
  <si>
    <t>Level 2 Subsets Corrected Reflectance - NDVI 250m</t>
  </si>
  <si>
    <t>MYBCRQKMN_S</t>
  </si>
  <si>
    <t>MOBCRQKM1_R</t>
  </si>
  <si>
    <t>Level 2 Near Real Time Corrected Reflectance - Bands 1-4-3 250m</t>
  </si>
  <si>
    <t>MYBCRQKM1_R</t>
  </si>
  <si>
    <t>MOBCR1KM1_S</t>
  </si>
  <si>
    <t>Level 2 Subsets Corrected Reflectance - Bands 1-4-3 1km</t>
  </si>
  <si>
    <t>Top 10 NRT Products Distributed to Unregistered Users By File Count **</t>
  </si>
  <si>
    <t>Product</t>
  </si>
  <si>
    <t>Files**</t>
  </si>
  <si>
    <t>MOBCR4KM1_S</t>
  </si>
  <si>
    <t>Level 2 Subsets Corrected Reflectance - Bands 1-4-3 4km</t>
  </si>
  <si>
    <t>MCD14WMS</t>
  </si>
  <si>
    <t>Level 2 Active Fire - 1km WMS file for FIRMS</t>
  </si>
  <si>
    <t>MYBCR1KM1_S</t>
  </si>
  <si>
    <t>* Some products are inherently larger than other files in size and therefore may skew the results.</t>
  </si>
  <si>
    <t>** Excluding metadata</t>
  </si>
  <si>
    <t>Tables below show the number of unique data products distributed to public users during FY2015. 
In counting unique products, metadata were excluded. NRT products are not included.</t>
  </si>
  <si>
    <t>PO DAAC</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</si>
  <si>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</si>
  <si>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</si>
  <si>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</si>
  <si>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</si>
  <si>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</si>
  <si>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</si>
  <si>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</si>
  <si>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</si>
  <si>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</si>
  <si>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</si>
  <si>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</si>
  <si>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</si>
  <si>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Israel</t>
  </si>
  <si>
    <t>India</t>
  </si>
  <si>
    <t>Australia</t>
  </si>
  <si>
    <t>France</t>
  </si>
  <si>
    <t>Iran, Islamic Republic Of</t>
  </si>
  <si>
    <t>Philippines</t>
  </si>
  <si>
    <t>Indonesia</t>
  </si>
  <si>
    <t>Netherlands</t>
  </si>
  <si>
    <t>Mexico</t>
  </si>
  <si>
    <t>Colombia</t>
  </si>
  <si>
    <t>Unknown*</t>
  </si>
  <si>
    <t>* These are the users whose countries are unknown</t>
  </si>
  <si>
    <t>Distribution metrics for foreign public users are compared. Statistics are based on country information provided to EMS by the 12 data distributing EOSDIS DAACs.</t>
  </si>
  <si>
    <t>Foreign Country</t>
  </si>
  <si>
    <r>
      <t># of Users</t>
    </r>
    <r>
      <rPr>
        <vertAlign val="superscript"/>
        <sz val="10"/>
        <color theme="1"/>
        <rFont val="Arial"/>
        <family val="2"/>
      </rPr>
      <t xml:space="preserve"> 4</t>
    </r>
  </si>
  <si>
    <t># of Products (1000s)</t>
  </si>
  <si>
    <t>Vol (TBs)</t>
  </si>
  <si>
    <r>
      <t xml:space="preserve">EU </t>
    </r>
    <r>
      <rPr>
        <vertAlign val="superscript"/>
        <sz val="10"/>
        <color theme="1"/>
        <rFont val="Arial"/>
        <family val="2"/>
      </rPr>
      <t>1</t>
    </r>
  </si>
  <si>
    <r>
      <t>China</t>
    </r>
    <r>
      <rPr>
        <vertAlign val="superscript"/>
        <sz val="10"/>
        <color theme="1"/>
        <rFont val="Arial"/>
        <family val="2"/>
      </rPr>
      <t xml:space="preserve"> 2</t>
    </r>
  </si>
  <si>
    <t>Other Foreign Countries</t>
  </si>
  <si>
    <r>
      <t xml:space="preserve">Unknown </t>
    </r>
    <r>
      <rPr>
        <vertAlign val="superscript"/>
        <sz val="10"/>
        <color theme="1"/>
        <rFont val="Arial"/>
        <family val="2"/>
      </rPr>
      <t>3</t>
    </r>
  </si>
  <si>
    <t>1. EU includes 28 European Union member countries</t>
  </si>
  <si>
    <t>2. China includes only People's Republic of China and does not include Taiwan or Hong Kong</t>
  </si>
  <si>
    <t>3. This represents the data users whose countries are unknown</t>
  </si>
  <si>
    <t xml:space="preserve">4. These represent the user counts across all DAACs and may be fewer than the sum of users from individual DAAC due to multi-DAAC users </t>
  </si>
  <si>
    <t>Visits, Views and Visitors by data center for visits greater than or equal to 1 min.</t>
  </si>
  <si>
    <t xml:space="preserve"># Visits </t>
  </si>
  <si>
    <t># Views</t>
  </si>
  <si>
    <t># Visitors</t>
  </si>
  <si>
    <t># Hosts</t>
  </si>
  <si>
    <t># Repeat Visitors</t>
  </si>
  <si>
    <t>Earthdata</t>
  </si>
  <si>
    <t xml:space="preserve">Total </t>
  </si>
  <si>
    <t>System Overall*</t>
  </si>
  <si>
    <t>* Represents the sum of the metrics from all 11 DAACs and excludes Earthdata.</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</si>
  <si>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</si>
  <si>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</si>
  <si>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</si>
  <si>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</si>
  <si>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Monthly</t>
    <phoneticPr fontId="0" type="noConversion"/>
  </si>
  <si>
    <r>
      <t>FY2015</t>
    </r>
    <r>
      <rPr>
        <vertAlign val="superscript"/>
        <sz val="10"/>
        <rFont val="Arial"/>
        <family val="2"/>
      </rPr>
      <t>*</t>
    </r>
  </si>
  <si>
    <t>EOSDIS Web Visitors are characterized by the number of visits they make and how frequently they return. Visitors counted in the table below are those that stayed for one minute or more. Repeat Visitors are counted from the start of the Fiscal Year. Metrics data is collected per data center and summed for an EOSDIS total.</t>
    <phoneticPr fontId="0" type="noConversion"/>
  </si>
  <si>
    <t>FY2015 Web Visitors for Visits of one minute or more</t>
  </si>
  <si>
    <t># of Visits</t>
  </si>
  <si>
    <t>5-6</t>
  </si>
  <si>
    <t>7-9</t>
  </si>
  <si>
    <t>10 - 14</t>
  </si>
  <si>
    <t>15 - 24</t>
  </si>
  <si>
    <t>25 - 49</t>
  </si>
  <si>
    <t>50 - 99</t>
  </si>
  <si>
    <t>100+</t>
  </si>
  <si>
    <t>Total Visitors</t>
  </si>
  <si>
    <t># of Visits</t>
    <phoneticPr fontId="0" type="noConversion"/>
  </si>
  <si>
    <t>System Overall *</t>
  </si>
  <si>
    <t>* represents the sum of the metrics from all 11 data centers excludes Earthdata</t>
  </si>
  <si>
    <t xml:space="preserve">This worksheet presents web activity by the top 20 Domains sorted by # of Visitors. Domains are as defined by NetInsight. The data came from a combined profile for 11 EOSDIS DAACs (see the DAACs for Stage 3 in the "Data Users" Worksheet).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</si>
  <si>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Top 20 Domains For Visits &gt;= I Minute</t>
  </si>
  <si>
    <t>Domain</t>
  </si>
  <si>
    <t>Visitors</t>
  </si>
  <si>
    <t>Percent Visitors</t>
  </si>
  <si>
    <t>Visits</t>
  </si>
  <si>
    <t>Percent Visits</t>
  </si>
  <si>
    <t>Views</t>
  </si>
  <si>
    <t>Percent Views</t>
  </si>
  <si>
    <t>Unresolved</t>
  </si>
  <si>
    <t>Network (.net)</t>
  </si>
  <si>
    <t>Commercial (.com)</t>
  </si>
  <si>
    <t>Other</t>
  </si>
  <si>
    <t>United States Educational</t>
  </si>
  <si>
    <t>United States Government</t>
  </si>
  <si>
    <t>Argentina</t>
  </si>
  <si>
    <t>Finland</t>
  </si>
  <si>
    <t>This worksheet presents web activity by the top 20 Countries from NetInsight sorted by # of Views.  The data came from a combined profile for 11 EOSDIS DAACs (see the DAACs for Stage 3 in the "Data Users" Worksheet). Country information is based on the NetInsight geographical data from Quova, the Neustar IP Intelligence and IP Geolocation Service.</t>
  </si>
  <si>
    <t>FY2015 from All Data Centers (For visits &gt;= I min.)</t>
  </si>
  <si>
    <t>Iran</t>
  </si>
  <si>
    <t>Korea, Republic of</t>
  </si>
  <si>
    <t>Great Britain</t>
  </si>
  <si>
    <t>Egypt</t>
  </si>
  <si>
    <t>Peru</t>
  </si>
  <si>
    <t>Saudi Arabia</t>
  </si>
  <si>
    <t>Taiwan</t>
  </si>
  <si>
    <t>Nigeria</t>
  </si>
  <si>
    <t>Webmetrics for Earthdata Website only</t>
  </si>
  <si>
    <t>Web Service</t>
  </si>
  <si>
    <t>FY15</t>
  </si>
  <si>
    <t xml:space="preserve">This worksheet presents web activity by the top 20 Domains sorted by # of Visitors. Domains are as defined by NetInsight.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</si>
  <si>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Serbia</t>
  </si>
  <si>
    <t>Greece</t>
  </si>
  <si>
    <t>Poland</t>
  </si>
  <si>
    <t>This worksheet presents web activity by the top 20 Countries from NetInsight sorted by # of Views. Country information is based on the NetInsight geographical data from Quova, the Neustar IP Intelligence and IP Geolocation Service.</t>
  </si>
  <si>
    <t>FY2015 from Earthdata website (For visits &gt;= I min.)</t>
  </si>
  <si>
    <t>Chile</t>
  </si>
  <si>
    <t>Malaysia</t>
  </si>
  <si>
    <t>LANCE web activity is measured by number of visits made, the number of pages viewed and the number of distinct visitors for the LANCE website.  The number of hosts counts the distinct IP addresses of the visitors. Repeat visitors is a count of those visitors who made at least two visits since the start of the fiscal year.
Web metrics are presented for visits of one minute or greater. Visits of at least one minute are considered to represent significant work accomplished, and many of the shorter visits are of less than a second.</t>
  </si>
  <si>
    <t># Repeat Visitors
since start</t>
  </si>
  <si>
    <t>LANCE</t>
  </si>
  <si>
    <t>Monthly</t>
  </si>
  <si>
    <t>FY2015</t>
  </si>
  <si>
    <t>LANCE web visitors are characterized by the number of visits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</si>
  <si>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 xml:space="preserve">Following table presents web activity by the top 20 Domains sorted by # of Visitors. Domains are as defined by NetInsight. The data came from one LANCE web profile and all statistics are based on domains resolved by a NASA DNS translation program.
</t>
  </si>
  <si>
    <t>Portugal</t>
  </si>
  <si>
    <t>Following table presents web activity by the top 20 Countries from NetInsight sorted by # of Views  The data came from LANCE website profile and country information is based on the Netinsignt geographical data from Quova, the Neustar IP Intelligence and IP Geolocation Service.</t>
  </si>
  <si>
    <t>FY2015 from LANCE (For visits &gt;= I min.)</t>
  </si>
  <si>
    <t>Oman</t>
  </si>
  <si>
    <t>Romania</t>
  </si>
  <si>
    <t>Note: Due to the use of the two different programs (NASA DNS translation program and Netinsight Geographical</t>
  </si>
  <si>
    <t>data from Quova) to resolve domain and country information, country statistics in the two tables above may not</t>
  </si>
  <si>
    <t>be consistent.</t>
  </si>
  <si>
    <t>Total Users is an estimate formed by combining the distinct Data Users and distinct Web Visitors, removing the overlap. The common element for these counts is the IP address (Host); therefore, the comparison is made without using the additional details provided by the Data User email address or the Web Visitor browser. Not being able to compare the users directly likely results in an undercount. Web Visitors included in the count are for those visitors with visits of one minute or longer.</t>
  </si>
  <si>
    <t>To minimize the undercount, the final Total Users value includes the total Web Visitors (IP address plus browser), plus the distinct Data Users (counted by IP Address).</t>
  </si>
  <si>
    <t>Dates:  Oct 1, 2014  through Sep 30, 2015</t>
  </si>
  <si>
    <t>IP address</t>
  </si>
  <si>
    <t>IP + Browser</t>
  </si>
  <si>
    <t>Host IP Only</t>
  </si>
  <si>
    <t>Distinct Data User</t>
  </si>
  <si>
    <t>Distinct Web Visitor (1 min+)</t>
  </si>
  <si>
    <t>Distinct Web
Visitor (1 min+)
(by Host IP)</t>
  </si>
  <si>
    <t xml:space="preserve"> Data Users Only</t>
  </si>
  <si>
    <t>Dual Users
(Data and Web)</t>
  </si>
  <si>
    <t>% of Data Users using the web</t>
  </si>
  <si>
    <t>LANCE- Registered</t>
  </si>
  <si>
    <t xml:space="preserve">Total distinct users of data and services </t>
  </si>
  <si>
    <t>Top 10 Products Distributed By Volume*</t>
    <phoneticPr fontId="0" type="noConversion"/>
  </si>
  <si>
    <t>Product</t>
    <phoneticPr fontId="0" type="noConversion"/>
  </si>
  <si>
    <t>Description</t>
    <phoneticPr fontId="0" type="noConversion"/>
  </si>
  <si>
    <t>GBs</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</si>
  <si>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</si>
  <si>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</si>
  <si>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</si>
  <si>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</si>
  <si>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</si>
  <si>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</si>
  <si>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</si>
  <si>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</si>
  <si>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</si>
  <si>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</si>
  <si>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</si>
  <si>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</si>
  <si>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</si>
  <si>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</si>
  <si>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</si>
  <si>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</si>
  <si>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</si>
  <si>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</si>
  <si>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</si>
  <si>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</si>
  <si>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</si>
  <si>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</si>
  <si>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</si>
  <si>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</si>
  <si>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</si>
  <si>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</si>
  <si>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</si>
  <si>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</si>
  <si>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</si>
  <si>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</si>
  <si>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</si>
  <si>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</si>
  <si>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</si>
  <si>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</si>
  <si>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</si>
  <si>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</si>
  <si>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</si>
  <si>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</si>
  <si>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</si>
  <si>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</si>
  <si>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</si>
  <si>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</si>
  <si>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Top 20 countries</t>
    <phoneticPr fontId="0" type="noConversion"/>
  </si>
  <si>
    <t>Affiliations of the users who downloaded data from foreign countries are not known.</t>
  </si>
  <si>
    <t>Top 20 Countries by Volume Distributed*</t>
    <phoneticPr fontId="0" type="noConversion"/>
  </si>
  <si>
    <t>Top 20 Countries by Products Distributed**</t>
    <phoneticPr fontId="0" type="noConversion"/>
  </si>
  <si>
    <t>Country</t>
    <phoneticPr fontId="0" type="noConversion"/>
  </si>
  <si>
    <t>Volume (GBs)</t>
  </si>
  <si>
    <t>Products</t>
  </si>
  <si>
    <t>Korea, Republic Of</t>
  </si>
  <si>
    <t>Belgium</t>
  </si>
  <si>
    <t>Switzerland</t>
  </si>
  <si>
    <t>Turkey</t>
  </si>
  <si>
    <t>Ireland</t>
  </si>
  <si>
    <t>Czech Republic</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</si>
  <si>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</si>
  <si>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</si>
  <si>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</si>
  <si>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</si>
  <si>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</si>
  <si>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</si>
  <si>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</si>
  <si>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</si>
  <si>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</si>
  <si>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</si>
  <si>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</si>
  <si>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</si>
  <si>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</si>
  <si>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</si>
  <si>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</si>
  <si>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</si>
  <si>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</si>
  <si>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</si>
  <si>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</si>
  <si>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</si>
  <si>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</si>
  <si>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</si>
  <si>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</si>
  <si>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</si>
  <si>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</si>
  <si>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</si>
  <si>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</si>
  <si>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</si>
  <si>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</si>
  <si>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</si>
  <si>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</si>
  <si>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</si>
  <si>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</si>
  <si>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</si>
  <si>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</si>
  <si>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</si>
  <si>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</si>
  <si>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</si>
  <si>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</si>
  <si>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</si>
  <si>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</si>
  <si>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</si>
  <si>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</si>
  <si>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</si>
  <si>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</si>
  <si>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</si>
  <si>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</si>
  <si>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</si>
  <si>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</si>
  <si>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</si>
  <si>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</si>
  <si>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</si>
  <si>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</si>
  <si>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</si>
  <si>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</si>
  <si>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</si>
  <si>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</si>
  <si>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</si>
  <si>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</si>
  <si>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</si>
  <si>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</si>
  <si>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</si>
  <si>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</si>
  <si>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</si>
  <si>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</si>
  <si>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</si>
  <si>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</si>
  <si>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</si>
  <si>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</si>
  <si>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</si>
  <si>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</si>
  <si>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</si>
  <si>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</si>
  <si>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</si>
  <si>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</si>
  <si>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</si>
  <si>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</si>
  <si>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</si>
  <si>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</si>
  <si>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</si>
  <si>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</si>
  <si>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</si>
  <si>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</si>
  <si>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</si>
  <si>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</si>
  <si>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</si>
  <si>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 xml:space="preserve">The Product Distribution data for FY2015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</si>
  <si>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</si>
  <si>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</si>
  <si>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</si>
  <si>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</si>
  <si>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</si>
  <si>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</si>
  <si>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</si>
  <si>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</si>
  <si>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</si>
  <si>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</si>
  <si>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</si>
  <si>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</si>
  <si>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</si>
  <si>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</si>
  <si>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 xml:space="preserve">The volume distribution data for FY2015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</si>
  <si>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Volume By FY (TBs)</t>
  </si>
  <si>
    <t>Total Volume</t>
  </si>
  <si>
    <t>LANCE Volume</t>
  </si>
  <si>
    <t>Volume Distributed (TBs)</t>
    <phoneticPr fontId="0" type="noConversion"/>
  </si>
  <si>
    <t>Total Volume (TBs)</t>
    <phoneticPr fontId="0" type="noConversion"/>
  </si>
  <si>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</si>
  <si>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</si>
  <si>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</si>
  <si>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</si>
  <si>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</si>
  <si>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</si>
  <si>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</si>
  <si>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The Product Distribution data for FY2015 is based on the data captured in EMS that includes NRT data.
Various levels within a product level where grouped into one level, e.g., Levels 1, IA, IB were grouped to Level 1, Level 2, 2G, 2A where grouped to Level 2.</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</si>
  <si>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</si>
  <si>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</si>
  <si>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</si>
  <si>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</si>
  <si>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</si>
  <si>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</si>
  <si>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</si>
  <si>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</si>
  <si>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</si>
  <si>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</si>
  <si>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</si>
  <si>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</si>
  <si>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</si>
  <si>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</si>
  <si>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</si>
  <si>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</si>
  <si>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</si>
  <si>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</si>
  <si>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</si>
  <si>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</si>
  <si>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</si>
  <si>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</si>
  <si>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</si>
  <si>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</si>
  <si>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</si>
  <si>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</si>
  <si>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</si>
  <si>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</si>
  <si>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</si>
  <si>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</si>
  <si>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</si>
  <si>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</si>
  <si>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</si>
  <si>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</si>
  <si>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</si>
  <si>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</si>
  <si>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</si>
  <si>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</si>
  <si>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</si>
  <si>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</si>
  <si>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</si>
  <si>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</si>
  <si>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</si>
  <si>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</si>
  <si>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</si>
  <si>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</si>
  <si>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</si>
  <si>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</si>
  <si>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</si>
  <si>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</si>
  <si>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</si>
  <si>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</si>
  <si>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</si>
  <si>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</si>
  <si>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</si>
  <si>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</si>
  <si>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</si>
  <si>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</si>
  <si>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</si>
  <si>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</si>
  <si>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</si>
  <si>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</si>
  <si>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</si>
  <si>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</si>
  <si>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</si>
  <si>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</si>
  <si>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</si>
  <si>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</si>
  <si>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</si>
  <si>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</si>
  <si>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</si>
  <si>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</si>
  <si>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</si>
  <si>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</si>
  <si>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</si>
  <si>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</si>
  <si>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</si>
  <si>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</si>
  <si>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</si>
  <si>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</si>
  <si>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</si>
  <si>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</si>
  <si>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</si>
  <si>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</si>
  <si>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</si>
  <si>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</si>
  <si>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</si>
  <si>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</si>
  <si>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</si>
  <si>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</si>
  <si>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</si>
  <si>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</si>
  <si>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</si>
  <si>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</si>
  <si>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</si>
  <si>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</si>
  <si>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</si>
  <si>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</si>
  <si>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</si>
  <si>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</si>
  <si>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</si>
  <si>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</si>
  <si>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</si>
  <si>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</si>
  <si>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</si>
  <si>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FY2007</t>
    <phoneticPr fontId="0" type="noConversion"/>
  </si>
  <si>
    <t>FY2008</t>
    <phoneticPr fontId="0" type="noConversion"/>
  </si>
  <si>
    <t>US EDU</t>
  </si>
  <si>
    <t>US GOV</t>
  </si>
  <si>
    <t>US ORG</t>
  </si>
  <si>
    <t>* Please note that CALYPSO products have been included since FY2012.</t>
  </si>
  <si>
    <t>Product Trend</t>
    <phoneticPr fontId="0" type="noConversion"/>
  </si>
  <si>
    <t>U.S.</t>
    <phoneticPr fontId="0" type="noConversion"/>
  </si>
  <si>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</si>
  <si>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</si>
  <si>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</si>
  <si>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</si>
  <si>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User Trend</t>
    <phoneticPr fontId="0" type="noConversion"/>
  </si>
  <si>
    <t>Production</t>
  </si>
  <si>
    <t>Science Team</t>
  </si>
  <si>
    <t>QA/Testing</t>
  </si>
  <si>
    <t>Internal</t>
  </si>
  <si>
    <t>Public</t>
  </si>
  <si>
    <t>Web metrics data for EOSDIS became available as of FY2007, Data for FY2007 is complete for 7 DAACs and FY2008 is complete for 8 DAACs. Since FY2009, 11 DAACs provided webmetrics. These web metrics excludes Earthdata and are for visits of one minute or more. Repeat visitors are counted as 2 or more visits since web activity measurements began for that DAAC. Earthdata webmetrics trend is given separately at the bottom of this page.</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</si>
  <si>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</si>
  <si>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</si>
  <si>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</si>
  <si>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</si>
  <si>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</si>
  <si>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</si>
  <si>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</si>
  <si>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</si>
  <si>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FY07 Repeat Visitors 
(2 or more visits)</t>
  </si>
  <si>
    <t>NA</t>
  </si>
  <si>
    <t>Repeat Visitors</t>
  </si>
  <si>
    <t xml:space="preserve">Note: Fiscal year data are compared using the sums across data generated from individual DAAC profiles.. </t>
  </si>
  <si>
    <t>Earthdata website metrics trend</t>
  </si>
  <si>
    <t>Hosts</t>
  </si>
  <si>
    <t>Legend</t>
  </si>
  <si>
    <t>X</t>
  </si>
  <si>
    <t>Data Available</t>
  </si>
  <si>
    <t>Data Provider has provided the data as required</t>
  </si>
  <si>
    <t>Data not provided everyday</t>
  </si>
  <si>
    <t>Data Provider provides data periodically as such may not be required to provide daily data files</t>
  </si>
  <si>
    <t>Not applicable</t>
  </si>
  <si>
    <t>No data was required from the data provider</t>
  </si>
  <si>
    <t>EMPTY</t>
  </si>
  <si>
    <t>Data Files Empty</t>
  </si>
  <si>
    <t>Data files were provided but had no data (Standard Procedure)</t>
  </si>
  <si>
    <t>GOVT. SHUTDOWN</t>
  </si>
  <si>
    <t>No Data Provided</t>
  </si>
  <si>
    <t>Data Provider Facilities were closed due to the Federal Government Shutdown.</t>
  </si>
  <si>
    <t>MISSING</t>
  </si>
  <si>
    <t>Not Provided</t>
  </si>
  <si>
    <t>Data Provider was supposed to provide data files but did not provide</t>
  </si>
  <si>
    <t>Do Not Provide</t>
  </si>
  <si>
    <t>Data Provider has not started providing data.</t>
  </si>
  <si>
    <t>GESDISCNRT</t>
  </si>
  <si>
    <t>LARCORDERS</t>
  </si>
  <si>
    <t>LPDAACDEM</t>
  </si>
  <si>
    <t>LPDAACLTA</t>
  </si>
  <si>
    <t>LPDAACMRTWEB</t>
  </si>
  <si>
    <t>MODAPSNRT</t>
  </si>
  <si>
    <t>OMINRT</t>
  </si>
  <si>
    <t>Arch</t>
  </si>
  <si>
    <t>Ing</t>
  </si>
  <si>
    <t>Dist</t>
  </si>
  <si>
    <t># of days data provided</t>
  </si>
  <si>
    <t>EMS Term</t>
  </si>
  <si>
    <t>Definition</t>
  </si>
  <si>
    <t>EOSDIS element serving as a source of metrics information for describing the ingest, archive and distribution of EOSDIS science data; web activity metrics are also collected. For the EOSDIS annual reporting, metrics from individual data providers at a single site are combined (e.g., NSIDC = NSIDCECS + NSIDCV0).</t>
    <phoneticPr fontId="0" type="noConversion"/>
  </si>
  <si>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</si>
  <si>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</si>
  <si>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</si>
  <si>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</si>
  <si>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</si>
  <si>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</si>
  <si>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</si>
  <si>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</si>
  <si>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</si>
  <si>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</si>
  <si>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</si>
  <si>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</si>
  <si>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</si>
  <si>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r>
      <t xml:space="preserve">Any individual requesting data as defined by </t>
    </r>
    <r>
      <rPr>
        <sz val="10"/>
        <rFont val="Arial"/>
        <family val="2"/>
      </rPr>
      <t>an IP address plus email, within the time period.</t>
    </r>
  </si>
  <si>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</si>
  <si>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</si>
  <si>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</si>
  <si>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</si>
  <si>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</si>
  <si>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</si>
  <si>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</si>
  <si>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</si>
  <si>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The volume of data (in GBs) successfully delivered to Public users.  This includes all file types, including METADATA.</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</si>
  <si>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</si>
  <si>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</si>
  <si>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</si>
  <si>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</si>
  <si>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</si>
  <si>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</si>
  <si>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</si>
  <si>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</si>
  <si>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</si>
  <si>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</si>
  <si>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</si>
  <si>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</si>
  <si>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</si>
  <si>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</si>
  <si>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</si>
  <si>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</si>
  <si>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</si>
  <si>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</si>
  <si>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</si>
  <si>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</si>
  <si>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</si>
  <si>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</si>
  <si>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visit.</t>
    </r>
  </si>
  <si>
    <t>EMS Web Views</t>
  </si>
  <si>
    <t xml:space="preserve">The number of page views to a provider's web pages over the time period. </t>
  </si>
  <si>
    <t>EMS Web Visits</t>
  </si>
  <si>
    <t>The number of visits over the time period.</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</si>
  <si>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</si>
  <si>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</si>
  <si>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</si>
  <si>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</si>
  <si>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</si>
  <si>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Metrics data grouped by “DAAC”, augmented with external data, includes all twelve DAACs. Grouping is done for the 3 DAACs that have multiple data providers: ASDC DAAC (LARC ANGE, LARC ECS, LARC ORDERS), LP DAAC (LP DAAC, LPDAAC DEM, LPDAAC MRTWEB LPDAAC LTA) and NSIDC DAAC (NSIDC, NSIDC SRCHLT, NSIDC V0).</t>
  </si>
  <si>
    <t xml:space="preserve">Metrics data presented by the major contributing DAACs, often accompanied by a graphic. </t>
  </si>
  <si>
    <t>2.4 M</t>
  </si>
  <si>
    <t>16.0 TB/day</t>
  </si>
  <si>
    <t>14.6 PB</t>
  </si>
  <si>
    <t>0.35 M</t>
  </si>
  <si>
    <t>2.6 M</t>
  </si>
  <si>
    <t>Total Products Distributed (Million)</t>
  </si>
  <si>
    <t>Total Volume Distributed (TB)</t>
  </si>
  <si>
    <t>Total Volume Distributed (GB)</t>
  </si>
  <si>
    <t>OB.DAAC</t>
  </si>
  <si>
    <t>Mission</t>
  </si>
  <si>
    <t># Users</t>
  </si>
  <si>
    <t># Files</t>
  </si>
  <si>
    <t>At the time of this report, the combined profile does not include OB.DAAC and Earthdata.</t>
  </si>
  <si>
    <r>
      <t>Unknown</t>
    </r>
    <r>
      <rPr>
        <vertAlign val="superscript"/>
        <sz val="10"/>
        <rFont val="Arial"/>
        <family val="2"/>
      </rPr>
      <t>***</t>
    </r>
  </si>
  <si>
    <r>
      <t>***</t>
    </r>
    <r>
      <rPr>
        <sz val="10"/>
        <rFont val="Arial"/>
        <family val="2"/>
      </rPr>
      <t xml:space="preserve">  no country information is given</t>
    </r>
  </si>
  <si>
    <t xml:space="preserve">OB.DAAC </t>
  </si>
  <si>
    <t>OB.DAAC *</t>
  </si>
  <si>
    <t>Ingest is calculated from those data providers reporting Ingest (CDDIS, GES DISC, GHRC, ASDC, LP DAAC, MODAPS, NSIDC, PO.DAAC, SEDAC) combining across all of these DAACs. ORNL and OB.DAAC are not providing ingest metrics to EMS. Note that NRT are excluded.
Oracle Table Used:
- IngestProductSummary
Query:  FY15_annual_ingest_summary</t>
  </si>
  <si>
    <t>Archive is calculated by counting all data added to the archive during the Fiscal Year (not adjusting for deletion) across all EOSDIS data providers. Archive data for NRT were excluded. OB.DAAC archive information is not available.
Oracle Table Used:
- ArchiveInstProduct
Query:  
- FY15_annual_archive_summary</t>
  </si>
  <si>
    <t xml:space="preserve">In NetInsight, use the Executive Dashboard to get the period (fiscal year) totals; adjust Visit Duration filter for visits of one minute or more.
For count of "Hosts" use the Visitor Analysis, Host report -- capture total records.
For "Repeat Visitors" run the Visitor Analysis, Visitor Retention report and count the visitors with 2 or more visits (this gives Repeat Visitors in the current Fiscal Year)
EOSDIS DAACs not contributing web metrics in FY2015: OB.DAAC (future)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</si>
  <si>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</si>
  <si>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Ingest is the amount of data coming into a DAAC over a period of time and includes all product levels.  For this report, the data is presented as the amount of data entered into each DAAC during FY2015.  The sum of all data centers is the total ingest for EOSDIS. ORNL started providing ingest metrics while as OB.DAAC is unable to provide ingest metrics at this time.</t>
  </si>
  <si>
    <t>This table shows the amount of data added to the archive during FY2015 and includes all products levels.  Archive metrics for OB.DAAC and NSIDC V0 are not available at this time. NRT data are excluded in this table.</t>
  </si>
  <si>
    <t xml:space="preserve">EOSDIS web activity is measured by number of Visits made, the number of pages Viewed and the number of distinct Visitors.  The number of Hosts counts the distinct IP addresses of the Visitors. Repeat visitors is a count of those visitors who made at least two visits since ESDIS began measuring web activity
Web metrics are presented for visits of one minute or greater.   Visits of at least one minute are considered to represent significant work accomplished, and many of the shorter visits are of less than a second.  
Eleven of the twelve EOSDIS DAACs report web metrics at this time; all except OB.DAAC.  </t>
  </si>
  <si>
    <t>Volume By Month</t>
  </si>
  <si>
    <t>User By Month</t>
  </si>
  <si>
    <t># of Files</t>
  </si>
  <si>
    <t>Distributed Volume (TB)</t>
  </si>
  <si>
    <t># of Users</t>
  </si>
  <si>
    <t>* The distinct users by instrument are distinct users for the whole fiscal year and therefore are lower than the sum of monthly users in row 98.</t>
  </si>
  <si>
    <t>User by Instrument*</t>
  </si>
  <si>
    <t>AIRS</t>
  </si>
  <si>
    <t>AMSR-E</t>
  </si>
  <si>
    <t>FAILED</t>
  </si>
  <si>
    <t># days no data provied</t>
  </si>
  <si>
    <t>LARCNRT</t>
  </si>
  <si>
    <t>Data Provider provided data but failed to process</t>
  </si>
  <si>
    <t>Data File Failed Processing</t>
  </si>
  <si>
    <t>FY15 Daily Data Avaliability with EMS for Ingest, Archive, and Distribution as provided by the Data Providers</t>
  </si>
  <si>
    <t>1,423 M</t>
  </si>
  <si>
    <t>32.1 TB/day</t>
  </si>
  <si>
    <t>Aqua mission</t>
  </si>
  <si>
    <t>Terra mission</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</si>
  <si>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</si>
  <si>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</si>
  <si>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FY15_annual_NRT_Distribution_by_month, FY15_annual_NRT_distinct_Products, FY15_annual_NRT_Distribution_by_Level
- FY15_annual_registered_NRT_Users
- FY15_annual_NRT_DISTRIBUTION_unregistered_users, FY15_annual_NRT_distribution_unregistered_users_by_domain, 
  FY15_annual_NRT_distribution_unregistered_users_by_country, FY15_annual_NRT_distribution_unregistered_users_by_product
- FY15_annual_NRT_Archive</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</si>
  <si>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FY15_annual_distinct_product</t>
  </si>
  <si>
    <t>This report presents statistics on data metrics and web activities at the EOSDIS DAACs during Fiscal Year 2015 (October 1, 2014 through September 30, 2015) from the Earth Science Data and Information System (ESDIS) Metrics System (EMS).</t>
  </si>
  <si>
    <t xml:space="preserve">LANCE FY2015 Metrics </t>
  </si>
  <si>
    <r>
      <t xml:space="preserve">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FY2015 report. The subsetted table includes correction for the country and domain." 
Subsetted Oracle Table: 
- YIW_SPSO_REVISED_FY15
Filters: 
- excludes Metadata products for product counts </t>
    </r>
    <r>
      <rPr>
        <sz val="10"/>
        <rFont val="Arial"/>
        <family val="2"/>
      </rPr>
      <t xml:space="preserve">
Query: 
- FY15_annual_distribution_by_month
- FY15_annual_distribution_by_domain
- FY15_annual_distribution_by_level
- FY15_annual_distribution_by_country
- FY15_annual_top_products_by_product
- FY15_annual_top_products_by_volume
- FY15_annual_top_products</t>
    </r>
  </si>
  <si>
    <t xml:space="preserve">Distinct Data Users presents the number of distinct Public users who received data product files exluding NRT. Repeat users are those users who received data on more than one day in the FY15. Data users are presented by data center, domain and Top 20 countries.             </t>
  </si>
  <si>
    <r>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t>
    </r>
    <r>
      <rPr>
        <sz val="10"/>
        <color rgb="FF0070C0"/>
        <rFont val="Arial"/>
        <family val="2"/>
      </rPr>
      <t xml:space="preserve">       </t>
    </r>
    <r>
      <rPr>
        <sz val="10"/>
        <rFont val="Arial"/>
        <family val="2"/>
      </rPr>
      <t xml:space="preserve">
Query: 
- FY15_annual_users_by_domain
- FY15_annual_repeat_users_by_domain
- FY15_annual_users_by_datacenter</t>
    </r>
  </si>
  <si>
    <r>
      <t>EMS data users include those who retrieved either science or metadata and include</t>
    </r>
    <r>
      <rPr>
        <sz val="10"/>
        <rFont val="Arial"/>
        <family val="2"/>
      </rPr>
      <t xml:space="preserve"> registered NRT users.
Using NetInsight, per DAAC, run the Visitor Analysis, Hosts report for the FY2015 date range.   Adjust the Visit Duration filter to remove the two lowest visit durations so that the values represent visitors for visits of one minute or more.  (Also, run the Visitor Analysis, Visitors report to get the list or count of visitors by host+browser.) 
Compare the set of data user host names and web visitor host names into a unique list to determine the how many host names apply to both systems and how many are distinct.  Sum the values across all DAACs to get totals. 
For the Total User count, start with the Visitors+ Browsers (larger number), add the distinct data users, and add in the data users of DAACs for which EMS is not yet collecting web metrics. 
</t>
    </r>
  </si>
  <si>
    <t xml:space="preserve">  4. Based on a 11/15/2015 email from Benjamin McMurry of ORNL as 187,850 Gb and 57,671,382 files</t>
  </si>
  <si>
    <t>List of EU country</t>
  </si>
  <si>
    <t>Austria</t>
  </si>
  <si>
    <t>UK</t>
  </si>
  <si>
    <t>Bulgaria</t>
  </si>
  <si>
    <t>Croatia</t>
  </si>
  <si>
    <t>Republic of Cyprus</t>
  </si>
  <si>
    <t>Estonia</t>
  </si>
  <si>
    <t>Hungary</t>
  </si>
  <si>
    <t>Latvia</t>
  </si>
  <si>
    <t>Lithuania</t>
  </si>
  <si>
    <t>Luxembourg</t>
  </si>
  <si>
    <t>Malta</t>
  </si>
  <si>
    <t>Slovakia</t>
  </si>
  <si>
    <t>Slovenia</t>
  </si>
  <si>
    <t>Sweden</t>
  </si>
  <si>
    <t>Distribution for Various Mission/Instruments</t>
  </si>
  <si>
    <t>Unique Data Sets</t>
  </si>
  <si>
    <t>These distribution tables provide the amount of data successfully distributed to Public Users. These distribution metrics are presented in Products and Volumes and Number of users broken out by selected missions and instruments.</t>
  </si>
  <si>
    <t>Distribution for various missions/instruments were calculated for both products (as files) and volumes successfully sent to Public users, per instrument and summed for missions irrespective of DAACs. 
Subsetted Oracle Table: 
- YIW_SPSO_REVISED_FY15</t>
  </si>
  <si>
    <t>Products by Domain</t>
  </si>
  <si>
    <t>Volume by Domain</t>
  </si>
  <si>
    <t>N/A</t>
  </si>
  <si>
    <t>Products by Level</t>
  </si>
  <si>
    <t>Volume by Level</t>
  </si>
  <si>
    <t>User By Level</t>
  </si>
  <si>
    <t>User By Domain</t>
  </si>
  <si>
    <t>Product Level</t>
  </si>
  <si>
    <t>N/A*</t>
  </si>
  <si>
    <t>* N/A: Product level not applpicable or not available</t>
  </si>
  <si>
    <t>The DAACs are profiled in six charts:</t>
  </si>
  <si>
    <t>1. Summary for FY 2015</t>
  </si>
  <si>
    <t xml:space="preserve">     a. A summary of the FY2015 key metrics per DAAC compared to the EOSDIS Total</t>
  </si>
  <si>
    <t>2. Distribution and User Trends (Oct 2014 - Sep 2015)</t>
  </si>
  <si>
    <t xml:space="preserve">     a. A dashboard charts displaying distribution trends and user behavior for each DAAC over the FY.</t>
  </si>
  <si>
    <t>3. (DAAC) Multi-Year Total Archive Volume Trend</t>
  </si>
  <si>
    <t xml:space="preserve">     a. A plot of the total archive at the DAAC for the last 8 years.</t>
  </si>
  <si>
    <t>4. (DAAC)  Multi-Year Product Distribution Trend</t>
  </si>
  <si>
    <t xml:space="preserve">    a. A plot of the DAAC product distribution for the last 9 years.</t>
  </si>
  <si>
    <t>5. (DAAC)  Multi-Year Trend for Web Accesses</t>
  </si>
  <si>
    <t xml:space="preserve">    a. A plot of the web accesses (visits, views, and visitors) over the last 9 years.</t>
  </si>
  <si>
    <t>6. (DAAC)  Yearly Percentage of Web Users  Downloading Data</t>
  </si>
  <si>
    <t xml:space="preserve">    a. A plot of the percentage of web users that download data from the DAAC over the last 8 years.</t>
  </si>
  <si>
    <t>DAAC Profile File:</t>
  </si>
  <si>
    <t>Percentage compared to the total product distribution</t>
  </si>
  <si>
    <t>Percentage compared to the total volume distribution</t>
  </si>
  <si>
    <t>Monthly Volume Distributed by DAAC</t>
  </si>
  <si>
    <t>Amount of data successfully distributed to Bots/Crawlers. Distribution metrics are presented in Products and Volumes:  by DAAC and by level.</t>
  </si>
  <si>
    <t>Stage 3 (OB.DAAC does not provide ingest metrics as noted below)</t>
  </si>
  <si>
    <r>
      <t>This report contains tables and graphs of FY2015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including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now included. Also, this year's report includes a</t>
    </r>
    <r>
      <rPr>
        <sz val="12"/>
        <color rgb="FFFF0000"/>
        <rFont val="Arial"/>
        <family val="2"/>
      </rPr>
      <t xml:space="preserve"> </t>
    </r>
    <r>
      <rPr>
        <sz val="12"/>
        <rFont val="Arial"/>
        <family val="2"/>
      </rPr>
      <t>data center name change from OBPG to OB.DAAC and the data from all S-NPP instruments archived and distributed by ASDC, MODAPS, and OB.DAAC. Three new worksheets have been added to this year's report and they are: Distribution_Mission_Instrument, Distribution_Mission_Domain, and Distribution_Mission_Level showing the distribution details for Terra, Aqua, and Aura instruments by domain and product levels. One new workbook (FY15Annual_DAAC_Profile) has also been added that provides the summary of archive, distribution, and web metrics for individual DAACs.</t>
    </r>
  </si>
  <si>
    <t>Land Atmosphere Near real-time Capability
 for EOS (LANCE) Summary</t>
  </si>
  <si>
    <r>
      <t>ORNL</t>
    </r>
    <r>
      <rPr>
        <vertAlign val="superscript"/>
        <sz val="10"/>
        <rFont val="Arial"/>
        <family val="2"/>
      </rPr>
      <t>*1</t>
    </r>
  </si>
  <si>
    <t xml:space="preserve">  1. Based on a 1/14/2016 email from Benjamin McCurry of ORNL as 3,676,016.356 MB and 30,165 files.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</si>
</sst>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0.000000"/>
    <numFmt numFmtId="173" formatCode="_(* #,##0.0_);_(* \(#,##0.0\);_(* &quot;-&quot;??_);_(@_)"/>
  </numFmts>
  <fonts count="56" x14ac:knownFonts="1">
    <font>
      <sz val="10"/>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sz val="10"/>
      <color indexed="61"/>
      <name val="Arial"/>
      <family val="2"/>
    </font>
    <font>
      <b/>
      <sz val="14"/>
      <color theme="1"/>
      <name val="Arial"/>
      <family val="2"/>
    </font>
    <font>
      <b/>
      <sz val="10"/>
      <name val="Arial"/>
      <family val="2"/>
    </font>
    <font>
      <sz val="10"/>
      <color rgb="FF0070C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0"/>
      <name val="Arial Unicode MS"/>
      <family val="2"/>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vertAlign val="superscript"/>
      <sz val="10"/>
      <color theme="1"/>
      <name val="Arial"/>
      <family val="2"/>
    </font>
    <font>
      <sz val="12"/>
      <name val="Times New Roman"/>
      <family val="1"/>
    </font>
    <font>
      <b/>
      <sz val="10"/>
      <name val="Arial Unicode MS"/>
      <family val="2"/>
    </font>
    <font>
      <b/>
      <sz val="11"/>
      <color theme="1"/>
      <name val="Calibri"/>
      <family val="2"/>
      <scheme val="minor"/>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1"/>
      <color theme="1"/>
      <name val="Times New Roman"/>
      <family val="1"/>
    </font>
    <font>
      <b/>
      <sz val="11"/>
      <color theme="1"/>
      <name val="Times New Roman"/>
      <family val="1"/>
    </font>
    <font>
      <sz val="10"/>
      <name val="Calibri"/>
      <family val="2"/>
    </font>
    <font>
      <sz val="11"/>
      <color rgb="FF000000"/>
      <name val="Times New Roman"/>
      <family val="2"/>
    </font>
    <font>
      <sz val="11"/>
      <name val="Times New Roman"/>
      <family val="1"/>
    </font>
    <font>
      <sz val="11"/>
      <color rgb="FF9C6500"/>
      <name val="Times New Roman"/>
      <family val="2"/>
    </font>
    <font>
      <b/>
      <sz val="11"/>
      <color theme="1"/>
      <name val="Times New Roman"/>
      <family val="2"/>
    </font>
    <font>
      <sz val="12"/>
      <color rgb="FFFF0000"/>
      <name val="Arial"/>
      <family val="2"/>
    </font>
  </fonts>
  <fills count="15">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gray0625"/>
    </fill>
    <fill>
      <patternFill patternType="solid">
        <fgColor indexed="65"/>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EB9C"/>
      </patternFill>
    </fill>
    <fill>
      <patternFill patternType="solid">
        <fgColor rgb="FFFFFF00"/>
        <bgColor rgb="FF000000"/>
      </patternFill>
    </fill>
  </fills>
  <borders count="2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s>
  <cellStyleXfs count="11">
    <xf numFmtId="0" fontId="0" fillId="0" borderId="0"/>
    <xf numFmtId="0" fontId="5" fillId="0" borderId="0"/>
    <xf numFmtId="43" fontId="5" fillId="0" borderId="0" applyFont="0" applyFill="0" applyBorder="0" applyAlignment="0" applyProtection="0"/>
    <xf numFmtId="0" fontId="5" fillId="0" borderId="0"/>
    <xf numFmtId="0" fontId="23" fillId="0" borderId="0"/>
    <xf numFmtId="9" fontId="5"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0" fontId="26" fillId="0" borderId="0"/>
    <xf numFmtId="0" fontId="53" fillId="13" borderId="0" applyNumberFormat="0" applyBorder="0" applyAlignment="0" applyProtection="0"/>
  </cellStyleXfs>
  <cellXfs count="761">
    <xf numFmtId="0" fontId="0" fillId="0" borderId="0" xfId="0"/>
    <xf numFmtId="0" fontId="5" fillId="0" borderId="0" xfId="0" applyFont="1" applyAlignment="1">
      <alignment horizontal="center" vertical="center" wrapText="1"/>
    </xf>
    <xf numFmtId="0" fontId="0" fillId="0" borderId="0" xfId="0" applyAlignment="1">
      <alignment horizontal="center" wrapText="1"/>
    </xf>
    <xf numFmtId="0" fontId="7" fillId="0" borderId="0" xfId="0" applyFont="1" applyAlignment="1">
      <alignment horizontal="center" wrapText="1"/>
    </xf>
    <xf numFmtId="0" fontId="0" fillId="0" borderId="0" xfId="0" applyAlignment="1"/>
    <xf numFmtId="17" fontId="0" fillId="0" borderId="0" xfId="0" applyNumberFormat="1"/>
    <xf numFmtId="0" fontId="8" fillId="0" borderId="0" xfId="0" applyFont="1" applyAlignment="1">
      <alignment horizontal="center" wrapText="1"/>
    </xf>
    <xf numFmtId="0" fontId="0" fillId="0" borderId="0" xfId="0" applyAlignment="1">
      <alignment wrapText="1"/>
    </xf>
    <xf numFmtId="0" fontId="5" fillId="0" borderId="0" xfId="0" applyFont="1" applyAlignment="1">
      <alignment vertical="top" wrapText="1"/>
    </xf>
    <xf numFmtId="0" fontId="9" fillId="0" borderId="0" xfId="0" applyFont="1" applyAlignment="1">
      <alignment horizontal="left" wrapText="1"/>
    </xf>
    <xf numFmtId="0" fontId="5"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15" fillId="0" borderId="0" xfId="0" applyFont="1"/>
    <xf numFmtId="0" fontId="5" fillId="0" borderId="0" xfId="0" applyFont="1" applyAlignment="1">
      <alignment horizontal="center"/>
    </xf>
    <xf numFmtId="0" fontId="5" fillId="0" borderId="0" xfId="0" applyFont="1" applyBorder="1"/>
    <xf numFmtId="0" fontId="5" fillId="0" borderId="8" xfId="0" applyFont="1" applyBorder="1" applyAlignment="1">
      <alignment vertical="top" wrapText="1"/>
    </xf>
    <xf numFmtId="0" fontId="5" fillId="0" borderId="0" xfId="0" applyFont="1" applyBorder="1" applyAlignment="1">
      <alignment vertical="top"/>
    </xf>
    <xf numFmtId="0" fontId="5" fillId="0" borderId="8" xfId="0" applyFont="1" applyBorder="1" applyAlignment="1">
      <alignment vertical="top"/>
    </xf>
    <xf numFmtId="0" fontId="5" fillId="0" borderId="8" xfId="0" applyFont="1" applyBorder="1" applyAlignment="1">
      <alignment vertical="center" wrapText="1"/>
    </xf>
    <xf numFmtId="0" fontId="5" fillId="0" borderId="0" xfId="0" applyFont="1" applyBorder="1" applyAlignment="1">
      <alignment vertical="center"/>
    </xf>
    <xf numFmtId="0" fontId="0" fillId="0" borderId="8" xfId="0" applyBorder="1" applyAlignment="1">
      <alignment vertical="center" wrapText="1"/>
    </xf>
    <xf numFmtId="0" fontId="5" fillId="0" borderId="0" xfId="0" applyFont="1" applyBorder="1" applyAlignment="1">
      <alignment horizontal="left" wrapText="1"/>
    </xf>
    <xf numFmtId="0" fontId="5" fillId="0" borderId="8" xfId="0" applyFont="1" applyBorder="1" applyAlignment="1">
      <alignment vertical="center"/>
    </xf>
    <xf numFmtId="0" fontId="5" fillId="0" borderId="8" xfId="0" applyFont="1" applyBorder="1" applyAlignment="1">
      <alignment horizontal="left" vertical="center" wrapText="1"/>
    </xf>
    <xf numFmtId="0" fontId="0" fillId="0" borderId="5" xfId="0" applyBorder="1" applyAlignment="1">
      <alignment vertical="top" wrapText="1"/>
    </xf>
    <xf numFmtId="0" fontId="19" fillId="0" borderId="0" xfId="0" applyFont="1"/>
    <xf numFmtId="0" fontId="5" fillId="0" borderId="0" xfId="0" applyFont="1"/>
    <xf numFmtId="0" fontId="5" fillId="0" borderId="8" xfId="0" applyFont="1" applyBorder="1" applyAlignment="1">
      <alignment horizontal="center" vertical="center" wrapText="1"/>
    </xf>
    <xf numFmtId="0" fontId="5" fillId="0" borderId="8" xfId="0" applyFont="1" applyBorder="1" applyAlignment="1">
      <alignment horizontal="center" wrapText="1"/>
    </xf>
    <xf numFmtId="0" fontId="17" fillId="0" borderId="0" xfId="0" applyFont="1" applyBorder="1" applyAlignment="1">
      <alignment horizontal="center"/>
    </xf>
    <xf numFmtId="0" fontId="5" fillId="0" borderId="8" xfId="0" applyFont="1" applyBorder="1"/>
    <xf numFmtId="164" fontId="5" fillId="0" borderId="8" xfId="0" applyNumberFormat="1" applyFont="1" applyBorder="1"/>
    <xf numFmtId="0" fontId="20" fillId="0" borderId="0" xfId="0" applyFont="1"/>
    <xf numFmtId="4" fontId="19" fillId="0" borderId="0" xfId="0" applyNumberFormat="1" applyFont="1" applyBorder="1"/>
    <xf numFmtId="0" fontId="5" fillId="0" borderId="8" xfId="0" applyFont="1" applyFill="1" applyBorder="1" applyAlignment="1">
      <alignment vertical="center"/>
    </xf>
    <xf numFmtId="0" fontId="5" fillId="0" borderId="8" xfId="0" applyFont="1" applyFill="1" applyBorder="1" applyAlignment="1">
      <alignment horizontal="left"/>
    </xf>
    <xf numFmtId="0" fontId="2" fillId="0" borderId="0" xfId="0" applyFont="1" applyBorder="1" applyAlignment="1">
      <alignment vertical="top"/>
    </xf>
    <xf numFmtId="2" fontId="2" fillId="0" borderId="0" xfId="0" applyNumberFormat="1" applyFont="1" applyBorder="1" applyAlignment="1">
      <alignment vertical="top"/>
    </xf>
    <xf numFmtId="0" fontId="5" fillId="0" borderId="0" xfId="0" applyFont="1" applyFill="1" applyBorder="1"/>
    <xf numFmtId="0" fontId="5" fillId="0" borderId="8" xfId="0" applyFont="1" applyBorder="1" applyAlignment="1">
      <alignment horizontal="center" vertical="center"/>
    </xf>
    <xf numFmtId="0" fontId="5" fillId="0" borderId="8" xfId="0" applyFont="1" applyBorder="1" applyAlignment="1">
      <alignment wrapText="1"/>
    </xf>
    <xf numFmtId="4" fontId="5" fillId="0" borderId="8" xfId="0" applyNumberFormat="1" applyFont="1" applyBorder="1"/>
    <xf numFmtId="3" fontId="5" fillId="0" borderId="8" xfId="0" applyNumberFormat="1" applyFont="1" applyBorder="1"/>
    <xf numFmtId="4" fontId="5" fillId="0" borderId="8" xfId="0" applyNumberFormat="1" applyFont="1" applyBorder="1" applyAlignment="1">
      <alignment horizontal="right"/>
    </xf>
    <xf numFmtId="3" fontId="5" fillId="0" borderId="8" xfId="0" applyNumberFormat="1" applyFont="1" applyBorder="1" applyAlignment="1">
      <alignment horizontal="right"/>
    </xf>
    <xf numFmtId="0" fontId="0" fillId="0" borderId="8" xfId="0" applyBorder="1"/>
    <xf numFmtId="4" fontId="0" fillId="0" borderId="0" xfId="0" applyNumberFormat="1"/>
    <xf numFmtId="0" fontId="5" fillId="0" borderId="8" xfId="0" applyFont="1" applyFill="1" applyBorder="1" applyAlignment="1">
      <alignment wrapText="1"/>
    </xf>
    <xf numFmtId="0" fontId="0" fillId="0" borderId="8" xfId="0" applyBorder="1" applyAlignment="1">
      <alignment wrapText="1"/>
    </xf>
    <xf numFmtId="4" fontId="0" fillId="0" borderId="8" xfId="0" applyNumberFormat="1" applyBorder="1"/>
    <xf numFmtId="3" fontId="0" fillId="0" borderId="8" xfId="0" applyNumberFormat="1" applyBorder="1"/>
    <xf numFmtId="0" fontId="5" fillId="0" borderId="0" xfId="0" applyFont="1" applyFill="1" applyBorder="1" applyAlignment="1">
      <alignment vertical="center"/>
    </xf>
    <xf numFmtId="0" fontId="0" fillId="0" borderId="8" xfId="0" applyBorder="1" applyAlignment="1">
      <alignment horizontal="center"/>
    </xf>
    <xf numFmtId="0" fontId="5" fillId="0" borderId="8" xfId="1" applyBorder="1" applyAlignment="1">
      <alignment horizontal="center"/>
    </xf>
    <xf numFmtId="43" fontId="0" fillId="0" borderId="8" xfId="2" applyFont="1" applyBorder="1"/>
    <xf numFmtId="165" fontId="0" fillId="0" borderId="7" xfId="2" applyNumberFormat="1" applyFont="1" applyBorder="1"/>
    <xf numFmtId="0" fontId="0" fillId="0" borderId="0" xfId="0" applyBorder="1"/>
    <xf numFmtId="0" fontId="0" fillId="0" borderId="8" xfId="0" applyFill="1" applyBorder="1"/>
    <xf numFmtId="0" fontId="5" fillId="0" borderId="0" xfId="0" applyFont="1" applyBorder="1" applyAlignment="1">
      <alignment vertical="center" wrapText="1"/>
    </xf>
    <xf numFmtId="0" fontId="19" fillId="0" borderId="0" xfId="0" applyFont="1" applyBorder="1"/>
    <xf numFmtId="0" fontId="17" fillId="0" borderId="0" xfId="0" applyFont="1" applyBorder="1" applyAlignment="1">
      <alignment horizontal="center" wrapText="1"/>
    </xf>
    <xf numFmtId="4" fontId="5" fillId="0" borderId="0" xfId="0" applyNumberFormat="1" applyFont="1" applyBorder="1"/>
    <xf numFmtId="0" fontId="5" fillId="0" borderId="0" xfId="0" applyFont="1" applyBorder="1" applyAlignment="1">
      <alignment wrapText="1"/>
    </xf>
    <xf numFmtId="0" fontId="5" fillId="0" borderId="8" xfId="0" applyFont="1" applyBorder="1" applyAlignment="1">
      <alignment horizontal="left"/>
    </xf>
    <xf numFmtId="4" fontId="5" fillId="0" borderId="10" xfId="0" applyNumberFormat="1" applyFont="1" applyFill="1" applyBorder="1"/>
    <xf numFmtId="4" fontId="5" fillId="0" borderId="0" xfId="0" applyNumberFormat="1" applyFont="1" applyFill="1" applyBorder="1"/>
    <xf numFmtId="3" fontId="5"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5"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5" fillId="0" borderId="0" xfId="0" applyFont="1" applyFill="1" applyBorder="1" applyAlignment="1"/>
    <xf numFmtId="0" fontId="0" fillId="0" borderId="8" xfId="0" applyBorder="1" applyAlignment="1">
      <alignment horizontal="center" vertical="center"/>
    </xf>
    <xf numFmtId="4" fontId="5" fillId="0" borderId="8" xfId="1" applyNumberFormat="1" applyBorder="1"/>
    <xf numFmtId="165" fontId="5" fillId="0" borderId="8" xfId="2" applyNumberFormat="1" applyFont="1" applyBorder="1"/>
    <xf numFmtId="0" fontId="5" fillId="0" borderId="8" xfId="1" applyBorder="1"/>
    <xf numFmtId="0" fontId="5" fillId="0" borderId="8" xfId="1" applyBorder="1" applyAlignment="1">
      <alignment horizontal="center" vertical="top"/>
    </xf>
    <xf numFmtId="0" fontId="0" fillId="0" borderId="8" xfId="0" applyFill="1" applyBorder="1" applyAlignment="1">
      <alignment horizontal="left"/>
    </xf>
    <xf numFmtId="3" fontId="0" fillId="0" borderId="0" xfId="0" applyNumberFormat="1"/>
    <xf numFmtId="3" fontId="0" fillId="0" borderId="0" xfId="0" applyNumberFormat="1" applyAlignment="1">
      <alignment wrapText="1"/>
    </xf>
    <xf numFmtId="0" fontId="19" fillId="0" borderId="0" xfId="0" applyFont="1" applyAlignment="1">
      <alignment wrapText="1"/>
    </xf>
    <xf numFmtId="0" fontId="5" fillId="0" borderId="8" xfId="0" applyFont="1" applyBorder="1" applyAlignment="1">
      <alignment horizontal="left" vertical="top" wrapText="1"/>
    </xf>
    <xf numFmtId="0" fontId="5" fillId="0" borderId="8" xfId="0" applyFont="1" applyFill="1" applyBorder="1" applyAlignment="1">
      <alignment horizontal="left" vertical="top" wrapText="1"/>
    </xf>
    <xf numFmtId="3" fontId="5" fillId="0" borderId="0" xfId="0" applyNumberFormat="1" applyFont="1" applyBorder="1"/>
    <xf numFmtId="0" fontId="5"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19" fillId="0" borderId="0" xfId="0" applyNumberFormat="1" applyFont="1"/>
    <xf numFmtId="4" fontId="5" fillId="0" borderId="8" xfId="0" applyNumberFormat="1" applyFont="1" applyFill="1" applyBorder="1"/>
    <xf numFmtId="3" fontId="5" fillId="0" borderId="8" xfId="0" applyNumberFormat="1" applyFont="1" applyFill="1" applyBorder="1"/>
    <xf numFmtId="0" fontId="0" fillId="0" borderId="8" xfId="0" applyBorder="1" applyAlignment="1">
      <alignment horizontal="left" vertical="top" wrapText="1"/>
    </xf>
    <xf numFmtId="4" fontId="5" fillId="0" borderId="8" xfId="3" applyNumberFormat="1" applyBorder="1"/>
    <xf numFmtId="3" fontId="5" fillId="0" borderId="8" xfId="3" applyNumberFormat="1" applyBorder="1"/>
    <xf numFmtId="0" fontId="5" fillId="0" borderId="8" xfId="1" applyFont="1" applyBorder="1" applyAlignment="1">
      <alignment horizontal="left" vertical="top" wrapText="1"/>
    </xf>
    <xf numFmtId="0" fontId="5" fillId="0" borderId="8" xfId="1" applyFill="1" applyBorder="1"/>
    <xf numFmtId="4" fontId="5" fillId="0" borderId="8" xfId="3" applyNumberFormat="1" applyFill="1" applyBorder="1"/>
    <xf numFmtId="3" fontId="5" fillId="0" borderId="8" xfId="3" applyNumberFormat="1" applyFill="1" applyBorder="1"/>
    <xf numFmtId="164" fontId="0" fillId="0" borderId="0" xfId="0" applyNumberFormat="1"/>
    <xf numFmtId="0" fontId="5" fillId="0" borderId="8" xfId="1" applyFill="1" applyBorder="1" applyAlignment="1">
      <alignment horizontal="left"/>
    </xf>
    <xf numFmtId="0" fontId="0" fillId="0" borderId="0" xfId="0" applyAlignment="1">
      <alignment horizontal="right"/>
    </xf>
    <xf numFmtId="0" fontId="0" fillId="0" borderId="8" xfId="0" applyBorder="1" applyAlignment="1"/>
    <xf numFmtId="3" fontId="5" fillId="0" borderId="0" xfId="0" applyNumberFormat="1" applyFont="1" applyBorder="1" applyAlignment="1">
      <alignment vertical="center"/>
    </xf>
    <xf numFmtId="0" fontId="22" fillId="0" borderId="0" xfId="0" applyFont="1" applyBorder="1" applyAlignment="1">
      <alignment horizontal="left" vertical="center" wrapText="1"/>
    </xf>
    <xf numFmtId="0" fontId="22" fillId="0" borderId="0" xfId="0" applyFont="1" applyBorder="1" applyAlignment="1">
      <alignment horizontal="left" vertical="center"/>
    </xf>
    <xf numFmtId="3" fontId="0" fillId="0" borderId="0" xfId="0" applyNumberFormat="1" applyAlignment="1">
      <alignment vertical="center"/>
    </xf>
    <xf numFmtId="166" fontId="19" fillId="0" borderId="0" xfId="0" applyNumberFormat="1" applyFont="1" applyFill="1" applyBorder="1" applyAlignment="1">
      <alignment vertical="center"/>
    </xf>
    <xf numFmtId="166" fontId="12" fillId="0" borderId="0" xfId="0" applyNumberFormat="1" applyFont="1" applyFill="1" applyBorder="1" applyAlignment="1">
      <alignment horizontal="left" vertical="center" wrapText="1"/>
    </xf>
    <xf numFmtId="166" fontId="5" fillId="0" borderId="0" xfId="0" applyNumberFormat="1" applyFont="1" applyFill="1" applyBorder="1" applyAlignment="1">
      <alignment vertical="center"/>
    </xf>
    <xf numFmtId="166" fontId="12" fillId="0" borderId="0" xfId="0" applyNumberFormat="1" applyFont="1" applyFill="1" applyBorder="1" applyAlignment="1">
      <alignment vertical="center" wrapText="1"/>
    </xf>
    <xf numFmtId="0" fontId="0" fillId="0" borderId="0" xfId="0" applyBorder="1" applyAlignment="1">
      <alignment vertical="center"/>
    </xf>
    <xf numFmtId="3" fontId="0" fillId="0" borderId="0" xfId="0" applyNumberFormat="1" applyBorder="1" applyAlignment="1">
      <alignment vertical="center"/>
    </xf>
    <xf numFmtId="167" fontId="5" fillId="0" borderId="8" xfId="0" applyNumberFormat="1" applyFont="1" applyBorder="1" applyAlignment="1">
      <alignment vertical="center" wrapText="1"/>
    </xf>
    <xf numFmtId="167" fontId="5" fillId="0" borderId="8" xfId="0" applyNumberFormat="1" applyFont="1" applyBorder="1" applyAlignment="1">
      <alignment horizontal="center" vertical="center"/>
    </xf>
    <xf numFmtId="167" fontId="5" fillId="0" borderId="8" xfId="0" applyNumberFormat="1" applyFont="1" applyBorder="1" applyAlignment="1">
      <alignment horizontal="center" vertical="center" wrapText="1"/>
    </xf>
    <xf numFmtId="0" fontId="5" fillId="0" borderId="0" xfId="0" applyFont="1" applyBorder="1" applyAlignment="1">
      <alignment horizontal="center" vertical="center"/>
    </xf>
    <xf numFmtId="3" fontId="5" fillId="0" borderId="0" xfId="0" applyNumberFormat="1" applyFont="1" applyBorder="1" applyAlignment="1">
      <alignment horizontal="center" vertical="center"/>
    </xf>
    <xf numFmtId="4" fontId="5" fillId="0" borderId="8" xfId="0" applyNumberFormat="1" applyFont="1" applyBorder="1" applyAlignment="1">
      <alignment horizontal="left" vertical="center" wrapText="1"/>
    </xf>
    <xf numFmtId="4" fontId="5"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Fill="1" applyBorder="1" applyAlignment="1">
      <alignment horizontal="left" vertical="center" wrapText="1"/>
    </xf>
    <xf numFmtId="4" fontId="0" fillId="0" borderId="8" xfId="0" applyNumberFormat="1" applyBorder="1" applyAlignment="1">
      <alignment vertical="center"/>
    </xf>
    <xf numFmtId="3" fontId="5" fillId="0" borderId="8" xfId="0" applyNumberFormat="1" applyFont="1" applyBorder="1" applyAlignment="1">
      <alignment vertical="center"/>
    </xf>
    <xf numFmtId="0" fontId="5" fillId="0" borderId="8" xfId="0" applyFont="1" applyBorder="1" applyAlignment="1">
      <alignment horizontal="left" vertical="center"/>
    </xf>
    <xf numFmtId="0" fontId="5" fillId="0" borderId="0" xfId="0" applyFont="1" applyBorder="1" applyAlignment="1">
      <alignment horizontal="right" vertical="center"/>
    </xf>
    <xf numFmtId="166" fontId="0" fillId="0" borderId="0" xfId="0" applyNumberFormat="1" applyFill="1" applyBorder="1" applyAlignment="1">
      <alignment vertical="center"/>
    </xf>
    <xf numFmtId="3" fontId="19" fillId="0" borderId="0" xfId="0" applyNumberFormat="1" applyFont="1" applyBorder="1" applyAlignment="1">
      <alignment vertical="center"/>
    </xf>
    <xf numFmtId="0" fontId="0" fillId="0" borderId="8" xfId="0" applyBorder="1" applyAlignment="1">
      <alignment horizontal="center" vertical="center" wrapText="1"/>
    </xf>
    <xf numFmtId="0" fontId="0" fillId="0" borderId="8" xfId="0" applyFill="1" applyBorder="1" applyAlignment="1">
      <alignment horizontal="center" vertical="center" wrapText="1"/>
    </xf>
    <xf numFmtId="3" fontId="2" fillId="0" borderId="8" xfId="4" applyNumberFormat="1" applyFont="1" applyBorder="1"/>
    <xf numFmtId="3" fontId="2" fillId="0" borderId="8" xfId="4" applyNumberFormat="1" applyFont="1" applyFill="1" applyBorder="1"/>
    <xf numFmtId="166" fontId="0" fillId="0" borderId="8" xfId="0" applyNumberFormat="1" applyFill="1" applyBorder="1" applyAlignment="1">
      <alignment horizontal="left" vertical="center"/>
    </xf>
    <xf numFmtId="3" fontId="0" fillId="0" borderId="0" xfId="0" applyNumberFormat="1" applyFill="1" applyBorder="1" applyAlignment="1">
      <alignment vertical="center"/>
    </xf>
    <xf numFmtId="3" fontId="24" fillId="0" borderId="0" xfId="0" applyNumberFormat="1" applyFont="1" applyFill="1" applyBorder="1" applyAlignment="1">
      <alignment horizontal="center" vertical="center"/>
    </xf>
    <xf numFmtId="166" fontId="12" fillId="0" borderId="0" xfId="0" applyNumberFormat="1" applyFont="1" applyFill="1" applyBorder="1" applyAlignment="1">
      <alignment horizontal="left" vertical="center"/>
    </xf>
    <xf numFmtId="3" fontId="0" fillId="0" borderId="0" xfId="0" applyNumberFormat="1" applyBorder="1" applyAlignment="1">
      <alignment horizontal="left" vertical="center"/>
    </xf>
    <xf numFmtId="166" fontId="0" fillId="0" borderId="8" xfId="0" applyNumberFormat="1" applyFill="1" applyBorder="1" applyAlignment="1">
      <alignment vertical="center" wrapText="1"/>
    </xf>
    <xf numFmtId="3" fontId="0" fillId="0" borderId="8" xfId="0" applyNumberFormat="1" applyBorder="1" applyAlignment="1">
      <alignment horizontal="center" vertical="center" wrapText="1"/>
    </xf>
    <xf numFmtId="3" fontId="5" fillId="0" borderId="8" xfId="0" applyNumberFormat="1" applyFont="1" applyFill="1" applyBorder="1" applyAlignment="1">
      <alignment horizontal="center" vertical="center" wrapText="1"/>
    </xf>
    <xf numFmtId="0" fontId="0" fillId="0" borderId="0" xfId="0" applyAlignment="1">
      <alignment vertical="center" wrapText="1"/>
    </xf>
    <xf numFmtId="168" fontId="0" fillId="0" borderId="0" xfId="5" applyNumberFormat="1" applyFont="1" applyAlignment="1">
      <alignment vertical="center"/>
    </xf>
    <xf numFmtId="4" fontId="2" fillId="0" borderId="8" xfId="4" applyNumberFormat="1" applyFont="1" applyBorder="1"/>
    <xf numFmtId="4" fontId="2" fillId="0" borderId="8" xfId="4" applyNumberFormat="1" applyFont="1" applyFill="1" applyBorder="1"/>
    <xf numFmtId="4" fontId="0" fillId="0" borderId="0" xfId="0" applyNumberFormat="1" applyFill="1" applyBorder="1" applyAlignment="1">
      <alignment vertical="center"/>
    </xf>
    <xf numFmtId="4" fontId="24" fillId="0" borderId="0" xfId="0" applyNumberFormat="1" applyFont="1" applyFill="1" applyBorder="1" applyAlignment="1">
      <alignment horizontal="center" vertical="center"/>
    </xf>
    <xf numFmtId="0" fontId="0" fillId="0" borderId="0" xfId="0" applyAlignment="1">
      <alignment horizontal="left" vertical="center"/>
    </xf>
    <xf numFmtId="0" fontId="5" fillId="0" borderId="0" xfId="0" applyFont="1" applyAlignment="1">
      <alignment vertical="center"/>
    </xf>
    <xf numFmtId="3" fontId="0" fillId="0" borderId="0" xfId="0" applyNumberFormat="1" applyAlignment="1">
      <alignment vertical="center" wrapText="1"/>
    </xf>
    <xf numFmtId="4" fontId="5" fillId="0" borderId="8" xfId="0" applyNumberFormat="1" applyFont="1" applyFill="1" applyBorder="1" applyAlignment="1">
      <alignment horizontal="left" vertical="center" wrapText="1"/>
    </xf>
    <xf numFmtId="4" fontId="0" fillId="0" borderId="11" xfId="0" applyNumberFormat="1" applyFont="1" applyFill="1" applyBorder="1" applyAlignment="1">
      <alignment vertical="center"/>
    </xf>
    <xf numFmtId="3" fontId="5" fillId="0" borderId="0" xfId="0" applyNumberFormat="1" applyFont="1" applyFill="1" applyAlignment="1">
      <alignment horizontal="left" vertical="center"/>
    </xf>
    <xf numFmtId="3" fontId="5" fillId="0" borderId="0" xfId="0" applyNumberFormat="1" applyFont="1" applyFill="1" applyAlignment="1">
      <alignment horizontal="right" vertical="center"/>
    </xf>
    <xf numFmtId="3" fontId="5" fillId="0" borderId="0" xfId="0" applyNumberFormat="1" applyFont="1" applyFill="1" applyBorder="1" applyAlignment="1">
      <alignment horizontal="right" vertical="center"/>
    </xf>
    <xf numFmtId="4" fontId="0" fillId="0" borderId="0" xfId="0" applyNumberFormat="1" applyBorder="1" applyAlignment="1">
      <alignment horizontal="center" vertical="center"/>
    </xf>
    <xf numFmtId="169" fontId="0" fillId="0" borderId="8" xfId="0" applyNumberFormat="1" applyBorder="1" applyAlignment="1">
      <alignment vertical="center" wrapText="1"/>
    </xf>
    <xf numFmtId="169" fontId="5" fillId="0" borderId="8" xfId="0" applyNumberFormat="1" applyFont="1" applyBorder="1" applyAlignment="1">
      <alignment horizontal="center" vertical="center"/>
    </xf>
    <xf numFmtId="169" fontId="5" fillId="0" borderId="8" xfId="0" applyNumberFormat="1" applyFont="1" applyFill="1" applyBorder="1" applyAlignment="1">
      <alignment horizontal="center" vertical="center"/>
    </xf>
    <xf numFmtId="0" fontId="5" fillId="0" borderId="11" xfId="0" applyFont="1" applyBorder="1" applyAlignment="1">
      <alignment vertical="center"/>
    </xf>
    <xf numFmtId="0" fontId="0" fillId="0" borderId="0" xfId="0" applyBorder="1" applyAlignment="1">
      <alignment vertical="center" wrapText="1"/>
    </xf>
    <xf numFmtId="0" fontId="0" fillId="0" borderId="0" xfId="0" applyFill="1" applyBorder="1" applyAlignment="1">
      <alignment vertical="center" wrapText="1"/>
    </xf>
    <xf numFmtId="169" fontId="0" fillId="0" borderId="8" xfId="0" applyNumberFormat="1" applyBorder="1" applyAlignment="1">
      <alignment vertical="center"/>
    </xf>
    <xf numFmtId="4" fontId="5" fillId="0" borderId="8" xfId="0" applyNumberFormat="1" applyFont="1" applyFill="1" applyBorder="1" applyAlignment="1">
      <alignment vertical="center"/>
    </xf>
    <xf numFmtId="3" fontId="5" fillId="0" borderId="0" xfId="0" applyNumberFormat="1" applyFont="1" applyAlignment="1">
      <alignment vertical="center"/>
    </xf>
    <xf numFmtId="3" fontId="5" fillId="0" borderId="0" xfId="0" applyNumberFormat="1" applyFont="1" applyFill="1" applyBorder="1" applyAlignment="1">
      <alignment vertical="center"/>
    </xf>
    <xf numFmtId="3" fontId="5" fillId="0" borderId="0" xfId="0" applyNumberFormat="1" applyFont="1" applyBorder="1" applyAlignment="1">
      <alignment vertical="center" wrapText="1"/>
    </xf>
    <xf numFmtId="0" fontId="0" fillId="0" borderId="8" xfId="0" applyBorder="1" applyAlignment="1">
      <alignment vertical="center"/>
    </xf>
    <xf numFmtId="0" fontId="5" fillId="0" borderId="0" xfId="0" applyFont="1" applyBorder="1" applyAlignment="1">
      <alignment horizontal="center" vertical="center" wrapText="1"/>
    </xf>
    <xf numFmtId="0" fontId="0" fillId="0" borderId="0" xfId="0" applyBorder="1" applyAlignment="1">
      <alignment horizontal="center" vertical="center" wrapText="1"/>
    </xf>
    <xf numFmtId="3" fontId="0" fillId="0" borderId="8" xfId="0" applyNumberFormat="1" applyBorder="1" applyAlignment="1">
      <alignment vertical="center"/>
    </xf>
    <xf numFmtId="10" fontId="0" fillId="0" borderId="0" xfId="0" applyNumberFormat="1" applyFill="1" applyBorder="1" applyAlignment="1">
      <alignment vertical="center"/>
    </xf>
    <xf numFmtId="0" fontId="0" fillId="0" borderId="0" xfId="0" applyFill="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4" fontId="0" fillId="0" borderId="11" xfId="0" applyNumberFormat="1" applyFill="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2" fontId="0" fillId="0" borderId="8" xfId="0" applyNumberFormat="1" applyBorder="1" applyAlignment="1">
      <alignment vertical="center"/>
    </xf>
    <xf numFmtId="4" fontId="5" fillId="0" borderId="0" xfId="0" applyNumberFormat="1" applyFont="1" applyBorder="1" applyAlignment="1">
      <alignment vertical="center"/>
    </xf>
    <xf numFmtId="43" fontId="5" fillId="0" borderId="8" xfId="2" applyFont="1" applyBorder="1" applyAlignment="1">
      <alignment vertical="center"/>
    </xf>
    <xf numFmtId="165" fontId="5" fillId="0" borderId="8" xfId="2" applyNumberFormat="1" applyFont="1" applyBorder="1" applyAlignment="1">
      <alignment vertical="center"/>
    </xf>
    <xf numFmtId="43" fontId="0" fillId="0" borderId="8" xfId="2" applyFont="1" applyBorder="1" applyAlignment="1">
      <alignment vertical="center"/>
    </xf>
    <xf numFmtId="43" fontId="0" fillId="0" borderId="5" xfId="2" applyFont="1" applyBorder="1" applyAlignment="1">
      <alignment vertical="center"/>
    </xf>
    <xf numFmtId="43" fontId="2" fillId="0" borderId="8" xfId="2" applyFont="1" applyBorder="1"/>
    <xf numFmtId="43" fontId="5" fillId="0" borderId="0" xfId="0" applyNumberFormat="1" applyFont="1" applyBorder="1" applyAlignment="1">
      <alignment vertical="center"/>
    </xf>
    <xf numFmtId="0" fontId="5" fillId="0" borderId="0" xfId="1"/>
    <xf numFmtId="0" fontId="17" fillId="0" borderId="0" xfId="1" applyFont="1"/>
    <xf numFmtId="0" fontId="5" fillId="0" borderId="0" xfId="1" applyAlignment="1">
      <alignment horizontal="center"/>
    </xf>
    <xf numFmtId="4" fontId="5" fillId="0" borderId="8" xfId="1" applyNumberFormat="1" applyFont="1" applyBorder="1" applyAlignment="1">
      <alignment horizontal="center"/>
    </xf>
    <xf numFmtId="4" fontId="5" fillId="0" borderId="8" xfId="1" applyNumberFormat="1" applyBorder="1" applyAlignment="1">
      <alignment horizontal="center"/>
    </xf>
    <xf numFmtId="4" fontId="5" fillId="0" borderId="8" xfId="0" applyNumberFormat="1" applyFont="1" applyBorder="1" applyAlignment="1">
      <alignment horizontal="center"/>
    </xf>
    <xf numFmtId="0" fontId="5" fillId="0" borderId="0" xfId="1" applyFill="1"/>
    <xf numFmtId="0" fontId="5" fillId="0" borderId="12" xfId="1" applyBorder="1" applyAlignment="1">
      <alignment horizontal="center"/>
    </xf>
    <xf numFmtId="4" fontId="5" fillId="0" borderId="12" xfId="1" applyNumberFormat="1" applyBorder="1"/>
    <xf numFmtId="4" fontId="0" fillId="0" borderId="8" xfId="0" applyNumberFormat="1" applyBorder="1" applyAlignment="1">
      <alignment horizontal="center"/>
    </xf>
    <xf numFmtId="3" fontId="5" fillId="0" borderId="8" xfId="1" applyNumberFormat="1" applyBorder="1"/>
    <xf numFmtId="3" fontId="5" fillId="0" borderId="12" xfId="1" applyNumberFormat="1" applyBorder="1"/>
    <xf numFmtId="0" fontId="5" fillId="0" borderId="0" xfId="1" applyBorder="1" applyAlignment="1">
      <alignment horizontal="center"/>
    </xf>
    <xf numFmtId="3" fontId="5" fillId="0" borderId="0" xfId="1" applyNumberFormat="1" applyBorder="1"/>
    <xf numFmtId="4" fontId="5" fillId="0" borderId="8" xfId="1" applyNumberFormat="1" applyBorder="1" applyAlignment="1"/>
    <xf numFmtId="4" fontId="5" fillId="0" borderId="0" xfId="1" applyNumberFormat="1"/>
    <xf numFmtId="0" fontId="5" fillId="0" borderId="0" xfId="1" applyFont="1" applyAlignment="1"/>
    <xf numFmtId="4" fontId="5" fillId="0" borderId="8" xfId="1" applyNumberFormat="1" applyFont="1" applyBorder="1" applyAlignment="1"/>
    <xf numFmtId="3" fontId="5" fillId="0" borderId="0" xfId="1" applyNumberFormat="1"/>
    <xf numFmtId="0" fontId="5" fillId="0" borderId="0" xfId="1" applyFont="1" applyAlignment="1">
      <alignment vertical="top" wrapText="1"/>
    </xf>
    <xf numFmtId="0" fontId="5" fillId="0" borderId="0" xfId="1" applyFont="1"/>
    <xf numFmtId="0" fontId="5" fillId="0" borderId="0" xfId="1" applyFont="1" applyBorder="1"/>
    <xf numFmtId="0" fontId="5" fillId="0" borderId="0" xfId="1" applyFont="1" applyAlignment="1">
      <alignment horizontal="left" vertical="top"/>
    </xf>
    <xf numFmtId="0" fontId="5" fillId="0" borderId="0" xfId="1" applyFont="1" applyAlignment="1">
      <alignment horizontal="left" vertical="top" wrapText="1"/>
    </xf>
    <xf numFmtId="0" fontId="5" fillId="0" borderId="0" xfId="1" applyFont="1" applyFill="1" applyBorder="1" applyAlignment="1"/>
    <xf numFmtId="0" fontId="5" fillId="0" borderId="0" xfId="1" applyBorder="1"/>
    <xf numFmtId="0" fontId="5" fillId="0" borderId="0" xfId="1" applyFont="1" applyFill="1" applyBorder="1" applyAlignment="1">
      <alignment horizontal="right"/>
    </xf>
    <xf numFmtId="0" fontId="5" fillId="0" borderId="8" xfId="1" applyFont="1" applyBorder="1" applyAlignment="1">
      <alignment horizontal="center" vertical="center" wrapText="1"/>
    </xf>
    <xf numFmtId="0" fontId="5" fillId="0" borderId="8" xfId="1" applyFont="1" applyBorder="1" applyAlignment="1">
      <alignment horizontal="center" vertical="top"/>
    </xf>
    <xf numFmtId="4" fontId="5" fillId="0" borderId="8" xfId="1" applyNumberFormat="1" applyFont="1" applyBorder="1" applyAlignment="1">
      <alignment horizontal="left" vertical="top"/>
    </xf>
    <xf numFmtId="4" fontId="5" fillId="0" borderId="8" xfId="1" applyNumberFormat="1" applyFont="1" applyBorder="1" applyAlignment="1">
      <alignment horizontal="right" vertical="top"/>
    </xf>
    <xf numFmtId="0" fontId="5" fillId="0" borderId="8" xfId="1" applyFont="1" applyBorder="1" applyAlignment="1">
      <alignment horizontal="left" vertical="top"/>
    </xf>
    <xf numFmtId="0" fontId="5" fillId="6" borderId="8" xfId="1" applyFont="1" applyFill="1" applyBorder="1" applyAlignment="1">
      <alignment horizontal="left" vertical="top"/>
    </xf>
    <xf numFmtId="4" fontId="5" fillId="0" borderId="0" xfId="1" applyNumberFormat="1" applyFont="1" applyAlignment="1">
      <alignment horizontal="right" vertical="top"/>
    </xf>
    <xf numFmtId="0" fontId="5" fillId="0" borderId="0" xfId="1" applyFont="1" applyAlignment="1">
      <alignment vertical="top"/>
    </xf>
    <xf numFmtId="4" fontId="5" fillId="0" borderId="0" xfId="1" applyNumberFormat="1" applyBorder="1"/>
    <xf numFmtId="0" fontId="0" fillId="0" borderId="0" xfId="0" applyBorder="1" applyAlignment="1"/>
    <xf numFmtId="0" fontId="5" fillId="0" borderId="8" xfId="1" applyFont="1" applyBorder="1" applyAlignment="1">
      <alignment horizontal="center"/>
    </xf>
    <xf numFmtId="0" fontId="5" fillId="0" borderId="8" xfId="1" applyFont="1" applyBorder="1" applyAlignment="1">
      <alignment horizontal="center" vertical="center"/>
    </xf>
    <xf numFmtId="3" fontId="5" fillId="0" borderId="8" xfId="1" applyNumberFormat="1" applyFont="1" applyBorder="1"/>
    <xf numFmtId="4" fontId="5" fillId="0" borderId="8" xfId="1" applyNumberFormat="1" applyFont="1" applyBorder="1"/>
    <xf numFmtId="0" fontId="5" fillId="0" borderId="0" xfId="1" applyFont="1" applyBorder="1" applyAlignment="1">
      <alignment horizontal="left" vertical="center"/>
    </xf>
    <xf numFmtId="0" fontId="5" fillId="0" borderId="8" xfId="1" applyBorder="1" applyAlignment="1">
      <alignment horizontal="center" vertical="center"/>
    </xf>
    <xf numFmtId="3" fontId="5" fillId="0" borderId="8" xfId="1" applyNumberFormat="1" applyBorder="1" applyAlignment="1">
      <alignment horizontal="center" vertical="center" wrapText="1"/>
    </xf>
    <xf numFmtId="4" fontId="5" fillId="0" borderId="8" xfId="1" applyNumberFormat="1" applyBorder="1" applyAlignment="1">
      <alignment horizontal="center" vertical="center"/>
    </xf>
    <xf numFmtId="0" fontId="5" fillId="0" borderId="0" xfId="1" applyAlignment="1">
      <alignment vertical="center"/>
    </xf>
    <xf numFmtId="0" fontId="5" fillId="0" borderId="8" xfId="1" applyFont="1" applyBorder="1" applyAlignment="1">
      <alignment horizontal="left"/>
    </xf>
    <xf numFmtId="165" fontId="0" fillId="0" borderId="8" xfId="2" applyNumberFormat="1" applyFont="1" applyBorder="1"/>
    <xf numFmtId="0" fontId="5" fillId="0" borderId="11" xfId="1" applyBorder="1"/>
    <xf numFmtId="0" fontId="5" fillId="0" borderId="0" xfId="1" applyFill="1" applyBorder="1"/>
    <xf numFmtId="0" fontId="5" fillId="0" borderId="0" xfId="1" applyFont="1" applyFill="1" applyBorder="1"/>
    <xf numFmtId="43" fontId="5" fillId="0" borderId="8" xfId="2" applyNumberFormat="1" applyFont="1" applyBorder="1"/>
    <xf numFmtId="3" fontId="5" fillId="0" borderId="0" xfId="1" applyNumberFormat="1" applyFont="1" applyBorder="1"/>
    <xf numFmtId="43" fontId="5" fillId="0" borderId="0" xfId="2" applyNumberFormat="1" applyFont="1" applyBorder="1"/>
    <xf numFmtId="0" fontId="14" fillId="0" borderId="0" xfId="1" applyFont="1"/>
    <xf numFmtId="170" fontId="5" fillId="0" borderId="0" xfId="1" applyNumberFormat="1" applyBorder="1" applyAlignment="1">
      <alignment horizontal="center"/>
    </xf>
    <xf numFmtId="169" fontId="5" fillId="0" borderId="8" xfId="1" applyNumberFormat="1" applyFont="1" applyBorder="1" applyAlignment="1">
      <alignment horizontal="left" vertical="center"/>
    </xf>
    <xf numFmtId="169" fontId="5" fillId="0" borderId="8" xfId="1" applyNumberFormat="1" applyBorder="1" applyAlignment="1">
      <alignment horizontal="left" vertical="center"/>
    </xf>
    <xf numFmtId="165" fontId="2" fillId="0" borderId="8" xfId="2" applyNumberFormat="1" applyFont="1" applyBorder="1"/>
    <xf numFmtId="0" fontId="5" fillId="0" borderId="8" xfId="1" applyFont="1" applyBorder="1" applyAlignment="1">
      <alignment horizontal="left" vertical="center"/>
    </xf>
    <xf numFmtId="3" fontId="2" fillId="0" borderId="0" xfId="4" applyNumberFormat="1" applyFont="1" applyBorder="1"/>
    <xf numFmtId="43" fontId="2" fillId="0" borderId="0" xfId="2" applyFont="1" applyBorder="1"/>
    <xf numFmtId="165" fontId="2" fillId="0" borderId="0" xfId="2" applyNumberFormat="1" applyFont="1" applyBorder="1"/>
    <xf numFmtId="3" fontId="12" fillId="0" borderId="13" xfId="1" applyNumberFormat="1" applyFont="1" applyBorder="1" applyAlignment="1">
      <alignment horizontal="center" vertical="center"/>
    </xf>
    <xf numFmtId="0" fontId="25" fillId="0" borderId="8" xfId="1" applyFont="1" applyFill="1" applyBorder="1" applyAlignment="1">
      <alignment horizontal="center" vertical="center" wrapText="1"/>
    </xf>
    <xf numFmtId="4" fontId="5" fillId="0" borderId="8" xfId="1" applyNumberFormat="1" applyFont="1" applyBorder="1" applyAlignment="1">
      <alignment horizontal="center" vertical="center"/>
    </xf>
    <xf numFmtId="3" fontId="5" fillId="0" borderId="8" xfId="1" applyNumberFormat="1" applyFont="1" applyBorder="1" applyAlignment="1">
      <alignment horizontal="center" vertical="center" wrapText="1"/>
    </xf>
    <xf numFmtId="0" fontId="5" fillId="0" borderId="8" xfId="1" applyFont="1" applyFill="1" applyBorder="1" applyAlignment="1">
      <alignment horizontal="center" vertical="center" wrapText="1"/>
    </xf>
    <xf numFmtId="0" fontId="25" fillId="0" borderId="8" xfId="1" applyFont="1" applyFill="1" applyBorder="1" applyAlignment="1">
      <alignment vertical="center"/>
    </xf>
    <xf numFmtId="43" fontId="5" fillId="0" borderId="8" xfId="2" applyFont="1" applyFill="1" applyBorder="1" applyAlignment="1">
      <alignment vertical="center"/>
    </xf>
    <xf numFmtId="165" fontId="5" fillId="0" borderId="8" xfId="2" applyNumberFormat="1" applyFont="1" applyFill="1" applyBorder="1" applyAlignment="1">
      <alignment vertical="center"/>
    </xf>
    <xf numFmtId="3" fontId="5" fillId="0" borderId="8" xfId="1" applyNumberFormat="1" applyFont="1" applyFill="1" applyBorder="1" applyAlignment="1">
      <alignment vertical="center"/>
    </xf>
    <xf numFmtId="0" fontId="5" fillId="0" borderId="8" xfId="1" applyFont="1" applyFill="1" applyBorder="1" applyAlignment="1">
      <alignment horizontal="center" vertical="center"/>
    </xf>
    <xf numFmtId="0" fontId="5" fillId="0" borderId="0" xfId="1" applyFill="1" applyBorder="1" applyAlignment="1">
      <alignment horizontal="left" vertical="center" wrapText="1"/>
    </xf>
    <xf numFmtId="0" fontId="5" fillId="0" borderId="0" xfId="1" applyFont="1" applyFill="1" applyBorder="1" applyAlignment="1">
      <alignment horizontal="left" vertical="center" wrapText="1"/>
    </xf>
    <xf numFmtId="3" fontId="5" fillId="0" borderId="0" xfId="1" applyNumberFormat="1" applyAlignment="1">
      <alignment vertical="center"/>
    </xf>
    <xf numFmtId="0" fontId="5" fillId="0" borderId="8" xfId="1" applyBorder="1" applyAlignment="1">
      <alignment horizontal="left" vertical="top"/>
    </xf>
    <xf numFmtId="0" fontId="5" fillId="0" borderId="8" xfId="1" applyFont="1" applyBorder="1" applyAlignment="1">
      <alignment horizontal="center" vertical="top" wrapText="1"/>
    </xf>
    <xf numFmtId="0" fontId="5" fillId="0" borderId="8" xfId="1" applyBorder="1" applyAlignment="1">
      <alignment horizontal="left" vertical="top" wrapText="1"/>
    </xf>
    <xf numFmtId="4" fontId="5" fillId="0" borderId="8" xfId="1" applyNumberFormat="1" applyBorder="1" applyAlignment="1">
      <alignment horizontal="left" vertical="top" wrapText="1"/>
    </xf>
    <xf numFmtId="3" fontId="5" fillId="0" borderId="8" xfId="1" applyNumberFormat="1" applyBorder="1" applyAlignment="1">
      <alignment horizontal="left" vertical="top" wrapText="1"/>
    </xf>
    <xf numFmtId="0" fontId="5" fillId="0" borderId="8" xfId="1" applyFont="1" applyFill="1" applyBorder="1" applyAlignment="1">
      <alignment horizontal="center" vertical="top" wrapText="1"/>
    </xf>
    <xf numFmtId="0" fontId="5" fillId="0" borderId="0" xfId="1" applyAlignment="1">
      <alignment vertical="center" wrapText="1"/>
    </xf>
    <xf numFmtId="3" fontId="5" fillId="0" borderId="0" xfId="1" applyNumberFormat="1" applyAlignment="1">
      <alignment vertical="center" wrapText="1"/>
    </xf>
    <xf numFmtId="0" fontId="9" fillId="0" borderId="0" xfId="1" applyFont="1" applyAlignment="1">
      <alignment horizontal="lef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165" fontId="2" fillId="0" borderId="8" xfId="6" applyNumberFormat="1" applyFont="1" applyBorder="1"/>
    <xf numFmtId="0" fontId="5" fillId="0" borderId="0" xfId="0" applyFont="1" applyFill="1" applyBorder="1" applyAlignment="1">
      <alignment horizontal="left" vertical="center" wrapText="1"/>
    </xf>
    <xf numFmtId="0" fontId="5" fillId="0" borderId="0" xfId="0" applyFont="1" applyFill="1" applyBorder="1" applyAlignment="1">
      <alignment horizontal="left" vertical="top" wrapText="1"/>
    </xf>
    <xf numFmtId="0" fontId="5" fillId="0" borderId="0" xfId="0" applyFont="1" applyFill="1" applyBorder="1" applyAlignment="1">
      <alignment horizontal="right" vertical="center" wrapText="1"/>
    </xf>
    <xf numFmtId="0" fontId="19"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5" fillId="0" borderId="0" xfId="0" applyFont="1" applyFill="1" applyBorder="1" applyAlignment="1">
      <alignment vertical="center" wrapText="1"/>
    </xf>
    <xf numFmtId="0" fontId="0" fillId="0" borderId="8" xfId="0" applyBorder="1" applyAlignment="1">
      <alignment horizontal="left" vertical="center" wrapText="1"/>
    </xf>
    <xf numFmtId="0" fontId="5" fillId="0" borderId="8" xfId="0" applyFont="1" applyFill="1" applyBorder="1" applyAlignment="1">
      <alignment horizontal="left" vertical="center" wrapText="1"/>
    </xf>
    <xf numFmtId="3" fontId="5" fillId="0" borderId="8" xfId="0" applyNumberFormat="1" applyFont="1" applyFill="1" applyBorder="1" applyAlignment="1">
      <alignment vertical="center"/>
    </xf>
    <xf numFmtId="3" fontId="0" fillId="0" borderId="8" xfId="0" applyNumberFormat="1" applyBorder="1" applyAlignment="1">
      <alignment vertical="center" wrapText="1"/>
    </xf>
    <xf numFmtId="0" fontId="5" fillId="0" borderId="0" xfId="0" applyFont="1" applyFill="1" applyBorder="1" applyAlignment="1">
      <alignment horizontal="left" vertical="top"/>
    </xf>
    <xf numFmtId="3" fontId="5" fillId="0" borderId="0" xfId="0" applyNumberFormat="1" applyFont="1" applyFill="1" applyBorder="1" applyAlignment="1">
      <alignment horizontal="left" vertical="top"/>
    </xf>
    <xf numFmtId="3" fontId="0" fillId="0" borderId="0" xfId="0" applyNumberFormat="1" applyFill="1" applyBorder="1" applyAlignment="1">
      <alignment vertical="center" wrapText="1"/>
    </xf>
    <xf numFmtId="3" fontId="0" fillId="0" borderId="0" xfId="0" applyNumberFormat="1" applyBorder="1" applyAlignment="1">
      <alignment horizontal="left" vertical="top" wrapText="1"/>
    </xf>
    <xf numFmtId="0" fontId="0" fillId="0" borderId="0" xfId="0" applyBorder="1" applyAlignment="1">
      <alignment horizontal="left" vertical="top"/>
    </xf>
    <xf numFmtId="3" fontId="12" fillId="0" borderId="0" xfId="0" applyNumberFormat="1" applyFont="1" applyFill="1" applyBorder="1" applyAlignment="1">
      <alignment horizontal="left" vertical="center" wrapText="1"/>
    </xf>
    <xf numFmtId="3" fontId="0" fillId="0" borderId="8" xfId="0" applyNumberFormat="1" applyBorder="1" applyAlignment="1">
      <alignment horizontal="left" vertical="center" wrapText="1"/>
    </xf>
    <xf numFmtId="0" fontId="0" fillId="0" borderId="0" xfId="0" applyAlignment="1">
      <alignment horizontal="left" vertical="top"/>
    </xf>
    <xf numFmtId="165" fontId="2" fillId="0" borderId="8" xfId="7" applyNumberFormat="1" applyFont="1" applyBorder="1"/>
    <xf numFmtId="165" fontId="27" fillId="0" borderId="8" xfId="7" applyNumberFormat="1" applyFont="1" applyBorder="1" applyAlignment="1">
      <alignment horizontal="left" vertical="top"/>
    </xf>
    <xf numFmtId="3" fontId="0" fillId="0" borderId="8" xfId="0" applyNumberFormat="1" applyBorder="1" applyAlignment="1">
      <alignment horizontal="right" vertical="center"/>
    </xf>
    <xf numFmtId="3" fontId="28" fillId="0" borderId="0" xfId="0" applyNumberFormat="1" applyFont="1" applyFill="1" applyBorder="1" applyAlignment="1">
      <alignment vertical="center"/>
    </xf>
    <xf numFmtId="0" fontId="29" fillId="0" borderId="0" xfId="0" applyFont="1" applyFill="1" applyBorder="1" applyAlignment="1">
      <alignment horizontal="center" vertical="center"/>
    </xf>
    <xf numFmtId="3" fontId="3" fillId="0" borderId="0" xfId="0" applyNumberFormat="1" applyFont="1" applyFill="1" applyBorder="1" applyAlignment="1">
      <alignment horizontal="center" vertical="center"/>
    </xf>
    <xf numFmtId="0" fontId="30" fillId="0" borderId="0" xfId="0" applyFont="1" applyFill="1" applyBorder="1" applyAlignment="1">
      <alignment vertical="center" wrapText="1"/>
    </xf>
    <xf numFmtId="3" fontId="30" fillId="0" borderId="0" xfId="0" applyNumberFormat="1" applyFont="1" applyFill="1" applyBorder="1" applyAlignment="1">
      <alignment vertical="center" wrapText="1"/>
    </xf>
    <xf numFmtId="3" fontId="3" fillId="0" borderId="0" xfId="0" applyNumberFormat="1" applyFont="1" applyFill="1" applyBorder="1" applyAlignment="1">
      <alignment vertical="center"/>
    </xf>
    <xf numFmtId="0" fontId="5" fillId="0" borderId="8" xfId="0" applyFont="1" applyFill="1" applyBorder="1" applyAlignment="1">
      <alignment horizontal="center" vertical="center"/>
    </xf>
    <xf numFmtId="3" fontId="31" fillId="0" borderId="0" xfId="0" applyNumberFormat="1" applyFont="1" applyFill="1" applyBorder="1" applyAlignment="1">
      <alignment vertical="center"/>
    </xf>
    <xf numFmtId="0" fontId="28"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applyAlignment="1">
      <alignment horizontal="left" vertical="top"/>
    </xf>
    <xf numFmtId="3" fontId="20" fillId="0" borderId="0" xfId="0" applyNumberFormat="1" applyFont="1" applyFill="1" applyBorder="1" applyAlignment="1">
      <alignment vertical="center"/>
    </xf>
    <xf numFmtId="3" fontId="20" fillId="0" borderId="0" xfId="0" applyNumberFormat="1" applyFont="1" applyFill="1" applyBorder="1" applyAlignment="1">
      <alignment horizontal="left" vertical="top"/>
    </xf>
    <xf numFmtId="0" fontId="20" fillId="0" borderId="0" xfId="0" applyFont="1" applyFill="1" applyBorder="1" applyAlignment="1">
      <alignment vertical="center" wrapText="1"/>
    </xf>
    <xf numFmtId="3" fontId="32" fillId="0" borderId="0" xfId="0" applyNumberFormat="1" applyFont="1" applyFill="1" applyBorder="1" applyAlignment="1">
      <alignment vertical="center"/>
    </xf>
    <xf numFmtId="0" fontId="33" fillId="0" borderId="0" xfId="0" applyFont="1" applyFill="1" applyBorder="1" applyAlignment="1">
      <alignment vertical="center"/>
    </xf>
    <xf numFmtId="3" fontId="20" fillId="0" borderId="0" xfId="0" applyNumberFormat="1" applyFont="1" applyFill="1" applyBorder="1" applyAlignment="1">
      <alignment vertical="center" wrapText="1"/>
    </xf>
    <xf numFmtId="3" fontId="33" fillId="0" borderId="0" xfId="0" applyNumberFormat="1" applyFont="1" applyFill="1" applyBorder="1" applyAlignment="1">
      <alignment vertical="center"/>
    </xf>
    <xf numFmtId="3" fontId="20" fillId="0" borderId="0" xfId="0" applyNumberFormat="1" applyFont="1" applyFill="1" applyBorder="1" applyAlignment="1">
      <alignment horizontal="right" vertical="center" wrapText="1"/>
    </xf>
    <xf numFmtId="0" fontId="17" fillId="0" borderId="0" xfId="0" applyFont="1" applyFill="1" applyBorder="1" applyAlignment="1">
      <alignment vertical="center" wrapText="1"/>
    </xf>
    <xf numFmtId="0" fontId="5" fillId="0" borderId="0" xfId="0" applyFont="1" applyFill="1" applyBorder="1" applyAlignment="1">
      <alignment horizontal="right" vertical="center"/>
    </xf>
    <xf numFmtId="0" fontId="17" fillId="0" borderId="0" xfId="0" applyFont="1" applyFill="1" applyBorder="1" applyAlignment="1">
      <alignment horizontal="left" vertical="center" wrapText="1"/>
    </xf>
    <xf numFmtId="0" fontId="5" fillId="0" borderId="0" xfId="0" applyFont="1" applyBorder="1" applyAlignment="1">
      <alignment horizontal="left" vertical="top"/>
    </xf>
    <xf numFmtId="0" fontId="2" fillId="0" borderId="8" xfId="0" applyFont="1" applyBorder="1" applyAlignment="1">
      <alignment horizontal="center"/>
    </xf>
    <xf numFmtId="4" fontId="2" fillId="0" borderId="8" xfId="0" applyNumberFormat="1" applyFont="1" applyBorder="1" applyAlignment="1">
      <alignment horizontal="center"/>
    </xf>
    <xf numFmtId="0" fontId="2" fillId="0" borderId="8" xfId="0" applyFont="1" applyBorder="1"/>
    <xf numFmtId="3" fontId="2" fillId="0" borderId="8" xfId="0" applyNumberFormat="1" applyFont="1" applyBorder="1"/>
    <xf numFmtId="165" fontId="0" fillId="0" borderId="0" xfId="2" applyNumberFormat="1" applyFont="1"/>
    <xf numFmtId="4" fontId="2" fillId="0" borderId="8" xfId="0" applyNumberFormat="1" applyFont="1" applyBorder="1"/>
    <xf numFmtId="0" fontId="2" fillId="0" borderId="0" xfId="0" applyFont="1"/>
    <xf numFmtId="3" fontId="2" fillId="0" borderId="0" xfId="0" applyNumberFormat="1" applyFont="1"/>
    <xf numFmtId="4" fontId="2" fillId="0" borderId="0" xfId="0" applyNumberFormat="1" applyFont="1"/>
    <xf numFmtId="0" fontId="5" fillId="0" borderId="0" xfId="0" applyFont="1" applyAlignment="1">
      <alignment horizontal="left"/>
    </xf>
    <xf numFmtId="0" fontId="5" fillId="0" borderId="0" xfId="0" applyFont="1" applyAlignment="1">
      <alignment horizontal="left" vertical="top" wrapText="1"/>
    </xf>
    <xf numFmtId="0" fontId="17" fillId="0" borderId="0" xfId="0" applyFont="1"/>
    <xf numFmtId="0" fontId="5" fillId="0" borderId="8" xfId="0" applyFont="1" applyBorder="1" applyAlignment="1">
      <alignment horizontal="center"/>
    </xf>
    <xf numFmtId="0" fontId="5" fillId="0" borderId="8" xfId="0" applyFont="1" applyFill="1" applyBorder="1" applyAlignment="1">
      <alignment horizontal="center"/>
    </xf>
    <xf numFmtId="0" fontId="5" fillId="0" borderId="8" xfId="0" applyFont="1" applyFill="1" applyBorder="1" applyAlignment="1">
      <alignment horizontal="center" wrapText="1"/>
    </xf>
    <xf numFmtId="3" fontId="5" fillId="0" borderId="8" xfId="1" applyNumberFormat="1" applyFont="1" applyFill="1" applyBorder="1"/>
    <xf numFmtId="0" fontId="5" fillId="0" borderId="8" xfId="1" applyFont="1" applyBorder="1"/>
    <xf numFmtId="9" fontId="5" fillId="0" borderId="0" xfId="0" applyNumberFormat="1" applyFont="1"/>
    <xf numFmtId="3" fontId="5" fillId="0" borderId="9" xfId="1" applyNumberFormat="1" applyFont="1" applyBorder="1"/>
    <xf numFmtId="3" fontId="5" fillId="0" borderId="9" xfId="1" applyNumberFormat="1" applyFont="1" applyFill="1" applyBorder="1"/>
    <xf numFmtId="3" fontId="5" fillId="0" borderId="9" xfId="0" applyNumberFormat="1" applyFont="1" applyBorder="1"/>
    <xf numFmtId="3" fontId="5" fillId="0" borderId="8" xfId="1" applyNumberFormat="1" applyFont="1" applyFill="1" applyBorder="1" applyAlignment="1">
      <alignment horizontal="center"/>
    </xf>
    <xf numFmtId="3" fontId="5" fillId="0" borderId="0" xfId="0" applyNumberFormat="1" applyFont="1"/>
    <xf numFmtId="10" fontId="5" fillId="0" borderId="0" xfId="0" applyNumberFormat="1" applyFont="1"/>
    <xf numFmtId="17" fontId="25" fillId="0" borderId="8" xfId="1" applyNumberFormat="1" applyFont="1" applyBorder="1" applyAlignment="1">
      <alignment horizontal="center"/>
    </xf>
    <xf numFmtId="3" fontId="2" fillId="7" borderId="8" xfId="0" applyNumberFormat="1" applyFont="1" applyFill="1" applyBorder="1"/>
    <xf numFmtId="0" fontId="17" fillId="0" borderId="0" xfId="0" applyFont="1" applyFill="1"/>
    <xf numFmtId="49" fontId="35" fillId="0" borderId="0" xfId="0" applyNumberFormat="1" applyFont="1" applyFill="1"/>
    <xf numFmtId="10" fontId="5" fillId="0" borderId="0" xfId="0" applyNumberFormat="1" applyFont="1" applyFill="1"/>
    <xf numFmtId="0" fontId="17" fillId="0" borderId="8" xfId="0" applyFont="1" applyBorder="1" applyAlignment="1">
      <alignment horizontal="center" vertical="center"/>
    </xf>
    <xf numFmtId="49" fontId="17" fillId="0" borderId="8" xfId="0" applyNumberFormat="1" applyFont="1" applyBorder="1" applyAlignment="1">
      <alignment horizontal="center" vertical="center"/>
    </xf>
    <xf numFmtId="49" fontId="17" fillId="0" borderId="8" xfId="0" applyNumberFormat="1" applyFont="1" applyBorder="1" applyAlignment="1">
      <alignment horizontal="center" vertical="center" wrapText="1"/>
    </xf>
    <xf numFmtId="0" fontId="5" fillId="0" borderId="0" xfId="0" applyFont="1" applyAlignment="1">
      <alignment wrapText="1"/>
    </xf>
    <xf numFmtId="0" fontId="17" fillId="0" borderId="0" xfId="0" applyFont="1" applyAlignment="1">
      <alignment horizontal="center" wrapText="1"/>
    </xf>
    <xf numFmtId="0" fontId="5" fillId="0" borderId="0" xfId="0" applyFont="1" applyFill="1" applyAlignment="1">
      <alignment wrapText="1"/>
    </xf>
    <xf numFmtId="0" fontId="5" fillId="0" borderId="0" xfId="0" applyFont="1" applyAlignment="1"/>
    <xf numFmtId="49"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wrapText="1"/>
    </xf>
    <xf numFmtId="3" fontId="5" fillId="0" borderId="5" xfId="0" applyNumberFormat="1" applyFont="1" applyBorder="1" applyAlignment="1">
      <alignment vertical="center"/>
    </xf>
    <xf numFmtId="3" fontId="5" fillId="0" borderId="8" xfId="1" applyNumberFormat="1" applyBorder="1" applyAlignment="1">
      <alignment horizontal="center"/>
    </xf>
    <xf numFmtId="0" fontId="5" fillId="0" borderId="0" xfId="0" applyFont="1" applyBorder="1" applyAlignment="1">
      <alignment vertical="top" wrapText="1"/>
    </xf>
    <xf numFmtId="0" fontId="17" fillId="0" borderId="0" xfId="0" applyFont="1" applyBorder="1"/>
    <xf numFmtId="0" fontId="36" fillId="0" borderId="8" xfId="0" applyFont="1" applyFill="1" applyBorder="1" applyAlignment="1">
      <alignment horizontal="center" vertical="center" wrapText="1"/>
    </xf>
    <xf numFmtId="0" fontId="17" fillId="0" borderId="8" xfId="0" applyFont="1" applyFill="1" applyBorder="1" applyAlignment="1">
      <alignment horizontal="center" vertical="center" wrapText="1"/>
    </xf>
    <xf numFmtId="168" fontId="5" fillId="0" borderId="8" xfId="1" applyNumberFormat="1" applyBorder="1"/>
    <xf numFmtId="0" fontId="5" fillId="0" borderId="0" xfId="0" applyFont="1" applyAlignment="1">
      <alignment vertical="center" wrapText="1"/>
    </xf>
    <xf numFmtId="0" fontId="12" fillId="0" borderId="0" xfId="0" applyFont="1" applyAlignment="1">
      <alignment vertical="center" wrapText="1"/>
    </xf>
    <xf numFmtId="0" fontId="12" fillId="0" borderId="0" xfId="0" applyFont="1"/>
    <xf numFmtId="0" fontId="5" fillId="0" borderId="0" xfId="0" applyFont="1" applyAlignment="1">
      <alignment horizontal="left" vertical="center" wrapText="1"/>
    </xf>
    <xf numFmtId="0" fontId="25" fillId="0" borderId="8" xfId="0" applyFont="1" applyFill="1" applyBorder="1" applyAlignment="1">
      <alignment vertical="center"/>
    </xf>
    <xf numFmtId="168" fontId="5" fillId="0" borderId="8" xfId="0" applyNumberFormat="1" applyFont="1" applyFill="1" applyBorder="1" applyAlignment="1">
      <alignment vertical="center"/>
    </xf>
    <xf numFmtId="0" fontId="5" fillId="0" borderId="8" xfId="0" applyFont="1" applyFill="1" applyBorder="1" applyAlignment="1">
      <alignment horizontal="center" vertical="center" wrapText="1"/>
    </xf>
    <xf numFmtId="0" fontId="0" fillId="0" borderId="8" xfId="0" applyBorder="1" applyAlignment="1">
      <alignment horizontal="center" vertical="top"/>
    </xf>
    <xf numFmtId="3" fontId="2" fillId="8" borderId="8" xfId="0" applyNumberFormat="1" applyFont="1" applyFill="1" applyBorder="1"/>
    <xf numFmtId="0" fontId="5" fillId="0" borderId="0" xfId="0" applyFont="1" applyBorder="1" applyAlignment="1">
      <alignment horizontal="left" vertical="top" wrapText="1"/>
    </xf>
    <xf numFmtId="10" fontId="0" fillId="0" borderId="0" xfId="0" applyNumberFormat="1"/>
    <xf numFmtId="10" fontId="5" fillId="0" borderId="8" xfId="1" applyNumberFormat="1" applyBorder="1"/>
    <xf numFmtId="0" fontId="17" fillId="0" borderId="8" xfId="0" applyFont="1" applyBorder="1" applyAlignment="1">
      <alignment horizontal="center" vertical="center" wrapText="1"/>
    </xf>
    <xf numFmtId="3" fontId="2" fillId="0" borderId="8" xfId="1" applyNumberFormat="1" applyFont="1" applyBorder="1" applyAlignment="1">
      <alignment horizontal="center" vertical="top" wrapText="1"/>
    </xf>
    <xf numFmtId="3" fontId="2" fillId="0" borderId="8" xfId="1" applyNumberFormat="1" applyFont="1" applyFill="1" applyBorder="1" applyAlignment="1">
      <alignment horizontal="center"/>
    </xf>
    <xf numFmtId="3" fontId="2" fillId="0" borderId="8" xfId="1" applyNumberFormat="1" applyFont="1" applyBorder="1" applyAlignment="1">
      <alignment horizontal="center"/>
    </xf>
    <xf numFmtId="3" fontId="5" fillId="0" borderId="8" xfId="1" applyNumberFormat="1" applyBorder="1" applyAlignment="1">
      <alignment horizontal="center" vertical="top" wrapText="1"/>
    </xf>
    <xf numFmtId="3" fontId="2" fillId="0" borderId="8" xfId="1" applyNumberFormat="1" applyFont="1" applyFill="1" applyBorder="1" applyAlignment="1">
      <alignment horizontal="center" vertical="top" wrapText="1"/>
    </xf>
    <xf numFmtId="168" fontId="5" fillId="0" borderId="8" xfId="1" applyNumberFormat="1" applyFill="1" applyBorder="1" applyAlignment="1">
      <alignment horizontal="center" vertical="top" wrapText="1"/>
    </xf>
    <xf numFmtId="0" fontId="0" fillId="0" borderId="0" xfId="0" applyFill="1"/>
    <xf numFmtId="3" fontId="5" fillId="0" borderId="8" xfId="1" applyNumberFormat="1" applyFont="1" applyBorder="1" applyAlignment="1">
      <alignment horizontal="center"/>
    </xf>
    <xf numFmtId="3" fontId="5" fillId="0" borderId="8" xfId="1" applyNumberFormat="1" applyFill="1" applyBorder="1" applyAlignment="1">
      <alignment horizontal="center" vertical="top" wrapText="1"/>
    </xf>
    <xf numFmtId="0" fontId="17" fillId="0" borderId="8" xfId="0" applyFont="1" applyBorder="1" applyAlignment="1">
      <alignment horizontal="left" vertical="top" wrapText="1"/>
    </xf>
    <xf numFmtId="3" fontId="37" fillId="0" borderId="8" xfId="0" applyNumberFormat="1" applyFont="1" applyBorder="1" applyAlignment="1">
      <alignment horizontal="center" vertical="top" wrapText="1"/>
    </xf>
    <xf numFmtId="0" fontId="17" fillId="0" borderId="0" xfId="0" applyFont="1" applyBorder="1" applyAlignment="1">
      <alignment horizontal="left" vertical="top" wrapText="1"/>
    </xf>
    <xf numFmtId="0" fontId="0" fillId="0" borderId="0" xfId="0" applyBorder="1" applyAlignment="1">
      <alignment horizontal="left" vertical="top" wrapText="1"/>
    </xf>
    <xf numFmtId="0" fontId="17" fillId="0" borderId="0" xfId="0" applyFont="1" applyBorder="1" applyAlignment="1">
      <alignment horizontal="left" vertical="center" wrapText="1"/>
    </xf>
    <xf numFmtId="0" fontId="0" fillId="0" borderId="0" xfId="0" applyBorder="1" applyAlignment="1">
      <alignment horizontal="left" vertical="center" wrapText="1"/>
    </xf>
    <xf numFmtId="3" fontId="17" fillId="0" borderId="8" xfId="0" applyNumberFormat="1" applyFont="1" applyBorder="1" applyAlignment="1">
      <alignment horizontal="left" vertical="center" wrapText="1"/>
    </xf>
    <xf numFmtId="3" fontId="0" fillId="0" borderId="8" xfId="0" applyNumberFormat="1" applyFill="1" applyBorder="1" applyAlignment="1">
      <alignment horizontal="center" vertical="center" wrapText="1"/>
    </xf>
    <xf numFmtId="3" fontId="17" fillId="0" borderId="0" xfId="0" applyNumberFormat="1" applyFont="1" applyBorder="1" applyAlignment="1">
      <alignment horizontal="left" vertical="top" wrapText="1"/>
    </xf>
    <xf numFmtId="3" fontId="0" fillId="0" borderId="0" xfId="0" applyNumberFormat="1" applyFill="1" applyBorder="1" applyAlignment="1">
      <alignment horizontal="left" vertical="top" wrapText="1"/>
    </xf>
    <xf numFmtId="0" fontId="0" fillId="0" borderId="0" xfId="0" applyAlignment="1">
      <alignment horizontal="left" vertical="top" wrapText="1"/>
    </xf>
    <xf numFmtId="0" fontId="9" fillId="0" borderId="0" xfId="0" applyFont="1" applyAlignment="1">
      <alignment horizontal="left" vertical="center"/>
    </xf>
    <xf numFmtId="0" fontId="0" fillId="0" borderId="0" xfId="0" applyFill="1" applyBorder="1" applyAlignment="1">
      <alignment horizontal="left" vertical="center" wrapText="1"/>
    </xf>
    <xf numFmtId="4" fontId="0" fillId="0" borderId="8" xfId="0" applyNumberFormat="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Border="1" applyAlignment="1">
      <alignment horizontal="left" vertical="center" wrapText="1"/>
    </xf>
    <xf numFmtId="4" fontId="0" fillId="0" borderId="0" xfId="0" applyNumberFormat="1" applyBorder="1" applyAlignment="1">
      <alignment vertical="center" wrapText="1"/>
    </xf>
    <xf numFmtId="0" fontId="12" fillId="0" borderId="0" xfId="0" applyFont="1" applyAlignment="1">
      <alignment horizontal="left" vertical="center" wrapText="1"/>
    </xf>
    <xf numFmtId="3" fontId="5" fillId="0" borderId="8" xfId="0" applyNumberFormat="1"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Alignment="1">
      <alignment horizontal="center" vertical="center" wrapText="1"/>
    </xf>
    <xf numFmtId="3" fontId="5" fillId="0" borderId="8" xfId="0" applyNumberFormat="1" applyFont="1" applyFill="1" applyBorder="1" applyAlignment="1">
      <alignment vertical="center" wrapText="1"/>
    </xf>
    <xf numFmtId="3" fontId="5" fillId="0" borderId="8" xfId="0" applyNumberFormat="1" applyFont="1" applyBorder="1" applyAlignment="1">
      <alignment vertical="center" wrapText="1"/>
    </xf>
    <xf numFmtId="3" fontId="5" fillId="0" borderId="8" xfId="0" applyNumberFormat="1" applyFont="1" applyFill="1" applyBorder="1" applyAlignment="1">
      <alignment horizontal="center" vertical="center"/>
    </xf>
    <xf numFmtId="0" fontId="20" fillId="0" borderId="0" xfId="0" applyFont="1" applyAlignment="1">
      <alignment vertical="center"/>
    </xf>
    <xf numFmtId="3" fontId="17" fillId="0" borderId="0" xfId="0" applyNumberFormat="1" applyFont="1" applyFill="1" applyBorder="1" applyAlignment="1">
      <alignment horizontal="left" vertical="center"/>
    </xf>
    <xf numFmtId="0" fontId="5" fillId="0" borderId="0" xfId="0" applyFont="1" applyAlignment="1">
      <alignment horizontal="left" vertical="center"/>
    </xf>
    <xf numFmtId="0" fontId="5" fillId="0" borderId="0" xfId="0" applyFont="1" applyFill="1" applyBorder="1" applyAlignment="1">
      <alignment horizontal="left" vertical="center"/>
    </xf>
    <xf numFmtId="0" fontId="5"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38" fillId="0" borderId="0" xfId="0" applyFont="1"/>
    <xf numFmtId="3" fontId="2" fillId="0" borderId="8" xfId="0" applyNumberFormat="1" applyFont="1" applyBorder="1" applyAlignment="1">
      <alignment horizontal="center" wrapText="1"/>
    </xf>
    <xf numFmtId="0" fontId="2" fillId="0" borderId="8" xfId="0" applyFont="1" applyFill="1" applyBorder="1" applyAlignment="1">
      <alignment horizontal="center" wrapText="1"/>
    </xf>
    <xf numFmtId="166" fontId="5" fillId="0" borderId="0" xfId="0" applyNumberFormat="1" applyFont="1" applyFill="1" applyBorder="1"/>
    <xf numFmtId="0" fontId="4" fillId="9" borderId="14"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 fillId="9" borderId="11" xfId="0" applyFont="1" applyFill="1" applyBorder="1" applyAlignment="1">
      <alignment horizontal="center" vertical="center" wrapText="1"/>
    </xf>
    <xf numFmtId="0" fontId="2" fillId="9" borderId="0" xfId="0" applyFont="1" applyFill="1" applyBorder="1" applyAlignment="1">
      <alignment horizontal="center" vertical="center"/>
    </xf>
    <xf numFmtId="0" fontId="2" fillId="9" borderId="10" xfId="0" applyFont="1" applyFill="1" applyBorder="1" applyAlignment="1">
      <alignment horizontal="center" vertical="center" wrapText="1"/>
    </xf>
    <xf numFmtId="0" fontId="2" fillId="9" borderId="11" xfId="0" applyFont="1" applyFill="1" applyBorder="1" applyAlignment="1">
      <alignment horizontal="center" vertical="center"/>
    </xf>
    <xf numFmtId="0" fontId="2" fillId="9" borderId="10" xfId="0" applyFont="1" applyFill="1" applyBorder="1" applyAlignment="1">
      <alignment horizontal="center" vertical="center"/>
    </xf>
    <xf numFmtId="0" fontId="4" fillId="9" borderId="17" xfId="0" applyFont="1" applyFill="1" applyBorder="1" applyAlignment="1">
      <alignment horizontal="center" vertical="top"/>
    </xf>
    <xf numFmtId="0" fontId="2" fillId="0" borderId="0" xfId="0" applyFont="1" applyAlignment="1">
      <alignment horizontal="center"/>
    </xf>
    <xf numFmtId="4" fontId="2" fillId="9" borderId="11" xfId="0" applyNumberFormat="1" applyFont="1" applyFill="1" applyBorder="1" applyAlignment="1">
      <alignment horizontal="center"/>
    </xf>
    <xf numFmtId="0" fontId="2" fillId="9" borderId="0" xfId="0" applyFont="1" applyFill="1" applyBorder="1" applyAlignment="1">
      <alignment horizontal="center"/>
    </xf>
    <xf numFmtId="4" fontId="2" fillId="9" borderId="10" xfId="0" applyNumberFormat="1" applyFont="1" applyFill="1" applyBorder="1" applyAlignment="1">
      <alignment horizontal="center"/>
    </xf>
    <xf numFmtId="0" fontId="2" fillId="9" borderId="11" xfId="0" applyFont="1" applyFill="1" applyBorder="1"/>
    <xf numFmtId="0" fontId="2" fillId="9" borderId="0" xfId="0" applyFont="1" applyFill="1" applyBorder="1"/>
    <xf numFmtId="0" fontId="2" fillId="9" borderId="10" xfId="0" applyFont="1" applyFill="1" applyBorder="1"/>
    <xf numFmtId="4" fontId="2" fillId="9" borderId="17" xfId="0" applyNumberFormat="1" applyFont="1" applyFill="1" applyBorder="1" applyAlignment="1">
      <alignment horizontal="center"/>
    </xf>
    <xf numFmtId="2" fontId="2" fillId="0" borderId="0" xfId="0" applyNumberFormat="1" applyFont="1" applyAlignment="1">
      <alignment horizontal="center"/>
    </xf>
    <xf numFmtId="4" fontId="2" fillId="9" borderId="0" xfId="0" applyNumberFormat="1" applyFont="1" applyFill="1" applyBorder="1" applyAlignment="1">
      <alignment horizontal="center"/>
    </xf>
    <xf numFmtId="0" fontId="2" fillId="0" borderId="0" xfId="0" applyFont="1" applyFill="1"/>
    <xf numFmtId="4" fontId="2" fillId="9" borderId="18" xfId="0" applyNumberFormat="1" applyFont="1" applyFill="1" applyBorder="1" applyAlignment="1">
      <alignment horizontal="center"/>
    </xf>
    <xf numFmtId="4" fontId="2" fillId="9" borderId="13" xfId="0" applyNumberFormat="1" applyFont="1" applyFill="1" applyBorder="1" applyAlignment="1">
      <alignment horizontal="center"/>
    </xf>
    <xf numFmtId="4" fontId="2" fillId="9" borderId="19" xfId="0" applyNumberFormat="1" applyFont="1" applyFill="1" applyBorder="1" applyAlignment="1">
      <alignment horizontal="center"/>
    </xf>
    <xf numFmtId="4" fontId="5" fillId="9" borderId="0" xfId="0" applyNumberFormat="1" applyFont="1" applyFill="1" applyBorder="1" applyAlignment="1">
      <alignment horizontal="center"/>
    </xf>
    <xf numFmtId="4" fontId="5" fillId="9" borderId="10" xfId="0" applyNumberFormat="1" applyFont="1" applyFill="1" applyBorder="1" applyAlignment="1">
      <alignment horizontal="center"/>
    </xf>
    <xf numFmtId="4" fontId="2" fillId="0" borderId="0" xfId="0" applyNumberFormat="1" applyFont="1" applyAlignment="1">
      <alignment horizontal="center"/>
    </xf>
    <xf numFmtId="4" fontId="2" fillId="9" borderId="9" xfId="0" applyNumberFormat="1" applyFont="1" applyFill="1" applyBorder="1" applyAlignment="1">
      <alignment horizontal="center"/>
    </xf>
    <xf numFmtId="0" fontId="39" fillId="0" borderId="0" xfId="0" applyFont="1" applyAlignment="1">
      <alignment horizontal="center" vertical="top"/>
    </xf>
    <xf numFmtId="0" fontId="39" fillId="0" borderId="0" xfId="0" applyFont="1"/>
    <xf numFmtId="0" fontId="40" fillId="0" borderId="0" xfId="0" applyFont="1" applyAlignment="1">
      <alignment horizontal="right"/>
    </xf>
    <xf numFmtId="0" fontId="4" fillId="0" borderId="8" xfId="0" applyFont="1" applyBorder="1" applyAlignment="1">
      <alignment horizontal="center"/>
    </xf>
    <xf numFmtId="0" fontId="4" fillId="0" borderId="8" xfId="0" applyFont="1" applyBorder="1" applyAlignment="1">
      <alignment horizontal="center" vertical="center" wrapText="1"/>
    </xf>
    <xf numFmtId="0" fontId="4" fillId="0" borderId="0" xfId="0" applyFont="1" applyBorder="1" applyAlignment="1"/>
    <xf numFmtId="0" fontId="2" fillId="0" borderId="8" xfId="0" applyFont="1" applyBorder="1" applyAlignment="1">
      <alignment horizontal="center" vertical="center"/>
    </xf>
    <xf numFmtId="2" fontId="2" fillId="0" borderId="8" xfId="0" applyNumberFormat="1" applyFont="1" applyBorder="1" applyAlignment="1">
      <alignment horizontal="center" vertical="center"/>
    </xf>
    <xf numFmtId="0" fontId="41" fillId="0" borderId="0" xfId="0" applyFont="1" applyBorder="1" applyAlignment="1">
      <alignment vertical="center"/>
    </xf>
    <xf numFmtId="0" fontId="41" fillId="0" borderId="0" xfId="0" applyFont="1" applyBorder="1" applyAlignment="1">
      <alignment vertical="center" wrapText="1"/>
    </xf>
    <xf numFmtId="0" fontId="42"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4" fontId="0" fillId="0" borderId="8" xfId="0" applyNumberFormat="1" applyFill="1" applyBorder="1"/>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172" fontId="0" fillId="0" borderId="0" xfId="0" applyNumberFormat="1" applyAlignment="1">
      <alignment vertical="center"/>
    </xf>
    <xf numFmtId="0" fontId="0" fillId="0" borderId="0" xfId="0" applyBorder="1" applyAlignment="1">
      <alignment horizontal="center" vertical="center"/>
    </xf>
    <xf numFmtId="171" fontId="0" fillId="0" borderId="0" xfId="0" applyNumberFormat="1" applyFill="1" applyBorder="1" applyAlignment="1">
      <alignment horizontal="center" vertic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0" fillId="0" borderId="8" xfId="0" applyNumberFormat="1" applyBorder="1" applyAlignment="1">
      <alignment horizontal="center" vertical="center" wrapText="1"/>
    </xf>
    <xf numFmtId="4" fontId="23" fillId="0" borderId="0" xfId="4" applyNumberFormat="1" applyBorder="1"/>
    <xf numFmtId="0" fontId="5" fillId="0" borderId="0" xfId="0" applyFont="1" applyFill="1" applyBorder="1" applyAlignment="1">
      <alignment horizontal="left"/>
    </xf>
    <xf numFmtId="165" fontId="0" fillId="0" borderId="8" xfId="2" applyNumberFormat="1" applyFont="1" applyBorder="1" applyAlignment="1">
      <alignment horizontal="center" vertical="center"/>
    </xf>
    <xf numFmtId="165" fontId="5" fillId="0" borderId="8" xfId="2" applyNumberFormat="1" applyFont="1" applyBorder="1" applyAlignment="1">
      <alignment horizontal="center" vertical="center" wrapText="1"/>
    </xf>
    <xf numFmtId="173" fontId="0" fillId="0" borderId="8" xfId="2" applyNumberFormat="1" applyFont="1" applyBorder="1"/>
    <xf numFmtId="0" fontId="0" fillId="0" borderId="17" xfId="0" applyFont="1" applyFill="1" applyBorder="1" applyAlignment="1">
      <alignment horizontal="left"/>
    </xf>
    <xf numFmtId="173" fontId="0" fillId="0" borderId="0" xfId="2" applyNumberFormat="1" applyFont="1"/>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5"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5" fillId="0" borderId="8" xfId="0" applyFont="1" applyBorder="1" applyAlignment="1">
      <alignment horizontal="left" wrapText="1"/>
    </xf>
    <xf numFmtId="0" fontId="9" fillId="0" borderId="0" xfId="0" applyFont="1" applyAlignment="1">
      <alignment horizontal="left"/>
    </xf>
    <xf numFmtId="0" fontId="5" fillId="0" borderId="0" xfId="0" applyFont="1" applyFill="1" applyBorder="1" applyAlignment="1">
      <alignment horizontal="center"/>
    </xf>
    <xf numFmtId="0" fontId="0" fillId="8" borderId="0" xfId="0" applyFill="1"/>
    <xf numFmtId="3" fontId="0" fillId="8"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5" fillId="0" borderId="8" xfId="0" applyNumberFormat="1" applyFont="1" applyBorder="1"/>
    <xf numFmtId="0" fontId="0" fillId="0" borderId="0" xfId="0" applyNumberFormat="1" applyBorder="1"/>
    <xf numFmtId="0" fontId="5" fillId="0" borderId="17" xfId="0" applyFont="1" applyFill="1" applyBorder="1"/>
    <xf numFmtId="164" fontId="0" fillId="0" borderId="8" xfId="0" applyNumberFormat="1" applyBorder="1"/>
    <xf numFmtId="164" fontId="5" fillId="0" borderId="8" xfId="1" applyNumberFormat="1" applyBorder="1"/>
    <xf numFmtId="0" fontId="2" fillId="0" borderId="0" xfId="0" applyFont="1" applyAlignment="1">
      <alignment horizontal="left"/>
    </xf>
    <xf numFmtId="167" fontId="0" fillId="0" borderId="0" xfId="0" applyNumberFormat="1"/>
    <xf numFmtId="0" fontId="44" fillId="0" borderId="0" xfId="0" applyFont="1" applyAlignment="1">
      <alignment horizontal="left"/>
    </xf>
    <xf numFmtId="0" fontId="45" fillId="0" borderId="0" xfId="0" applyFont="1" applyAlignment="1">
      <alignment horizontal="left"/>
    </xf>
    <xf numFmtId="3" fontId="5" fillId="0" borderId="0" xfId="0" applyNumberFormat="1" applyFont="1" applyAlignment="1">
      <alignment horizontal="right" vertical="top" wrapText="1"/>
    </xf>
    <xf numFmtId="0" fontId="5" fillId="0" borderId="8" xfId="1" applyFont="1" applyFill="1" applyBorder="1" applyAlignment="1">
      <alignment horizontal="center"/>
    </xf>
    <xf numFmtId="0" fontId="5" fillId="0" borderId="0" xfId="1" applyFont="1" applyBorder="1" applyAlignment="1">
      <alignment horizontal="center"/>
    </xf>
    <xf numFmtId="3" fontId="5" fillId="0" borderId="8" xfId="0" applyNumberFormat="1" applyFont="1" applyBorder="1" applyAlignment="1">
      <alignment horizontal="right" vertical="top" wrapText="1"/>
    </xf>
    <xf numFmtId="0" fontId="17" fillId="5" borderId="8" xfId="0" applyFont="1" applyFill="1" applyBorder="1" applyAlignment="1">
      <alignment horizontal="center" vertical="center" wrapText="1"/>
    </xf>
    <xf numFmtId="0" fontId="17" fillId="0" borderId="8" xfId="0" applyFont="1" applyBorder="1" applyAlignment="1">
      <alignment vertical="center" wrapText="1"/>
    </xf>
    <xf numFmtId="0" fontId="17" fillId="0" borderId="8" xfId="0" applyFont="1" applyFill="1" applyBorder="1" applyAlignment="1">
      <alignment horizontal="left" vertical="center"/>
    </xf>
    <xf numFmtId="0" fontId="17" fillId="0" borderId="8" xfId="0" applyFont="1" applyFill="1" applyBorder="1" applyAlignment="1">
      <alignment horizontal="left" vertical="center" wrapText="1"/>
    </xf>
    <xf numFmtId="0" fontId="5" fillId="0" borderId="8" xfId="0" applyFont="1" applyFill="1" applyBorder="1" applyAlignment="1">
      <alignment vertical="center" wrapText="1"/>
    </xf>
    <xf numFmtId="0" fontId="17" fillId="0" borderId="8" xfId="0" applyFont="1" applyBorder="1" applyAlignment="1">
      <alignment horizontal="left" vertical="center" wrapText="1"/>
    </xf>
    <xf numFmtId="0" fontId="5" fillId="0" borderId="8" xfId="0" applyNumberFormat="1" applyFont="1" applyBorder="1" applyAlignment="1">
      <alignment vertical="center" wrapText="1"/>
    </xf>
    <xf numFmtId="0" fontId="17" fillId="0" borderId="8" xfId="0" applyFont="1" applyFill="1" applyBorder="1" applyAlignment="1">
      <alignment vertical="center" wrapText="1"/>
    </xf>
    <xf numFmtId="0" fontId="17" fillId="0" borderId="8" xfId="0" applyFont="1" applyBorder="1" applyAlignment="1">
      <alignment vertical="center"/>
    </xf>
    <xf numFmtId="4" fontId="0" fillId="0" borderId="8" xfId="0" applyNumberFormat="1" applyFont="1" applyFill="1" applyBorder="1" applyAlignment="1">
      <alignment horizontal="left" vertical="center" wrapText="1"/>
    </xf>
    <xf numFmtId="1" fontId="0" fillId="0" borderId="8" xfId="0" applyNumberFormat="1" applyBorder="1" applyAlignment="1">
      <alignment vertical="top" wrapText="1"/>
    </xf>
    <xf numFmtId="0" fontId="0" fillId="0" borderId="8" xfId="0" applyFont="1" applyBorder="1" applyAlignment="1">
      <alignment horizontal="center" vertical="center"/>
    </xf>
    <xf numFmtId="0" fontId="0" fillId="0" borderId="0" xfId="1" applyFont="1"/>
    <xf numFmtId="0" fontId="0" fillId="0" borderId="0" xfId="1" applyFont="1" applyAlignment="1">
      <alignment horizontal="center" vertical="top"/>
    </xf>
    <xf numFmtId="165" fontId="5" fillId="0" borderId="8" xfId="7" applyNumberFormat="1" applyFont="1" applyBorder="1"/>
    <xf numFmtId="3" fontId="0" fillId="0" borderId="8" xfId="0" applyNumberFormat="1" applyFont="1" applyBorder="1"/>
    <xf numFmtId="3" fontId="0" fillId="0" borderId="8" xfId="0" applyNumberFormat="1" applyBorder="1" applyAlignment="1">
      <alignment horizontal="right" vertical="top"/>
    </xf>
    <xf numFmtId="3" fontId="0" fillId="0" borderId="8" xfId="0" applyNumberFormat="1" applyFont="1" applyBorder="1" applyAlignment="1">
      <alignment vertical="center"/>
    </xf>
    <xf numFmtId="0" fontId="0" fillId="0" borderId="0" xfId="0" applyFont="1"/>
    <xf numFmtId="0" fontId="0" fillId="0" borderId="8" xfId="1" applyFont="1" applyBorder="1"/>
    <xf numFmtId="3" fontId="0" fillId="0" borderId="8" xfId="0" applyNumberFormat="1" applyFont="1" applyBorder="1" applyAlignment="1">
      <alignment vertical="center" wrapText="1"/>
    </xf>
    <xf numFmtId="3" fontId="0" fillId="0" borderId="8" xfId="0" applyNumberFormat="1" applyFont="1" applyFill="1" applyBorder="1" applyAlignment="1">
      <alignment vertical="center" wrapText="1"/>
    </xf>
    <xf numFmtId="3" fontId="0" fillId="0" borderId="8"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Alignment="1">
      <alignment horizontal="left" vertical="top" wrapText="1"/>
    </xf>
    <xf numFmtId="43" fontId="5" fillId="0" borderId="8" xfId="8" applyBorder="1"/>
    <xf numFmtId="43" fontId="5" fillId="0" borderId="0" xfId="8"/>
    <xf numFmtId="165" fontId="5" fillId="0" borderId="8" xfId="8" applyNumberFormat="1" applyBorder="1"/>
    <xf numFmtId="165" fontId="5" fillId="0" borderId="0" xfId="8" applyNumberFormat="1"/>
    <xf numFmtId="0" fontId="0" fillId="0" borderId="8" xfId="1" applyFont="1" applyBorder="1" applyAlignment="1">
      <alignment horizontal="center" vertical="top"/>
    </xf>
    <xf numFmtId="0" fontId="17" fillId="0" borderId="8" xfId="1" applyFont="1" applyBorder="1" applyAlignment="1">
      <alignment horizontal="center" vertical="top"/>
    </xf>
    <xf numFmtId="3" fontId="0" fillId="0" borderId="8" xfId="1" applyNumberFormat="1" applyFont="1" applyBorder="1" applyAlignment="1">
      <alignment horizontal="center" vertical="top"/>
    </xf>
    <xf numFmtId="0" fontId="0" fillId="0" borderId="0" xfId="1" applyFont="1" applyAlignment="1">
      <alignment horizontal="left" vertical="top"/>
    </xf>
    <xf numFmtId="0" fontId="0" fillId="0" borderId="0" xfId="1" applyFont="1" applyAlignment="1">
      <alignment horizontal="center"/>
    </xf>
    <xf numFmtId="3" fontId="0" fillId="0" borderId="8" xfId="1" applyNumberFormat="1" applyFont="1" applyBorder="1" applyAlignment="1">
      <alignment vertical="top"/>
    </xf>
    <xf numFmtId="43" fontId="5" fillId="0" borderId="8" xfId="8" applyFont="1" applyBorder="1" applyAlignment="1">
      <alignment horizontal="center"/>
    </xf>
    <xf numFmtId="165" fontId="5" fillId="0" borderId="8" xfId="8" applyNumberFormat="1" applyFont="1" applyBorder="1" applyAlignment="1">
      <alignment horizontal="center"/>
    </xf>
    <xf numFmtId="165" fontId="0" fillId="0" borderId="8" xfId="8" applyNumberFormat="1" applyFont="1" applyBorder="1"/>
    <xf numFmtId="0" fontId="17" fillId="0" borderId="8" xfId="1" applyFont="1" applyBorder="1" applyAlignment="1">
      <alignment horizontal="center" vertical="center"/>
    </xf>
    <xf numFmtId="4" fontId="0" fillId="0" borderId="8" xfId="1" applyNumberFormat="1" applyFont="1" applyBorder="1" applyAlignment="1">
      <alignment horizontal="center"/>
    </xf>
    <xf numFmtId="4" fontId="0" fillId="0" borderId="8" xfId="0" applyNumberFormat="1" applyFont="1" applyBorder="1" applyAlignment="1">
      <alignment horizontal="center"/>
    </xf>
    <xf numFmtId="43" fontId="0" fillId="0" borderId="8" xfId="8" applyFont="1" applyBorder="1" applyAlignment="1">
      <alignment horizontal="center" vertical="top"/>
    </xf>
    <xf numFmtId="165" fontId="0" fillId="0" borderId="8" xfId="8" applyNumberFormat="1" applyFont="1" applyBorder="1" applyAlignment="1">
      <alignment horizontal="center" vertical="top"/>
    </xf>
    <xf numFmtId="0" fontId="26" fillId="0" borderId="0" xfId="9"/>
    <xf numFmtId="0" fontId="26" fillId="0" borderId="0" xfId="9" applyFill="1" applyAlignment="1">
      <alignment horizontal="center"/>
    </xf>
    <xf numFmtId="0" fontId="26" fillId="0" borderId="0" xfId="9" applyAlignment="1">
      <alignment horizontal="center"/>
    </xf>
    <xf numFmtId="0" fontId="26" fillId="0" borderId="8" xfId="9" applyNumberFormat="1" applyFill="1" applyBorder="1" applyAlignment="1">
      <alignment horizontal="center"/>
    </xf>
    <xf numFmtId="0" fontId="51" fillId="14" borderId="8" xfId="9" applyFont="1" applyFill="1" applyBorder="1" applyAlignment="1">
      <alignment horizontal="center"/>
    </xf>
    <xf numFmtId="0" fontId="26" fillId="10" borderId="8" xfId="9" applyFill="1" applyBorder="1" applyAlignment="1">
      <alignment horizontal="center"/>
    </xf>
    <xf numFmtId="0" fontId="26" fillId="10" borderId="8" xfId="9" applyNumberFormat="1" applyFill="1" applyBorder="1" applyAlignment="1">
      <alignment horizontal="center"/>
    </xf>
    <xf numFmtId="0" fontId="26" fillId="12" borderId="8" xfId="9" applyFill="1" applyBorder="1" applyAlignment="1">
      <alignment horizontal="center"/>
    </xf>
    <xf numFmtId="0" fontId="26" fillId="11" borderId="8" xfId="9" applyFill="1" applyBorder="1" applyAlignment="1">
      <alignment horizontal="center"/>
    </xf>
    <xf numFmtId="14" fontId="26" fillId="0" borderId="8" xfId="9" applyNumberFormat="1" applyBorder="1" applyAlignment="1">
      <alignment horizontal="center"/>
    </xf>
    <xf numFmtId="0" fontId="26" fillId="0" borderId="8" xfId="9" applyFill="1" applyBorder="1" applyAlignment="1">
      <alignment horizontal="center"/>
    </xf>
    <xf numFmtId="0" fontId="52" fillId="10" borderId="8" xfId="9" applyNumberFormat="1" applyFont="1" applyFill="1" applyBorder="1" applyAlignment="1">
      <alignment horizontal="center"/>
    </xf>
    <xf numFmtId="0" fontId="26" fillId="12" borderId="8" xfId="9" applyNumberFormat="1" applyFill="1" applyBorder="1" applyAlignment="1">
      <alignment horizontal="center"/>
    </xf>
    <xf numFmtId="0" fontId="26" fillId="11" borderId="8" xfId="9" applyNumberFormat="1" applyFill="1" applyBorder="1" applyAlignment="1">
      <alignment horizontal="center"/>
    </xf>
    <xf numFmtId="0" fontId="26" fillId="8" borderId="8" xfId="9" applyNumberFormat="1" applyFill="1" applyBorder="1" applyAlignment="1">
      <alignment horizontal="center"/>
    </xf>
    <xf numFmtId="0" fontId="26" fillId="8" borderId="8" xfId="9" applyFill="1" applyBorder="1" applyAlignment="1">
      <alignment horizontal="center"/>
    </xf>
    <xf numFmtId="0" fontId="26" fillId="0" borderId="8" xfId="9" applyBorder="1" applyAlignment="1">
      <alignment horizontal="center"/>
    </xf>
    <xf numFmtId="0" fontId="49" fillId="0" borderId="8" xfId="9" applyFont="1" applyBorder="1" applyAlignment="1">
      <alignment horizontal="center"/>
    </xf>
    <xf numFmtId="0" fontId="49" fillId="0" borderId="8" xfId="9" applyFont="1" applyFill="1" applyBorder="1" applyAlignment="1">
      <alignment horizontal="center"/>
    </xf>
    <xf numFmtId="0" fontId="49" fillId="8" borderId="8" xfId="9" applyFont="1" applyFill="1" applyBorder="1" applyAlignment="1">
      <alignment horizontal="center"/>
    </xf>
    <xf numFmtId="0" fontId="49" fillId="0" borderId="7" xfId="9" applyFont="1" applyFill="1" applyBorder="1" applyAlignment="1">
      <alignment horizontal="center"/>
    </xf>
    <xf numFmtId="0" fontId="49" fillId="0" borderId="6" xfId="9" applyFont="1" applyFill="1" applyBorder="1" applyAlignment="1">
      <alignment horizontal="center"/>
    </xf>
    <xf numFmtId="0" fontId="49" fillId="0" borderId="5" xfId="9" applyFont="1" applyFill="1" applyBorder="1" applyAlignment="1">
      <alignment horizontal="center"/>
    </xf>
    <xf numFmtId="0" fontId="49" fillId="0" borderId="6" xfId="9" applyFont="1" applyBorder="1" applyAlignment="1">
      <alignment horizontal="center"/>
    </xf>
    <xf numFmtId="0" fontId="49" fillId="0" borderId="5" xfId="9" applyFont="1" applyBorder="1" applyAlignment="1">
      <alignment horizontal="center"/>
    </xf>
    <xf numFmtId="0" fontId="5" fillId="0" borderId="0" xfId="9" applyFont="1" applyAlignment="1">
      <alignment horizontal="left" vertical="top"/>
    </xf>
    <xf numFmtId="0" fontId="5" fillId="0" borderId="0" xfId="9" applyFont="1" applyAlignment="1">
      <alignment horizontal="center"/>
    </xf>
    <xf numFmtId="0" fontId="48" fillId="8" borderId="0" xfId="9" applyFont="1" applyFill="1" applyBorder="1" applyAlignment="1">
      <alignment horizontal="center"/>
    </xf>
    <xf numFmtId="0" fontId="54" fillId="0" borderId="0" xfId="9" applyFont="1" applyAlignment="1">
      <alignment horizontal="left" vertical="top"/>
    </xf>
    <xf numFmtId="0" fontId="48" fillId="8" borderId="0" xfId="9" applyFont="1" applyFill="1" applyAlignment="1">
      <alignment horizontal="center"/>
    </xf>
    <xf numFmtId="0" fontId="17" fillId="0" borderId="0" xfId="9" applyFont="1" applyAlignment="1">
      <alignment horizontal="left" vertical="top"/>
    </xf>
    <xf numFmtId="0" fontId="52" fillId="10" borderId="8" xfId="9" applyFont="1" applyFill="1" applyBorder="1" applyAlignment="1">
      <alignment horizontal="center" vertical="center"/>
    </xf>
    <xf numFmtId="0" fontId="52" fillId="12" borderId="8" xfId="9" applyFont="1" applyFill="1" applyBorder="1" applyAlignment="1">
      <alignment horizontal="center"/>
    </xf>
    <xf numFmtId="0" fontId="48" fillId="12" borderId="8" xfId="9" applyFont="1" applyFill="1" applyBorder="1" applyAlignment="1">
      <alignment horizontal="center"/>
    </xf>
    <xf numFmtId="0" fontId="54" fillId="8" borderId="0" xfId="9" applyFont="1" applyFill="1" applyAlignment="1">
      <alignment horizontal="left" vertical="top"/>
    </xf>
    <xf numFmtId="0" fontId="26" fillId="8" borderId="0" xfId="9" applyFill="1" applyAlignment="1">
      <alignment horizontal="center"/>
    </xf>
    <xf numFmtId="0" fontId="17" fillId="8" borderId="0" xfId="9" applyFont="1" applyFill="1" applyAlignment="1">
      <alignment horizontal="left" vertical="top"/>
    </xf>
    <xf numFmtId="0" fontId="54" fillId="0" borderId="0" xfId="9" applyFont="1" applyAlignment="1">
      <alignment horizontal="center"/>
    </xf>
    <xf numFmtId="0" fontId="5" fillId="0" borderId="8" xfId="9" applyFont="1" applyBorder="1" applyAlignment="1">
      <alignment horizontal="center"/>
    </xf>
    <xf numFmtId="0" fontId="47" fillId="0" borderId="0" xfId="9" applyFont="1" applyAlignment="1">
      <alignment horizontal="center"/>
    </xf>
    <xf numFmtId="0" fontId="46" fillId="0" borderId="0" xfId="9" applyFont="1" applyAlignment="1">
      <alignment horizontal="left" vertical="top"/>
    </xf>
    <xf numFmtId="0" fontId="26" fillId="0" borderId="0" xfId="9" applyAlignment="1">
      <alignment horizontal="left" vertical="top"/>
    </xf>
    <xf numFmtId="0" fontId="22" fillId="0" borderId="0" xfId="1" applyFont="1"/>
    <xf numFmtId="4" fontId="0" fillId="0" borderId="8" xfId="1" applyNumberFormat="1" applyFont="1" applyBorder="1"/>
    <xf numFmtId="172" fontId="0" fillId="0" borderId="0" xfId="0" applyNumberFormat="1"/>
    <xf numFmtId="0" fontId="14" fillId="3" borderId="20" xfId="0" applyFont="1" applyFill="1" applyBorder="1" applyAlignment="1">
      <alignment horizontal="left" wrapText="1"/>
    </xf>
    <xf numFmtId="3" fontId="14" fillId="4" borderId="20" xfId="0" applyNumberFormat="1" applyFont="1" applyFill="1" applyBorder="1" applyAlignment="1">
      <alignment horizontal="center" vertical="center" wrapText="1"/>
    </xf>
    <xf numFmtId="0" fontId="14" fillId="3" borderId="21" xfId="0" applyFont="1" applyFill="1" applyBorder="1" applyAlignment="1">
      <alignment horizontal="left" wrapText="1"/>
    </xf>
    <xf numFmtId="0" fontId="14" fillId="4" borderId="21" xfId="0" applyFont="1" applyFill="1" applyBorder="1" applyAlignment="1">
      <alignment horizontal="center" vertical="center" wrapText="1"/>
    </xf>
    <xf numFmtId="3" fontId="14" fillId="4" borderId="21" xfId="0" applyNumberFormat="1" applyFont="1" applyFill="1" applyBorder="1" applyAlignment="1">
      <alignment horizontal="center" vertical="center" wrapText="1"/>
    </xf>
    <xf numFmtId="0" fontId="16" fillId="4" borderId="21" xfId="0" applyFont="1" applyFill="1" applyBorder="1" applyAlignment="1">
      <alignment horizontal="center" vertical="center" wrapText="1"/>
    </xf>
    <xf numFmtId="43" fontId="14" fillId="4" borderId="21" xfId="8" applyFont="1" applyFill="1" applyBorder="1" applyAlignment="1">
      <alignment horizontal="center" vertical="center" wrapText="1"/>
    </xf>
    <xf numFmtId="3" fontId="0" fillId="0" borderId="0" xfId="0" applyNumberFormat="1" applyBorder="1" applyAlignment="1">
      <alignment horizontal="left" vertical="center" wrapText="1"/>
    </xf>
    <xf numFmtId="0" fontId="0" fillId="0" borderId="0" xfId="0" applyFont="1" applyFill="1" applyBorder="1"/>
    <xf numFmtId="0" fontId="5" fillId="0" borderId="12" xfId="1" applyFont="1" applyBorder="1" applyAlignment="1"/>
    <xf numFmtId="0" fontId="5" fillId="0" borderId="12" xfId="1" applyBorder="1"/>
    <xf numFmtId="0" fontId="1" fillId="0" borderId="0" xfId="0" applyFont="1" applyAlignment="1">
      <alignment horizontal="left" indent="1"/>
    </xf>
    <xf numFmtId="0" fontId="2" fillId="0" borderId="0" xfId="0" applyFont="1" applyAlignment="1">
      <alignment horizontal="left" indent="1"/>
    </xf>
    <xf numFmtId="0" fontId="5" fillId="0" borderId="8" xfId="0" applyFont="1" applyBorder="1" applyAlignment="1">
      <alignment horizontal="left" vertical="top" wrapText="1"/>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0" fillId="0" borderId="8" xfId="0" applyFont="1" applyBorder="1" applyAlignment="1">
      <alignment vertical="top" wrapText="1"/>
    </xf>
    <xf numFmtId="0" fontId="0" fillId="0" borderId="8" xfId="0" applyBorder="1" applyAlignment="1">
      <alignment vertical="top" wrapText="1"/>
    </xf>
    <xf numFmtId="166" fontId="12" fillId="0" borderId="0" xfId="0" applyNumberFormat="1" applyFont="1" applyFill="1" applyBorder="1" applyAlignment="1">
      <alignment horizontal="left" vertical="center" wrapText="1"/>
    </xf>
    <xf numFmtId="166" fontId="12" fillId="0" borderId="0" xfId="0" applyNumberFormat="1" applyFont="1" applyFill="1" applyBorder="1" applyAlignment="1">
      <alignment horizontal="left" vertical="center"/>
    </xf>
    <xf numFmtId="0" fontId="5" fillId="0" borderId="0" xfId="1" applyFont="1" applyAlignment="1">
      <alignment horizontal="left" vertical="center" wrapText="1"/>
    </xf>
    <xf numFmtId="10" fontId="0" fillId="0" borderId="0" xfId="0" applyNumberFormat="1" applyAlignment="1">
      <alignment vertical="center"/>
    </xf>
    <xf numFmtId="10" fontId="5" fillId="0" borderId="8" xfId="0" applyNumberFormat="1" applyFont="1" applyBorder="1" applyAlignment="1">
      <alignment vertical="center"/>
    </xf>
    <xf numFmtId="4" fontId="0" fillId="0" borderId="8" xfId="1" applyNumberFormat="1" applyFont="1" applyBorder="1" applyAlignment="1"/>
    <xf numFmtId="165" fontId="5" fillId="0" borderId="8" xfId="8" applyNumberFormat="1" applyBorder="1" applyAlignment="1">
      <alignment horizontal="right" indent="1"/>
    </xf>
    <xf numFmtId="165" fontId="5" fillId="0" borderId="0" xfId="8" applyNumberFormat="1" applyAlignment="1">
      <alignment horizontal="right" indent="1"/>
    </xf>
    <xf numFmtId="165" fontId="0" fillId="0" borderId="8" xfId="8" applyNumberFormat="1" applyFont="1" applyBorder="1" applyAlignment="1">
      <alignment vertical="top"/>
    </xf>
    <xf numFmtId="10" fontId="0" fillId="0" borderId="8" xfId="0" applyNumberFormat="1" applyBorder="1" applyAlignment="1">
      <alignment vertical="center"/>
    </xf>
    <xf numFmtId="0" fontId="0" fillId="0" borderId="8" xfId="0" applyFont="1" applyBorder="1" applyAlignment="1">
      <alignment vertical="top"/>
    </xf>
    <xf numFmtId="0" fontId="5" fillId="0" borderId="14" xfId="0" applyFont="1" applyBorder="1" applyAlignment="1">
      <alignment vertical="top"/>
    </xf>
    <xf numFmtId="0" fontId="5" fillId="0" borderId="17" xfId="0" applyFont="1" applyBorder="1" applyAlignment="1">
      <alignment vertical="top"/>
    </xf>
    <xf numFmtId="0" fontId="5" fillId="0" borderId="9" xfId="0" applyFont="1" applyBorder="1" applyAlignment="1">
      <alignment vertical="top"/>
    </xf>
    <xf numFmtId="4" fontId="0" fillId="0" borderId="8" xfId="0" applyNumberFormat="1" applyFont="1" applyBorder="1" applyAlignment="1">
      <alignment horizontal="left" vertical="top"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0" fillId="0" borderId="0" xfId="0" applyAlignment="1">
      <alignment horizontal="center" vertical="center" wrapText="1"/>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vertical="center"/>
    </xf>
    <xf numFmtId="0" fontId="8" fillId="0" borderId="0" xfId="0" applyFont="1" applyBorder="1" applyAlignment="1">
      <alignment horizontal="center" vertical="top" wrapText="1"/>
    </xf>
    <xf numFmtId="0" fontId="13" fillId="0" borderId="0" xfId="0" applyFont="1" applyBorder="1" applyAlignment="1">
      <alignment horizontal="center" vertical="top" wrapText="1"/>
    </xf>
    <xf numFmtId="0" fontId="14" fillId="2" borderId="1" xfId="0" applyFont="1" applyFill="1" applyBorder="1" applyAlignment="1">
      <alignment horizontal="center" wrapText="1"/>
    </xf>
    <xf numFmtId="0" fontId="14" fillId="2" borderId="2" xfId="0" applyFont="1" applyFill="1" applyBorder="1" applyAlignment="1">
      <alignment horizontal="center" wrapText="1"/>
    </xf>
    <xf numFmtId="0" fontId="14" fillId="2" borderId="3" xfId="0" applyFont="1" applyFill="1" applyBorder="1" applyAlignment="1">
      <alignment horizontal="center" wrapText="1"/>
    </xf>
    <xf numFmtId="0" fontId="14" fillId="2" borderId="4" xfId="0" applyFont="1" applyFill="1" applyBorder="1" applyAlignment="1">
      <alignment horizontal="center" wrapText="1"/>
    </xf>
    <xf numFmtId="0" fontId="17" fillId="0" borderId="0" xfId="0" applyFont="1" applyAlignment="1">
      <alignment horizontal="left" vertical="center" wrapText="1"/>
    </xf>
    <xf numFmtId="0" fontId="5" fillId="0" borderId="0" xfId="0" applyFont="1" applyAlignment="1">
      <alignment horizontal="left" vertical="center" wrapText="1"/>
    </xf>
    <xf numFmtId="0" fontId="5" fillId="0" borderId="9" xfId="0" applyFont="1" applyFill="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5" fillId="0" borderId="8" xfId="0" applyFont="1" applyFill="1" applyBorder="1" applyAlignment="1">
      <alignment horizontal="left" vertical="top" wrapText="1"/>
    </xf>
    <xf numFmtId="0" fontId="5" fillId="0" borderId="6" xfId="0" applyFont="1" applyBorder="1" applyAlignment="1">
      <alignment horizontal="center" vertical="top" wrapText="1"/>
    </xf>
    <xf numFmtId="0" fontId="5" fillId="0" borderId="7" xfId="0" applyFont="1" applyBorder="1" applyAlignment="1">
      <alignment horizontal="center" vertical="top" wrapText="1"/>
    </xf>
    <xf numFmtId="0" fontId="0" fillId="0" borderId="8" xfId="0" applyBorder="1" applyAlignment="1">
      <alignment horizontal="left" vertical="top" wrapText="1"/>
    </xf>
    <xf numFmtId="0" fontId="5" fillId="0" borderId="8" xfId="0" applyFont="1" applyBorder="1" applyAlignment="1">
      <alignment horizontal="left" vertical="top" wrapText="1"/>
    </xf>
    <xf numFmtId="0" fontId="5" fillId="0" borderId="5" xfId="0" applyFont="1" applyBorder="1" applyAlignment="1">
      <alignment horizontal="left" vertical="top" wrapText="1"/>
    </xf>
    <xf numFmtId="0" fontId="0" fillId="0" borderId="8" xfId="0" applyFill="1" applyBorder="1" applyAlignment="1">
      <alignment horizontal="left" vertical="top" wrapText="1"/>
    </xf>
    <xf numFmtId="0" fontId="0" fillId="0" borderId="8" xfId="0" applyFont="1" applyBorder="1" applyAlignment="1">
      <alignment horizontal="left" vertical="top" wrapText="1"/>
    </xf>
    <xf numFmtId="0" fontId="0" fillId="0" borderId="8" xfId="0" applyFont="1" applyFill="1" applyBorder="1" applyAlignment="1">
      <alignment horizontal="left" vertical="top" wrapText="1"/>
    </xf>
    <xf numFmtId="0" fontId="5" fillId="5" borderId="8" xfId="0" applyFont="1" applyFill="1" applyBorder="1" applyAlignment="1">
      <alignment horizontal="center"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5" fillId="5" borderId="8" xfId="0" applyFont="1" applyFill="1" applyBorder="1" applyAlignment="1">
      <alignment horizontal="center" vertical="top"/>
    </xf>
    <xf numFmtId="0" fontId="0" fillId="0" borderId="8" xfId="0"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0" xfId="0" applyFont="1" applyBorder="1" applyAlignment="1">
      <alignment horizontal="left" vertical="center"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0" fillId="0" borderId="12" xfId="0" applyBorder="1" applyAlignment="1">
      <alignment horizontal="left" vertical="top" wrapText="1"/>
    </xf>
    <xf numFmtId="0" fontId="0" fillId="0" borderId="0" xfId="0" applyFont="1" applyBorder="1" applyAlignment="1">
      <alignment horizontal="left" vertical="center" wrapText="1"/>
    </xf>
    <xf numFmtId="166" fontId="12" fillId="0" borderId="0" xfId="0" applyNumberFormat="1" applyFont="1" applyFill="1" applyBorder="1" applyAlignment="1">
      <alignment horizontal="left" vertical="center" wrapText="1"/>
    </xf>
    <xf numFmtId="166" fontId="12" fillId="0" borderId="0" xfId="0" applyNumberFormat="1" applyFont="1" applyFill="1" applyBorder="1" applyAlignment="1">
      <alignment horizontal="left" vertical="center"/>
    </xf>
    <xf numFmtId="0" fontId="17" fillId="0" borderId="8" xfId="1" applyFont="1" applyBorder="1" applyAlignment="1">
      <alignment horizontal="center" vertical="center"/>
    </xf>
    <xf numFmtId="0" fontId="17" fillId="0" borderId="8" xfId="0" applyFont="1" applyBorder="1" applyAlignment="1">
      <alignment horizontal="center" vertical="center"/>
    </xf>
    <xf numFmtId="0" fontId="17" fillId="0" borderId="8" xfId="0" applyFont="1" applyBorder="1" applyAlignment="1"/>
    <xf numFmtId="0" fontId="17" fillId="0" borderId="14" xfId="1" applyFont="1" applyBorder="1" applyAlignment="1">
      <alignment horizontal="center" vertical="center"/>
    </xf>
    <xf numFmtId="0" fontId="0" fillId="0" borderId="9" xfId="0" applyBorder="1" applyAlignment="1">
      <alignment horizontal="center" vertical="center"/>
    </xf>
    <xf numFmtId="0" fontId="0" fillId="0" borderId="0" xfId="1" applyFont="1" applyAlignment="1">
      <alignment horizontal="left" vertical="top" wrapText="1"/>
    </xf>
    <xf numFmtId="0" fontId="0" fillId="0" borderId="0" xfId="0" applyAlignment="1"/>
    <xf numFmtId="0" fontId="0" fillId="0" borderId="14" xfId="1" applyFont="1" applyBorder="1" applyAlignment="1">
      <alignment horizontal="center" vertical="center"/>
    </xf>
    <xf numFmtId="0" fontId="0" fillId="0" borderId="17" xfId="0" applyBorder="1" applyAlignment="1">
      <alignment horizontal="center" vertical="center"/>
    </xf>
    <xf numFmtId="0" fontId="0" fillId="0" borderId="11"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0" xfId="1" applyAlignment="1">
      <alignment wrapText="1"/>
    </xf>
    <xf numFmtId="0" fontId="0" fillId="0" borderId="0" xfId="0" applyAlignment="1">
      <alignment wrapText="1"/>
    </xf>
    <xf numFmtId="0" fontId="5" fillId="0" borderId="0" xfId="1" applyFont="1" applyAlignment="1">
      <alignment horizontal="left" vertical="center" wrapText="1"/>
    </xf>
    <xf numFmtId="0" fontId="17" fillId="0" borderId="5" xfId="1"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6" xfId="1" applyFont="1" applyBorder="1" applyAlignment="1">
      <alignment horizontal="center" vertical="center"/>
    </xf>
    <xf numFmtId="0" fontId="17" fillId="0" borderId="7" xfId="1" applyFont="1" applyBorder="1" applyAlignment="1">
      <alignment horizontal="center" vertical="center"/>
    </xf>
    <xf numFmtId="0" fontId="17" fillId="0" borderId="14" xfId="1" applyFont="1" applyBorder="1" applyAlignment="1">
      <alignment horizontal="center" vertical="center" wrapText="1"/>
    </xf>
    <xf numFmtId="0" fontId="0" fillId="0" borderId="9" xfId="0" applyBorder="1" applyAlignment="1">
      <alignment horizontal="center" vertical="center" wrapText="1"/>
    </xf>
    <xf numFmtId="0" fontId="5" fillId="0" borderId="0" xfId="0" applyFont="1" applyAlignment="1">
      <alignment horizontal="left" wrapText="1"/>
    </xf>
    <xf numFmtId="0" fontId="0" fillId="0" borderId="0" xfId="0" applyAlignment="1">
      <alignment horizontal="left" wrapText="1"/>
    </xf>
    <xf numFmtId="0" fontId="5" fillId="0" borderId="0" xfId="1" applyFill="1" applyBorder="1" applyAlignment="1">
      <alignment horizontal="left" vertical="center" wrapText="1"/>
    </xf>
    <xf numFmtId="0" fontId="5" fillId="0" borderId="0" xfId="1" applyFont="1" applyFill="1" applyBorder="1" applyAlignment="1">
      <alignment horizontal="left" vertical="center" wrapText="1"/>
    </xf>
    <xf numFmtId="0" fontId="5" fillId="0" borderId="0" xfId="1" applyFont="1" applyAlignment="1">
      <alignment horizontal="left" vertical="top" wrapText="1"/>
    </xf>
    <xf numFmtId="0" fontId="5" fillId="0" borderId="8" xfId="1" applyBorder="1" applyAlignment="1">
      <alignment horizontal="center" vertical="center"/>
    </xf>
    <xf numFmtId="0" fontId="5" fillId="0" borderId="5" xfId="1" applyBorder="1" applyAlignment="1">
      <alignment horizontal="center"/>
    </xf>
    <xf numFmtId="0" fontId="0" fillId="0" borderId="6" xfId="0" applyBorder="1" applyAlignment="1">
      <alignment horizontal="center"/>
    </xf>
    <xf numFmtId="170" fontId="5" fillId="0" borderId="5" xfId="1" applyNumberFormat="1" applyBorder="1" applyAlignment="1">
      <alignment horizontal="center"/>
    </xf>
    <xf numFmtId="0" fontId="0" fillId="0" borderId="6" xfId="0" applyBorder="1" applyAlignment="1"/>
    <xf numFmtId="0" fontId="0" fillId="0" borderId="7" xfId="0" applyBorder="1" applyAlignment="1"/>
    <xf numFmtId="0" fontId="5" fillId="0" borderId="6" xfId="1" applyBorder="1" applyAlignment="1">
      <alignment horizontal="center"/>
    </xf>
    <xf numFmtId="0" fontId="5" fillId="0" borderId="7" xfId="1" applyBorder="1" applyAlignment="1">
      <alignment horizontal="center"/>
    </xf>
    <xf numFmtId="170" fontId="5" fillId="0" borderId="5" xfId="1" applyNumberFormat="1" applyFont="1" applyBorder="1" applyAlignment="1">
      <alignment horizontal="center"/>
    </xf>
    <xf numFmtId="3" fontId="12" fillId="0" borderId="8" xfId="1" applyNumberFormat="1" applyFont="1" applyBorder="1" applyAlignment="1">
      <alignment horizontal="left" vertical="top"/>
    </xf>
    <xf numFmtId="3" fontId="12" fillId="0" borderId="8" xfId="1" applyNumberFormat="1" applyFont="1" applyBorder="1" applyAlignment="1">
      <alignment horizontal="left" vertical="top" wrapText="1"/>
    </xf>
    <xf numFmtId="0" fontId="0" fillId="0" borderId="0" xfId="0" applyBorder="1" applyAlignment="1">
      <alignment horizontal="center" vertical="center" wrapText="1"/>
    </xf>
    <xf numFmtId="3" fontId="5" fillId="0" borderId="5"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wrapText="1"/>
    </xf>
    <xf numFmtId="3" fontId="5" fillId="0" borderId="7"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2" fillId="0" borderId="0" xfId="0" applyFont="1" applyAlignment="1">
      <alignment horizontal="left" vertical="center" wrapText="1"/>
    </xf>
    <xf numFmtId="0" fontId="5" fillId="0" borderId="0" xfId="0" applyFont="1" applyAlignment="1">
      <alignment vertical="top" wrapText="1"/>
    </xf>
    <xf numFmtId="0" fontId="17" fillId="0" borderId="0" xfId="0" applyFont="1" applyAlignment="1">
      <alignment wrapText="1"/>
    </xf>
    <xf numFmtId="0" fontId="17" fillId="0" borderId="0" xfId="0" applyFont="1" applyFill="1" applyBorder="1" applyAlignment="1">
      <alignment horizontal="left"/>
    </xf>
    <xf numFmtId="0" fontId="5" fillId="0" borderId="0" xfId="0" applyFont="1" applyBorder="1" applyAlignment="1">
      <alignment horizontal="left" vertical="top" wrapText="1"/>
    </xf>
    <xf numFmtId="0" fontId="17" fillId="0" borderId="0" xfId="0" applyFont="1" applyAlignment="1">
      <alignment horizontal="center"/>
    </xf>
    <xf numFmtId="0" fontId="0" fillId="0" borderId="0" xfId="0" applyBorder="1" applyAlignment="1">
      <alignment horizontal="left" vertical="top" wrapText="1"/>
    </xf>
    <xf numFmtId="0" fontId="0" fillId="0" borderId="0" xfId="0" applyAlignment="1">
      <alignment horizontal="left" vertical="top" wrapText="1"/>
    </xf>
    <xf numFmtId="0" fontId="0" fillId="0" borderId="0" xfId="0" applyFill="1" applyBorder="1" applyAlignment="1">
      <alignment horizontal="left" vertical="center" wrapText="1"/>
    </xf>
    <xf numFmtId="3" fontId="12" fillId="0" borderId="8" xfId="0" applyNumberFormat="1" applyFont="1" applyBorder="1" applyAlignment="1">
      <alignment horizontal="center" vertical="center"/>
    </xf>
    <xf numFmtId="3" fontId="12" fillId="0" borderId="8" xfId="0" applyNumberFormat="1" applyFont="1" applyBorder="1" applyAlignment="1">
      <alignment horizontal="center" vertical="center" wrapText="1"/>
    </xf>
    <xf numFmtId="3" fontId="5" fillId="0" borderId="5" xfId="0" applyNumberFormat="1" applyFont="1" applyFill="1" applyBorder="1" applyAlignment="1">
      <alignment horizontal="center" vertical="center"/>
    </xf>
    <xf numFmtId="3" fontId="5" fillId="0" borderId="6"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27" fillId="0" borderId="8"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horizontal="left" vertical="center" wrapText="1"/>
    </xf>
    <xf numFmtId="0" fontId="27" fillId="0" borderId="8" xfId="0" applyFont="1" applyBorder="1" applyAlignment="1">
      <alignment horizontal="center" vertical="center" wrapText="1"/>
    </xf>
    <xf numFmtId="0" fontId="27" fillId="0" borderId="5" xfId="0" applyFont="1" applyBorder="1" applyAlignment="1">
      <alignment horizontal="center" vertical="center" wrapText="1"/>
    </xf>
    <xf numFmtId="0" fontId="4" fillId="9" borderId="15" xfId="0" applyFont="1" applyFill="1" applyBorder="1" applyAlignment="1">
      <alignment horizontal="center" wrapText="1"/>
    </xf>
    <xf numFmtId="0" fontId="4" fillId="9" borderId="12" xfId="0" applyFont="1" applyFill="1" applyBorder="1" applyAlignment="1">
      <alignment horizontal="center" wrapText="1"/>
    </xf>
    <xf numFmtId="0" fontId="4" fillId="9" borderId="16" xfId="0" applyFont="1" applyFill="1" applyBorder="1" applyAlignment="1">
      <alignment horizontal="center" wrapText="1"/>
    </xf>
    <xf numFmtId="0" fontId="4" fillId="9" borderId="15" xfId="0" applyFont="1" applyFill="1" applyBorder="1" applyAlignment="1">
      <alignment horizontal="center"/>
    </xf>
    <xf numFmtId="0" fontId="4" fillId="9" borderId="12" xfId="0" applyFont="1" applyFill="1" applyBorder="1" applyAlignment="1">
      <alignment horizontal="center"/>
    </xf>
    <xf numFmtId="0" fontId="4" fillId="9" borderId="16" xfId="0" applyFont="1" applyFill="1" applyBorder="1" applyAlignment="1">
      <alignment horizont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xf>
    <xf numFmtId="0" fontId="0" fillId="0" borderId="0" xfId="0" applyAlignment="1">
      <alignment horizontal="left" vertical="center" wrapText="1"/>
    </xf>
    <xf numFmtId="3" fontId="12" fillId="0" borderId="19" xfId="0" applyNumberFormat="1" applyFont="1" applyBorder="1" applyAlignment="1">
      <alignment horizontal="center"/>
    </xf>
    <xf numFmtId="3" fontId="12" fillId="0" borderId="9" xfId="0" applyNumberFormat="1" applyFont="1" applyBorder="1" applyAlignment="1">
      <alignment horizontal="center"/>
    </xf>
    <xf numFmtId="3" fontId="12" fillId="0" borderId="18" xfId="0" applyNumberFormat="1" applyFont="1" applyBorder="1" applyAlignment="1">
      <alignment horizontal="center"/>
    </xf>
    <xf numFmtId="3" fontId="12" fillId="0" borderId="8" xfId="0" applyNumberFormat="1" applyFont="1" applyBorder="1" applyAlignment="1">
      <alignment horizontal="center"/>
    </xf>
    <xf numFmtId="0" fontId="0" fillId="0" borderId="8" xfId="0" applyFont="1" applyFill="1" applyBorder="1" applyAlignment="1">
      <alignment vertical="center"/>
    </xf>
    <xf numFmtId="0" fontId="0" fillId="0" borderId="0" xfId="0" applyFill="1" applyBorder="1"/>
    <xf numFmtId="173" fontId="0" fillId="0" borderId="8" xfId="8" applyNumberFormat="1" applyFont="1" applyBorder="1"/>
    <xf numFmtId="173" fontId="0" fillId="0" borderId="8" xfId="8" applyNumberFormat="1" applyFont="1" applyBorder="1" applyAlignment="1">
      <alignment horizontal="center"/>
    </xf>
  </cellXfs>
  <cellStyles count="11">
    <cellStyle name="Comma" xfId="8" builtinId="3"/>
    <cellStyle name="Comma 2" xfId="2"/>
    <cellStyle name="Comma 6 2" xfId="6"/>
    <cellStyle name="Comma 8" xfId="7"/>
    <cellStyle name="Neutral 2" xfId="10"/>
    <cellStyle name="Normal" xfId="0" builtinId="0"/>
    <cellStyle name="Normal 2" xfId="1"/>
    <cellStyle name="Normal 2 2" xfId="4"/>
    <cellStyle name="Normal 3" xfId="9"/>
    <cellStyle name="Normal 4" xfId="3"/>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(3,306 TBs)</a:t>
            </a:r>
          </a:p>
        </c:rich>
      </c:tx>
      <c:layout/>
      <c:overlay val="0"/>
      <c:spPr>
        <a:noFill/>
        <a:ln w="25400">
          <a:noFill/>
        </a:ln>
      </c:spPr>
    </c:title>
    <c:autoTitleDeleted val="0"/>
    <c:plotArea>
      <c:layout>
        <c:manualLayout>
          <c:layoutTarget val="inner"/>
          <c:xMode val="edge"/>
          <c:yMode val="edge"/>
          <c:x val="0.3519557873000464"/>
          <c:y val="0.61879895561361709"/>
          <c:w val="0.26815679032383488"/>
          <c:h val="0.25065274151436034"/>
        </c:manualLayout>
      </c:layout>
      <c:pieChart>
        <c:varyColors val="1"/>
        <c:ser>
          <c:idx val="0"/>
          <c:order val="0"/>
          <c:tx>
            <c:strRef>
              <c:f>Ingest!$B$6</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Lbls>
            <c:dLbl>
              <c:idx val="0"/>
              <c:layout>
                <c:manualLayout>
                  <c:x val="0.13337531896173663"/>
                  <c:y val="-4.044553968028225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699158381481594"/>
                  <c:y val="-0.110480797632201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32252787042308"/>
                  <c:y val="5.60104203463544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3049729715237369E-2"/>
                  <c:y val="3.567048866018001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45226893381764"/>
                  <c:y val="8.7793747156970879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1257785101248384E-2"/>
                  <c:y val="-0.22203263804365134"/>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6958661026876914E-2"/>
                  <c:y val="-0.18841918673446217"/>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81817532684127"/>
                  <c:y val="-0.14706493695316394"/>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35315298481432172"/>
                  <c:y val="-0.34192061437979054"/>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Ingest!$A$7:$A$17</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Ingest!$B$7:$B$17</c:f>
              <c:numCache>
                <c:formatCode>#,##0.0</c:formatCode>
                <c:ptCount val="11"/>
                <c:pt idx="0">
                  <c:v>596.26308691406257</c:v>
                </c:pt>
                <c:pt idx="1">
                  <c:v>416.35912695312498</c:v>
                </c:pt>
                <c:pt idx="2">
                  <c:v>2.9736757812499999</c:v>
                </c:pt>
                <c:pt idx="3">
                  <c:v>458.89966796875001</c:v>
                </c:pt>
                <c:pt idx="4">
                  <c:v>4.8903310546874996</c:v>
                </c:pt>
                <c:pt idx="5">
                  <c:v>1660.5445312500001</c:v>
                </c:pt>
                <c:pt idx="6">
                  <c:v>69.958608398437505</c:v>
                </c:pt>
                <c:pt idx="7">
                  <c:v>59.974079101562502</c:v>
                </c:pt>
                <c:pt idx="8">
                  <c:v>3.5057223854064943</c:v>
                </c:pt>
                <c:pt idx="9">
                  <c:v>32.347826171874999</c:v>
                </c:pt>
                <c:pt idx="10">
                  <c:v>2.0361328125E-3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Distribution!$A$132</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Distribution!$B$132:$M$132</c:f>
              <c:numCache>
                <c:formatCode>#,##0.00</c:formatCode>
                <c:ptCount val="12"/>
                <c:pt idx="0">
                  <c:v>4.8229340000000001</c:v>
                </c:pt>
                <c:pt idx="1">
                  <c:v>0.92789699999999997</c:v>
                </c:pt>
                <c:pt idx="2">
                  <c:v>133.23571899999999</c:v>
                </c:pt>
                <c:pt idx="3">
                  <c:v>226.45194699999999</c:v>
                </c:pt>
                <c:pt idx="4">
                  <c:v>1.973287</c:v>
                </c:pt>
                <c:pt idx="5">
                  <c:v>98.596080999999998</c:v>
                </c:pt>
                <c:pt idx="6">
                  <c:v>109.976243</c:v>
                </c:pt>
                <c:pt idx="7">
                  <c:v>28.878768000000001</c:v>
                </c:pt>
                <c:pt idx="8">
                  <c:v>43.198168000000003</c:v>
                </c:pt>
                <c:pt idx="9">
                  <c:v>5.1607640000000004</c:v>
                </c:pt>
                <c:pt idx="10">
                  <c:v>23.587070000000001</c:v>
                </c:pt>
                <c:pt idx="11">
                  <c:v>3.6192199999999999</c:v>
                </c:pt>
              </c:numCache>
            </c:numRef>
          </c:val>
        </c:ser>
        <c:ser>
          <c:idx val="1"/>
          <c:order val="1"/>
          <c:tx>
            <c:strRef>
              <c:f>Distribution!$A$133</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Distribution!$B$133:$M$133</c:f>
              <c:numCache>
                <c:formatCode>#,##0.00</c:formatCode>
                <c:ptCount val="12"/>
                <c:pt idx="0">
                  <c:v>1.1391249999999999</c:v>
                </c:pt>
                <c:pt idx="1">
                  <c:v>0.134326</c:v>
                </c:pt>
                <c:pt idx="2">
                  <c:v>11.618879</c:v>
                </c:pt>
                <c:pt idx="3">
                  <c:v>66.772660000000002</c:v>
                </c:pt>
                <c:pt idx="4">
                  <c:v>0.53896999999999995</c:v>
                </c:pt>
                <c:pt idx="5">
                  <c:v>20.449263999999999</c:v>
                </c:pt>
                <c:pt idx="6">
                  <c:v>8.3157460000000007</c:v>
                </c:pt>
                <c:pt idx="7">
                  <c:v>5.2732330000000003</c:v>
                </c:pt>
                <c:pt idx="8">
                  <c:v>1.6492899999999999</c:v>
                </c:pt>
                <c:pt idx="9">
                  <c:v>3.69834</c:v>
                </c:pt>
                <c:pt idx="10">
                  <c:v>4.712002</c:v>
                </c:pt>
                <c:pt idx="11">
                  <c:v>2.8485499999999999</c:v>
                </c:pt>
              </c:numCache>
            </c:numRef>
          </c:val>
        </c:ser>
        <c:ser>
          <c:idx val="2"/>
          <c:order val="2"/>
          <c:tx>
            <c:strRef>
              <c:f>Distribution!$A$134</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Distribution!$B$134:$M$134</c:f>
              <c:numCache>
                <c:formatCode>#,##0.00</c:formatCode>
                <c:ptCount val="12"/>
                <c:pt idx="0">
                  <c:v>5.4077060000000001</c:v>
                </c:pt>
                <c:pt idx="1">
                  <c:v>0.68071400000000004</c:v>
                </c:pt>
                <c:pt idx="2">
                  <c:v>6.025665</c:v>
                </c:pt>
                <c:pt idx="3">
                  <c:v>58.449983000000003</c:v>
                </c:pt>
                <c:pt idx="4">
                  <c:v>0.75316799999999995</c:v>
                </c:pt>
                <c:pt idx="5">
                  <c:v>17.693035999999999</c:v>
                </c:pt>
                <c:pt idx="6">
                  <c:v>25.942504</c:v>
                </c:pt>
                <c:pt idx="7">
                  <c:v>5.8143349999999998</c:v>
                </c:pt>
                <c:pt idx="8">
                  <c:v>4.3337700000000003</c:v>
                </c:pt>
                <c:pt idx="9">
                  <c:v>3.8853279999999999</c:v>
                </c:pt>
                <c:pt idx="10">
                  <c:v>27.744264000000001</c:v>
                </c:pt>
                <c:pt idx="11">
                  <c:v>0.30080200000000001</c:v>
                </c:pt>
              </c:numCache>
            </c:numRef>
          </c:val>
        </c:ser>
        <c:ser>
          <c:idx val="3"/>
          <c:order val="3"/>
          <c:tx>
            <c:strRef>
              <c:f>Distribution!$A$135</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Distribution!$B$135:$M$135</c:f>
              <c:numCache>
                <c:formatCode>#,##0.00</c:formatCode>
                <c:ptCount val="12"/>
                <c:pt idx="0">
                  <c:v>2.7559200000000001</c:v>
                </c:pt>
                <c:pt idx="1">
                  <c:v>4.5656000000000002E-2</c:v>
                </c:pt>
                <c:pt idx="2">
                  <c:v>13.647622999999999</c:v>
                </c:pt>
                <c:pt idx="3">
                  <c:v>20.395712</c:v>
                </c:pt>
                <c:pt idx="4">
                  <c:v>3.083113</c:v>
                </c:pt>
                <c:pt idx="5">
                  <c:v>18.060410999999998</c:v>
                </c:pt>
                <c:pt idx="6">
                  <c:v>195.27742499999999</c:v>
                </c:pt>
                <c:pt idx="7">
                  <c:v>2.3269280000000001</c:v>
                </c:pt>
                <c:pt idx="8">
                  <c:v>2.425198</c:v>
                </c:pt>
                <c:pt idx="9">
                  <c:v>7.9531000000000004E-2</c:v>
                </c:pt>
                <c:pt idx="10">
                  <c:v>18.344626999999999</c:v>
                </c:pt>
                <c:pt idx="11">
                  <c:v>0.13699600000000001</c:v>
                </c:pt>
              </c:numCache>
            </c:numRef>
          </c:val>
        </c:ser>
        <c:ser>
          <c:idx val="4"/>
          <c:order val="4"/>
          <c:tx>
            <c:strRef>
              <c:f>Distribution!$A$136</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Distribution!$B$136:$M$136</c:f>
              <c:numCache>
                <c:formatCode>#,##0.00</c:formatCode>
                <c:ptCount val="12"/>
                <c:pt idx="0">
                  <c:v>6.5759999999999999E-2</c:v>
                </c:pt>
                <c:pt idx="1">
                  <c:v>9.4763E-2</c:v>
                </c:pt>
                <c:pt idx="2">
                  <c:v>1.4930479999999999</c:v>
                </c:pt>
                <c:pt idx="3">
                  <c:v>0.36076999999999998</c:v>
                </c:pt>
                <c:pt idx="4">
                  <c:v>6.0359999999999997E-3</c:v>
                </c:pt>
                <c:pt idx="5">
                  <c:v>0.69838800000000001</c:v>
                </c:pt>
                <c:pt idx="6">
                  <c:v>3.0247E-2</c:v>
                </c:pt>
                <c:pt idx="7">
                  <c:v>7.0747000000000004E-2</c:v>
                </c:pt>
                <c:pt idx="8">
                  <c:v>0.219106</c:v>
                </c:pt>
                <c:pt idx="9">
                  <c:v>1.694E-3</c:v>
                </c:pt>
                <c:pt idx="10">
                  <c:v>9.4954999999999998E-2</c:v>
                </c:pt>
                <c:pt idx="11">
                  <c:v>4.2292000000000003E-2</c:v>
                </c:pt>
              </c:numCache>
            </c:numRef>
          </c:val>
        </c:ser>
        <c:ser>
          <c:idx val="5"/>
          <c:order val="5"/>
          <c:tx>
            <c:strRef>
              <c:f>Distribution!$A$137</c:f>
              <c:strCache>
                <c:ptCount val="1"/>
                <c:pt idx="0">
                  <c:v>US Other</c:v>
                </c:pt>
              </c:strCache>
            </c:strRef>
          </c:tx>
          <c:spPr>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Distribution!$B$137:$M$137</c:f>
              <c:numCache>
                <c:formatCode>#,##0.00</c:formatCode>
                <c:ptCount val="12"/>
                <c:pt idx="0">
                  <c:v>8.3560000000000006E-3</c:v>
                </c:pt>
                <c:pt idx="1">
                  <c:v>9.4191999999999998E-2</c:v>
                </c:pt>
                <c:pt idx="2">
                  <c:v>2.7615319999999999</c:v>
                </c:pt>
                <c:pt idx="3">
                  <c:v>26.341896999999999</c:v>
                </c:pt>
                <c:pt idx="4">
                  <c:v>2.9478000000000001E-2</c:v>
                </c:pt>
                <c:pt idx="5">
                  <c:v>5.4983490000000002</c:v>
                </c:pt>
                <c:pt idx="6">
                  <c:v>19.008008</c:v>
                </c:pt>
                <c:pt idx="7">
                  <c:v>1.1977370000000001</c:v>
                </c:pt>
                <c:pt idx="8">
                  <c:v>4.2610570000000001</c:v>
                </c:pt>
                <c:pt idx="9">
                  <c:v>0.21271200000000001</c:v>
                </c:pt>
                <c:pt idx="10">
                  <c:v>1.962486</c:v>
                </c:pt>
                <c:pt idx="11">
                  <c:v>0.61084799999999995</c:v>
                </c:pt>
              </c:numCache>
            </c:numRef>
          </c:val>
        </c:ser>
        <c:ser>
          <c:idx val="6"/>
          <c:order val="6"/>
          <c:tx>
            <c:strRef>
              <c:f>Distribution!$A$138</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Distribution!$B$131:$M$131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Distribution!$B$138:$M$138</c:f>
              <c:numCache>
                <c:formatCode>#,##0.00</c:formatCode>
                <c:ptCount val="12"/>
                <c:pt idx="0">
                  <c:v>1.743476</c:v>
                </c:pt>
                <c:pt idx="1">
                  <c:v>2.3311999999999999E-2</c:v>
                </c:pt>
                <c:pt idx="2">
                  <c:v>3.2539250000000002</c:v>
                </c:pt>
                <c:pt idx="3">
                  <c:v>6.2876849999999997</c:v>
                </c:pt>
                <c:pt idx="4">
                  <c:v>2.7300000000000002E-4</c:v>
                </c:pt>
                <c:pt idx="5">
                  <c:v>2.2809170000000001</c:v>
                </c:pt>
                <c:pt idx="6">
                  <c:v>2.0943740000000002</c:v>
                </c:pt>
                <c:pt idx="7">
                  <c:v>27.085618</c:v>
                </c:pt>
                <c:pt idx="8">
                  <c:v>0.86992899999999995</c:v>
                </c:pt>
                <c:pt idx="9">
                  <c:v>4.6454000000000002E-2</c:v>
                </c:pt>
                <c:pt idx="10">
                  <c:v>0.731043</c:v>
                </c:pt>
                <c:pt idx="11">
                  <c:v>9.3030000000000002E-2</c:v>
                </c:pt>
              </c:numCache>
            </c:numRef>
          </c:val>
        </c:ser>
        <c:dLbls>
          <c:showLegendKey val="0"/>
          <c:showVal val="0"/>
          <c:showCatName val="0"/>
          <c:showSerName val="0"/>
          <c:showPercent val="0"/>
          <c:showBubbleSize val="0"/>
        </c:dLbls>
        <c:gapWidth val="95"/>
        <c:overlap val="100"/>
        <c:axId val="224173264"/>
        <c:axId val="224173824"/>
      </c:barChart>
      <c:catAx>
        <c:axId val="22417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224173824"/>
        <c:crosses val="autoZero"/>
        <c:auto val="1"/>
        <c:lblAlgn val="ctr"/>
        <c:lblOffset val="100"/>
        <c:noMultiLvlLbl val="0"/>
      </c:catAx>
      <c:valAx>
        <c:axId val="22417382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417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Distribution!$A$255</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Distribution!$B$254:$M$254</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Distribution!$B$255:$M$255</c:f>
              <c:numCache>
                <c:formatCode>_(* #,##0.00_);_(* \(#,##0.00\);_(* "-"??_);_(@_)</c:formatCode>
                <c:ptCount val="12"/>
                <c:pt idx="0">
                  <c:v>2.1224842218571123</c:v>
                </c:pt>
                <c:pt idx="1">
                  <c:v>55.444716282499023</c:v>
                </c:pt>
                <c:pt idx="2">
                  <c:v>0</c:v>
                </c:pt>
                <c:pt idx="3">
                  <c:v>11.449093442048243</c:v>
                </c:pt>
                <c:pt idx="4">
                  <c:v>4.9302520350602146</c:v>
                </c:pt>
                <c:pt idx="5">
                  <c:v>0</c:v>
                </c:pt>
                <c:pt idx="6">
                  <c:v>12.14135342731875</c:v>
                </c:pt>
                <c:pt idx="7">
                  <c:v>6.2431855208160351E-2</c:v>
                </c:pt>
                <c:pt idx="8">
                  <c:v>99.219316218369144</c:v>
                </c:pt>
                <c:pt idx="9">
                  <c:v>0</c:v>
                </c:pt>
                <c:pt idx="10">
                  <c:v>0.79784578224644043</c:v>
                </c:pt>
                <c:pt idx="11">
                  <c:v>0</c:v>
                </c:pt>
              </c:numCache>
            </c:numRef>
          </c:val>
        </c:ser>
        <c:ser>
          <c:idx val="1"/>
          <c:order val="1"/>
          <c:tx>
            <c:strRef>
              <c:f>Distribution!$A$256</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Distribution!$B$254:$M$254</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Distribution!$B$256:$M$256</c:f>
              <c:numCache>
                <c:formatCode>_(* #,##0.00_);_(* \(#,##0.00\);_(* "-"??_);_(@_)</c:formatCode>
                <c:ptCount val="12"/>
                <c:pt idx="0">
                  <c:v>374.84252398120634</c:v>
                </c:pt>
                <c:pt idx="1">
                  <c:v>117.29764923251855</c:v>
                </c:pt>
                <c:pt idx="2">
                  <c:v>79.027598776283398</c:v>
                </c:pt>
                <c:pt idx="3">
                  <c:v>416.89903853459276</c:v>
                </c:pt>
                <c:pt idx="4">
                  <c:v>4.0482942434455174</c:v>
                </c:pt>
                <c:pt idx="5">
                  <c:v>42.293082079855523</c:v>
                </c:pt>
                <c:pt idx="6">
                  <c:v>2600.9519216962499</c:v>
                </c:pt>
                <c:pt idx="7">
                  <c:v>33.123095726504197</c:v>
                </c:pt>
                <c:pt idx="8">
                  <c:v>660.07992734416109</c:v>
                </c:pt>
                <c:pt idx="9">
                  <c:v>0</c:v>
                </c:pt>
                <c:pt idx="10">
                  <c:v>6.3747055650892381</c:v>
                </c:pt>
                <c:pt idx="11">
                  <c:v>0</c:v>
                </c:pt>
              </c:numCache>
            </c:numRef>
          </c:val>
        </c:ser>
        <c:ser>
          <c:idx val="2"/>
          <c:order val="2"/>
          <c:tx>
            <c:strRef>
              <c:f>Distribution!$A$257</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Distribution!$B$254:$M$254</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Distribution!$B$257:$M$257</c:f>
              <c:numCache>
                <c:formatCode>_(* #,##0.00_);_(* \(#,##0.00\);_(* "-"??_);_(@_)</c:formatCode>
                <c:ptCount val="12"/>
                <c:pt idx="0">
                  <c:v>538.34264605287547</c:v>
                </c:pt>
                <c:pt idx="1">
                  <c:v>16.928652097793847</c:v>
                </c:pt>
                <c:pt idx="2">
                  <c:v>14.008555939061718</c:v>
                </c:pt>
                <c:pt idx="3">
                  <c:v>404.72899994964746</c:v>
                </c:pt>
                <c:pt idx="4">
                  <c:v>6.6761137148587206</c:v>
                </c:pt>
                <c:pt idx="5">
                  <c:v>812.14353580486818</c:v>
                </c:pt>
                <c:pt idx="6">
                  <c:v>962.98604819873731</c:v>
                </c:pt>
                <c:pt idx="7">
                  <c:v>89.545435500550397</c:v>
                </c:pt>
                <c:pt idx="8">
                  <c:v>371.50257341039162</c:v>
                </c:pt>
                <c:pt idx="9">
                  <c:v>0.21605268416533302</c:v>
                </c:pt>
                <c:pt idx="10">
                  <c:v>214.43900924778711</c:v>
                </c:pt>
                <c:pt idx="11">
                  <c:v>0</c:v>
                </c:pt>
              </c:numCache>
            </c:numRef>
          </c:val>
        </c:ser>
        <c:ser>
          <c:idx val="3"/>
          <c:order val="3"/>
          <c:tx>
            <c:strRef>
              <c:f>Distribution!$A$258</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Distribution!$B$254:$M$254</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Distribution!$B$258:$M$258</c:f>
              <c:numCache>
                <c:formatCode>_(* #,##0.00_);_(* \(#,##0.00\);_(* "-"??_);_(@_)</c:formatCode>
                <c:ptCount val="12"/>
                <c:pt idx="0">
                  <c:v>189.15185642429736</c:v>
                </c:pt>
                <c:pt idx="1">
                  <c:v>4.5675980945816212E-3</c:v>
                </c:pt>
                <c:pt idx="2">
                  <c:v>0.2574008786068584</c:v>
                </c:pt>
                <c:pt idx="3">
                  <c:v>164.43520932877931</c:v>
                </c:pt>
                <c:pt idx="4">
                  <c:v>0.39238668024881834</c:v>
                </c:pt>
                <c:pt idx="5">
                  <c:v>927.43262654007162</c:v>
                </c:pt>
                <c:pt idx="6">
                  <c:v>316.97413637332323</c:v>
                </c:pt>
                <c:pt idx="7">
                  <c:v>46.02015779865625</c:v>
                </c:pt>
                <c:pt idx="8">
                  <c:v>52.213414643183498</c:v>
                </c:pt>
                <c:pt idx="9">
                  <c:v>9.0501692175375776</c:v>
                </c:pt>
                <c:pt idx="10">
                  <c:v>10.658805635698535</c:v>
                </c:pt>
                <c:pt idx="11">
                  <c:v>0</c:v>
                </c:pt>
              </c:numCache>
            </c:numRef>
          </c:val>
        </c:ser>
        <c:ser>
          <c:idx val="4"/>
          <c:order val="4"/>
          <c:tx>
            <c:strRef>
              <c:f>Distribution!$A$259</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Distribution!$B$254:$M$254</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Distribution!$B$259:$M$259</c:f>
              <c:numCache>
                <c:formatCode>_(* #,##0.00_);_(* \(#,##0.00\);_(* "-"??_);_(@_)</c:formatCode>
                <c:ptCount val="12"/>
                <c:pt idx="0">
                  <c:v>4.6884435032743559</c:v>
                </c:pt>
                <c:pt idx="1">
                  <c:v>0</c:v>
                </c:pt>
                <c:pt idx="2">
                  <c:v>0</c:v>
                </c:pt>
                <c:pt idx="3">
                  <c:v>1030.9702372608399</c:v>
                </c:pt>
                <c:pt idx="4">
                  <c:v>1.874640097412334E-3</c:v>
                </c:pt>
                <c:pt idx="5">
                  <c:v>17.386573954318855</c:v>
                </c:pt>
                <c:pt idx="6">
                  <c:v>10.612519915469337</c:v>
                </c:pt>
                <c:pt idx="7">
                  <c:v>3.6915324961228124E-2</c:v>
                </c:pt>
                <c:pt idx="8">
                  <c:v>0</c:v>
                </c:pt>
                <c:pt idx="9">
                  <c:v>0.14324323850632911</c:v>
                </c:pt>
                <c:pt idx="10">
                  <c:v>63.991961642701369</c:v>
                </c:pt>
                <c:pt idx="11">
                  <c:v>1.0506227064488476</c:v>
                </c:pt>
              </c:numCache>
            </c:numRef>
          </c:val>
        </c:ser>
        <c:ser>
          <c:idx val="5"/>
          <c:order val="5"/>
          <c:tx>
            <c:v>Others</c:v>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Distribution!$B$254:$M$254</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Distribution!$B$260:$M$260</c:f>
              <c:numCache>
                <c:formatCode>_(* #,##0.00_);_(* \(#,##0.00\);_(* "-"??_);_(@_)</c:formatCode>
                <c:ptCount val="12"/>
                <c:pt idx="0">
                  <c:v>33.208144474622614</c:v>
                </c:pt>
                <c:pt idx="1">
                  <c:v>0</c:v>
                </c:pt>
                <c:pt idx="2">
                  <c:v>0.37337292966549218</c:v>
                </c:pt>
                <c:pt idx="3">
                  <c:v>42.934150974289842</c:v>
                </c:pt>
                <c:pt idx="4">
                  <c:v>8.1953349411378412E-2</c:v>
                </c:pt>
                <c:pt idx="5">
                  <c:v>1.9783193662069569</c:v>
                </c:pt>
                <c:pt idx="6">
                  <c:v>13.068103523341016</c:v>
                </c:pt>
                <c:pt idx="7">
                  <c:v>32.802917067872798</c:v>
                </c:pt>
                <c:pt idx="8">
                  <c:v>8.0155985221781449</c:v>
                </c:pt>
                <c:pt idx="9">
                  <c:v>11.017835702977148</c:v>
                </c:pt>
                <c:pt idx="10">
                  <c:v>4.7230529409553128</c:v>
                </c:pt>
                <c:pt idx="11">
                  <c:v>0.6219243316845674</c:v>
                </c:pt>
              </c:numCache>
            </c:numRef>
          </c:val>
        </c:ser>
        <c:dLbls>
          <c:showLegendKey val="0"/>
          <c:showVal val="0"/>
          <c:showCatName val="0"/>
          <c:showSerName val="0"/>
          <c:showPercent val="0"/>
          <c:showBubbleSize val="0"/>
        </c:dLbls>
        <c:gapWidth val="55"/>
        <c:overlap val="100"/>
        <c:axId val="223954384"/>
        <c:axId val="223954944"/>
      </c:barChart>
      <c:catAx>
        <c:axId val="22395438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223954944"/>
        <c:crosses val="autoZero"/>
        <c:auto val="1"/>
        <c:lblAlgn val="ctr"/>
        <c:lblOffset val="100"/>
        <c:noMultiLvlLbl val="0"/>
      </c:catAx>
      <c:valAx>
        <c:axId val="22395494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3954384"/>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Distribution!$A$219</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Distribution!$B$219:$M$219</c:f>
              <c:numCache>
                <c:formatCode>_(* #,##0.00_);_(* \(#,##0.00\);_(* "-"??_);_(@_)</c:formatCode>
                <c:ptCount val="12"/>
                <c:pt idx="0">
                  <c:v>0.13683899999999999</c:v>
                </c:pt>
                <c:pt idx="1">
                  <c:v>0.295539</c:v>
                </c:pt>
                <c:pt idx="2">
                  <c:v>0</c:v>
                </c:pt>
                <c:pt idx="3">
                  <c:v>0.52443099999999998</c:v>
                </c:pt>
                <c:pt idx="4">
                  <c:v>0.40066200000000002</c:v>
                </c:pt>
                <c:pt idx="5">
                  <c:v>0</c:v>
                </c:pt>
                <c:pt idx="6">
                  <c:v>0.51731799999999994</c:v>
                </c:pt>
                <c:pt idx="7">
                  <c:v>5.3999999999999998E-5</c:v>
                </c:pt>
                <c:pt idx="8">
                  <c:v>1.5890409999999999</c:v>
                </c:pt>
                <c:pt idx="9">
                  <c:v>0</c:v>
                </c:pt>
                <c:pt idx="10">
                  <c:v>4.8294999999999998E-2</c:v>
                </c:pt>
                <c:pt idx="11">
                  <c:v>0</c:v>
                </c:pt>
              </c:numCache>
            </c:numRef>
          </c:val>
        </c:ser>
        <c:ser>
          <c:idx val="1"/>
          <c:order val="1"/>
          <c:tx>
            <c:strRef>
              <c:f>Distribution!$A$220</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Distribution!$B$220:$M$220</c:f>
              <c:numCache>
                <c:formatCode>_(* #,##0.00_);_(* \(#,##0.00\);_(* "-"??_);_(@_)</c:formatCode>
                <c:ptCount val="12"/>
                <c:pt idx="0">
                  <c:v>1.377777</c:v>
                </c:pt>
                <c:pt idx="1">
                  <c:v>1.2127699999999999</c:v>
                </c:pt>
                <c:pt idx="2">
                  <c:v>134.58842100000001</c:v>
                </c:pt>
                <c:pt idx="3">
                  <c:v>14.454438</c:v>
                </c:pt>
                <c:pt idx="4">
                  <c:v>1.366428</c:v>
                </c:pt>
                <c:pt idx="5">
                  <c:v>3.063488</c:v>
                </c:pt>
                <c:pt idx="6">
                  <c:v>62.773681000000003</c:v>
                </c:pt>
                <c:pt idx="7">
                  <c:v>4.65801</c:v>
                </c:pt>
                <c:pt idx="8">
                  <c:v>5.5360760000000004</c:v>
                </c:pt>
                <c:pt idx="9">
                  <c:v>0</c:v>
                </c:pt>
                <c:pt idx="10">
                  <c:v>1.1144989999999999</c:v>
                </c:pt>
                <c:pt idx="11">
                  <c:v>0</c:v>
                </c:pt>
              </c:numCache>
            </c:numRef>
          </c:val>
        </c:ser>
        <c:ser>
          <c:idx val="2"/>
          <c:order val="2"/>
          <c:tx>
            <c:strRef>
              <c:f>Distribution!$A$221</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Distribution!$B$221:$M$221</c:f>
              <c:numCache>
                <c:formatCode>_(* #,##0.00_);_(* \(#,##0.00\);_(* "-"??_);_(@_)</c:formatCode>
                <c:ptCount val="12"/>
                <c:pt idx="0">
                  <c:v>12.016361</c:v>
                </c:pt>
                <c:pt idx="1">
                  <c:v>0.49247000000000002</c:v>
                </c:pt>
                <c:pt idx="2">
                  <c:v>35.501215000000002</c:v>
                </c:pt>
                <c:pt idx="3">
                  <c:v>53.569116000000001</c:v>
                </c:pt>
                <c:pt idx="4">
                  <c:v>2.3202090000000002</c:v>
                </c:pt>
                <c:pt idx="5">
                  <c:v>35.164532999999999</c:v>
                </c:pt>
                <c:pt idx="6">
                  <c:v>227.22844000000001</c:v>
                </c:pt>
                <c:pt idx="7">
                  <c:v>13.211055999999999</c:v>
                </c:pt>
                <c:pt idx="8">
                  <c:v>24.436215000000001</c:v>
                </c:pt>
                <c:pt idx="9">
                  <c:v>0.12103800000000001</c:v>
                </c:pt>
                <c:pt idx="10">
                  <c:v>39.043622999999997</c:v>
                </c:pt>
                <c:pt idx="11">
                  <c:v>0</c:v>
                </c:pt>
              </c:numCache>
            </c:numRef>
          </c:val>
        </c:ser>
        <c:ser>
          <c:idx val="3"/>
          <c:order val="3"/>
          <c:tx>
            <c:strRef>
              <c:f>Distribution!$A$222</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Distribution!$B$222:$M$222</c:f>
              <c:numCache>
                <c:formatCode>_(* #,##0.00_);_(* \(#,##0.00\);_(* "-"??_);_(@_)</c:formatCode>
                <c:ptCount val="12"/>
                <c:pt idx="0">
                  <c:v>1.154533</c:v>
                </c:pt>
                <c:pt idx="1">
                  <c:v>8.1000000000000004E-5</c:v>
                </c:pt>
                <c:pt idx="2">
                  <c:v>8.4939999999999998E-3</c:v>
                </c:pt>
                <c:pt idx="3">
                  <c:v>35.086401000000002</c:v>
                </c:pt>
                <c:pt idx="4">
                  <c:v>2.2951009999999998</c:v>
                </c:pt>
                <c:pt idx="5">
                  <c:v>105.20346600000001</c:v>
                </c:pt>
                <c:pt idx="6">
                  <c:v>46.739646999999998</c:v>
                </c:pt>
                <c:pt idx="7">
                  <c:v>37.505626999999997</c:v>
                </c:pt>
                <c:pt idx="8">
                  <c:v>15.585850000000001</c:v>
                </c:pt>
                <c:pt idx="9">
                  <c:v>8.3238690000000002</c:v>
                </c:pt>
                <c:pt idx="10">
                  <c:v>8.5470229999999994</c:v>
                </c:pt>
                <c:pt idx="11">
                  <c:v>0</c:v>
                </c:pt>
              </c:numCache>
            </c:numRef>
          </c:val>
        </c:ser>
        <c:ser>
          <c:idx val="4"/>
          <c:order val="4"/>
          <c:tx>
            <c:strRef>
              <c:f>Distribution!$A$223</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Distribution!$B$223:$M$223</c:f>
              <c:numCache>
                <c:formatCode>_(* #,##0.00_);_(* \(#,##0.00\);_(* "-"??_);_(@_)</c:formatCode>
                <c:ptCount val="12"/>
                <c:pt idx="0">
                  <c:v>1.1147000000000001E-2</c:v>
                </c:pt>
                <c:pt idx="1">
                  <c:v>0</c:v>
                </c:pt>
                <c:pt idx="2">
                  <c:v>0</c:v>
                </c:pt>
                <c:pt idx="3">
                  <c:v>297.22435999999999</c:v>
                </c:pt>
                <c:pt idx="4">
                  <c:v>6.9899999999999997E-4</c:v>
                </c:pt>
                <c:pt idx="5">
                  <c:v>15.365383</c:v>
                </c:pt>
                <c:pt idx="6">
                  <c:v>22.110505</c:v>
                </c:pt>
                <c:pt idx="7">
                  <c:v>5.5300000000000002E-3</c:v>
                </c:pt>
                <c:pt idx="8">
                  <c:v>0</c:v>
                </c:pt>
                <c:pt idx="9">
                  <c:v>2.5244249999999999</c:v>
                </c:pt>
                <c:pt idx="10">
                  <c:v>26.271820999999999</c:v>
                </c:pt>
                <c:pt idx="11">
                  <c:v>0.65437599999999996</c:v>
                </c:pt>
              </c:numCache>
            </c:numRef>
          </c:val>
        </c:ser>
        <c:ser>
          <c:idx val="5"/>
          <c:order val="5"/>
          <c:tx>
            <c:v>Others</c:v>
          </c:tx>
          <c:spPr>
            <a:ln w="25400">
              <a:noFill/>
            </a:ln>
            <a:effectLst>
              <a:outerShdw dist="35921" dir="2700000" algn="br">
                <a:srgbClr val="000000"/>
              </a:outerShdw>
            </a:effectLst>
          </c:spPr>
          <c:invertIfNegative val="0"/>
          <c:cat>
            <c:strRef>
              <c:f>Distribution!$B$218:$M$218</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Distribution!$B$224:$M$224</c:f>
              <c:numCache>
                <c:formatCode>_(* #,##0.00_);_(* \(#,##0.00\);_(* "-"??_);_(@_)</c:formatCode>
                <c:ptCount val="12"/>
                <c:pt idx="0">
                  <c:v>1.2466200000000001</c:v>
                </c:pt>
                <c:pt idx="1">
                  <c:v>0</c:v>
                </c:pt>
                <c:pt idx="2">
                  <c:v>1.938261</c:v>
                </c:pt>
                <c:pt idx="3">
                  <c:v>4.2019080000000004</c:v>
                </c:pt>
                <c:pt idx="4">
                  <c:v>1.2260000000000001E-3</c:v>
                </c:pt>
                <c:pt idx="5">
                  <c:v>4.4795759999999998</c:v>
                </c:pt>
                <c:pt idx="6">
                  <c:v>1.274956</c:v>
                </c:pt>
                <c:pt idx="7">
                  <c:v>15.267089</c:v>
                </c:pt>
                <c:pt idx="8">
                  <c:v>9.8093360000000001</c:v>
                </c:pt>
                <c:pt idx="9">
                  <c:v>2.115491</c:v>
                </c:pt>
                <c:pt idx="10">
                  <c:v>2.151186</c:v>
                </c:pt>
                <c:pt idx="11">
                  <c:v>6.9973619999999999</c:v>
                </c:pt>
              </c:numCache>
            </c:numRef>
          </c:val>
        </c:ser>
        <c:dLbls>
          <c:showLegendKey val="0"/>
          <c:showVal val="0"/>
          <c:showCatName val="0"/>
          <c:showSerName val="0"/>
          <c:showPercent val="0"/>
          <c:showBubbleSize val="0"/>
        </c:dLbls>
        <c:gapWidth val="95"/>
        <c:overlap val="100"/>
        <c:axId val="223960544"/>
        <c:axId val="224432064"/>
      </c:barChart>
      <c:catAx>
        <c:axId val="22396054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224432064"/>
        <c:crosses val="autoZero"/>
        <c:auto val="1"/>
        <c:lblAlgn val="ctr"/>
        <c:lblOffset val="100"/>
        <c:noMultiLvlLbl val="0"/>
      </c:catAx>
      <c:valAx>
        <c:axId val="22443206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3960544"/>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(137.8 TBs)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Distribution_bots!$A$79</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3.0295860215296171E-2"/>
                  <c:y val="-0.1589832593904365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0302776290642969"/>
                  <c:y val="-0.212772558031214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991763048358226"/>
                  <c:y val="-0.21753978820481901"/>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25698944102702936"/>
                  <c:y val="-7.9537886565895763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28745036177072691"/>
                  <c:y val="2.8198888784474435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12200325455450418"/>
                  <c:y val="0.11852148449242059"/>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35142268649144243"/>
                  <c:y val="4.6753001151599586E-4"/>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30603104118103358"/>
                  <c:y val="-0.119854908102044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8871182019615543"/>
                  <c:y val="-0.11872489798681927"/>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16791693809191205"/>
                  <c:y val="-0.24808683333926748"/>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6.4499655862520655E-2"/>
                  <c:y val="-0.28870736998900925"/>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Distribution_bots!$B$78:$M$78</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Distribution_bots!$B$79:$M$79</c:f>
              <c:numCache>
                <c:formatCode>#,##0.00</c:formatCode>
                <c:ptCount val="12"/>
                <c:pt idx="0">
                  <c:v>0.1172220800226567</c:v>
                </c:pt>
                <c:pt idx="1">
                  <c:v>1.0256332132021257</c:v>
                </c:pt>
                <c:pt idx="2">
                  <c:v>0.18503278899697737</c:v>
                </c:pt>
                <c:pt idx="3">
                  <c:v>0.20017836418264751</c:v>
                </c:pt>
                <c:pt idx="4">
                  <c:v>2.6829776197700902E-4</c:v>
                </c:pt>
                <c:pt idx="5">
                  <c:v>9.2463746253615486</c:v>
                </c:pt>
                <c:pt idx="6">
                  <c:v>0.32083960243562559</c:v>
                </c:pt>
                <c:pt idx="7">
                  <c:v>1.1974599269569786</c:v>
                </c:pt>
                <c:pt idx="8">
                  <c:v>4.5961121304571775E-4</c:v>
                </c:pt>
                <c:pt idx="9">
                  <c:v>2.0931786666551423E-3</c:v>
                </c:pt>
                <c:pt idx="10">
                  <c:v>1.899570507611311</c:v>
                </c:pt>
                <c:pt idx="11">
                  <c:v>0.17591453784643751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(40.3 Million)</a:t>
            </a:r>
          </a:p>
        </c:rich>
      </c:tx>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Distribution_bots!$A$20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6.9244873111350316E-2"/>
                  <c:y val="-0.2352547313856975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287467470997258E-2"/>
                  <c:y val="-9.944438719123251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547993095792476"/>
                  <c:y val="-0.1234782984661272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017966527760217"/>
                  <c:y val="-8.1141621150294179E-5"/>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330474993435555"/>
                  <c:y val="5.657495886652854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0780242040751822E-2"/>
                  <c:y val="0.12752560699263077"/>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21545001827450808"/>
                  <c:y val="5.681394167042760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0599044428620831"/>
                  <c:y val="-1.823110081342994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3212109907356193"/>
                  <c:y val="-0.1535865781097675"/>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6.305972775144858E-2"/>
                  <c:y val="-0.212794197604130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11"/>
              <c:layout>
                <c:manualLayout>
                  <c:x val="-1.5118277307903894E-2"/>
                  <c:y val="-0.25325869488736719"/>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Distribution_bots!$B$19:$M$19</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Distribution_bots!$B$20:$M$20</c:f>
              <c:numCache>
                <c:formatCode>#,##0.00</c:formatCode>
                <c:ptCount val="12"/>
                <c:pt idx="0">
                  <c:v>6.5231999999999998E-2</c:v>
                </c:pt>
                <c:pt idx="1">
                  <c:v>2.4771999999999999E-2</c:v>
                </c:pt>
                <c:pt idx="2">
                  <c:v>0.46644999999999998</c:v>
                </c:pt>
                <c:pt idx="3">
                  <c:v>5.3906000000000003E-2</c:v>
                </c:pt>
                <c:pt idx="4">
                  <c:v>4.9199999999999999E-3</c:v>
                </c:pt>
                <c:pt idx="5">
                  <c:v>36.737135000000002</c:v>
                </c:pt>
                <c:pt idx="6">
                  <c:v>0.164405</c:v>
                </c:pt>
                <c:pt idx="7">
                  <c:v>0.41484300000000002</c:v>
                </c:pt>
                <c:pt idx="8">
                  <c:v>1.8200000000000001E-4</c:v>
                </c:pt>
                <c:pt idx="9">
                  <c:v>4.1091999999999997E-2</c:v>
                </c:pt>
                <c:pt idx="10">
                  <c:v>1.8590040000000001</c:v>
                </c:pt>
                <c:pt idx="11">
                  <c:v>0.48758600000000002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Distribution_bots!$A$171</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Distribution_bots!$B$170:$M$170</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Distribution_bots!$B$171:$M$171</c:f>
              <c:numCache>
                <c:formatCode>_(* #,##0.00_);_(* \(#,##0.00\);_(* "-"??_);_(@_)</c:formatCode>
                <c:ptCount val="12"/>
                <c:pt idx="0">
                  <c:v>0</c:v>
                </c:pt>
                <c:pt idx="1">
                  <c:v>0</c:v>
                </c:pt>
                <c:pt idx="2">
                  <c:v>0</c:v>
                </c:pt>
                <c:pt idx="3">
                  <c:v>1.0116309567820215E-8</c:v>
                </c:pt>
                <c:pt idx="4">
                  <c:v>0</c:v>
                </c:pt>
                <c:pt idx="5">
                  <c:v>0</c:v>
                </c:pt>
                <c:pt idx="6">
                  <c:v>1.5688254707129003E-3</c:v>
                </c:pt>
                <c:pt idx="7">
                  <c:v>0</c:v>
                </c:pt>
                <c:pt idx="8">
                  <c:v>0</c:v>
                </c:pt>
                <c:pt idx="9">
                  <c:v>0</c:v>
                </c:pt>
                <c:pt idx="10">
                  <c:v>2.4163182388292578E-7</c:v>
                </c:pt>
                <c:pt idx="11">
                  <c:v>0</c:v>
                </c:pt>
              </c:numCache>
            </c:numRef>
          </c:val>
        </c:ser>
        <c:ser>
          <c:idx val="1"/>
          <c:order val="1"/>
          <c:tx>
            <c:strRef>
              <c:f>Distribution_bots!$A$172</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Distribution_bots!$B$170:$M$170</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Distribution_bots!$B$172:$M$172</c:f>
              <c:numCache>
                <c:formatCode>_(* #,##0.00_);_(* \(#,##0.00\);_(* "-"??_);_(@_)</c:formatCode>
                <c:ptCount val="12"/>
                <c:pt idx="0">
                  <c:v>6.4710108685176168E-2</c:v>
                </c:pt>
                <c:pt idx="1">
                  <c:v>1.0256068215767284</c:v>
                </c:pt>
                <c:pt idx="2">
                  <c:v>7.032382025045078E-2</c:v>
                </c:pt>
                <c:pt idx="3">
                  <c:v>1.5943587168294434E-3</c:v>
                </c:pt>
                <c:pt idx="4">
                  <c:v>0</c:v>
                </c:pt>
                <c:pt idx="5">
                  <c:v>0.18596570499630566</c:v>
                </c:pt>
                <c:pt idx="6">
                  <c:v>2.9116602360772948E-2</c:v>
                </c:pt>
                <c:pt idx="7">
                  <c:v>3.9227434424901661E-2</c:v>
                </c:pt>
                <c:pt idx="8">
                  <c:v>0</c:v>
                </c:pt>
                <c:pt idx="9">
                  <c:v>0</c:v>
                </c:pt>
                <c:pt idx="10">
                  <c:v>5.3734650646219918E-4</c:v>
                </c:pt>
                <c:pt idx="11">
                  <c:v>0</c:v>
                </c:pt>
              </c:numCache>
            </c:numRef>
          </c:val>
        </c:ser>
        <c:ser>
          <c:idx val="2"/>
          <c:order val="2"/>
          <c:tx>
            <c:strRef>
              <c:f>Distribution_bots!$A$173</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Distribution_bots!$B$170:$M$170</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Distribution_bots!$B$173:$M$173</c:f>
              <c:numCache>
                <c:formatCode>_(* #,##0.00_);_(* \(#,##0.00\);_(* "-"??_);_(@_)</c:formatCode>
                <c:ptCount val="12"/>
                <c:pt idx="0">
                  <c:v>1.0716150279222266E-2</c:v>
                </c:pt>
                <c:pt idx="1">
                  <c:v>2.6391625397081932E-5</c:v>
                </c:pt>
                <c:pt idx="2">
                  <c:v>8.2817924960181644E-2</c:v>
                </c:pt>
                <c:pt idx="3">
                  <c:v>1.0914489796959961E-2</c:v>
                </c:pt>
                <c:pt idx="4">
                  <c:v>0</c:v>
                </c:pt>
                <c:pt idx="5">
                  <c:v>2.5770884928879201</c:v>
                </c:pt>
                <c:pt idx="6">
                  <c:v>5.1151091639439941E-2</c:v>
                </c:pt>
                <c:pt idx="7">
                  <c:v>9.9443762507689451E-2</c:v>
                </c:pt>
                <c:pt idx="8">
                  <c:v>0</c:v>
                </c:pt>
                <c:pt idx="9">
                  <c:v>0</c:v>
                </c:pt>
                <c:pt idx="10">
                  <c:v>1.175330077649043</c:v>
                </c:pt>
                <c:pt idx="11">
                  <c:v>0</c:v>
                </c:pt>
              </c:numCache>
            </c:numRef>
          </c:val>
        </c:ser>
        <c:ser>
          <c:idx val="3"/>
          <c:order val="3"/>
          <c:tx>
            <c:strRef>
              <c:f>Distribution_bots!$A$174</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Distribution_bots!$B$170:$M$170</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Distribution_bots!$B$174:$M$174</c:f>
              <c:numCache>
                <c:formatCode>_(* #,##0.00_);_(* \(#,##0.00\);_(* "-"??_);_(@_)</c:formatCode>
                <c:ptCount val="12"/>
                <c:pt idx="0">
                  <c:v>1.9379623066924902E-2</c:v>
                </c:pt>
                <c:pt idx="1">
                  <c:v>0</c:v>
                </c:pt>
                <c:pt idx="2">
                  <c:v>5.4542043380933982E-4</c:v>
                </c:pt>
                <c:pt idx="3">
                  <c:v>7.0944102080829881E-3</c:v>
                </c:pt>
                <c:pt idx="4">
                  <c:v>1.7528872831462598E-4</c:v>
                </c:pt>
                <c:pt idx="5">
                  <c:v>6.0943129095985524</c:v>
                </c:pt>
                <c:pt idx="6">
                  <c:v>6.1619517689905472E-2</c:v>
                </c:pt>
                <c:pt idx="7">
                  <c:v>2.924400157553457E-2</c:v>
                </c:pt>
                <c:pt idx="8">
                  <c:v>4.5961121304571775E-4</c:v>
                </c:pt>
                <c:pt idx="9">
                  <c:v>1.8343777255722656E-3</c:v>
                </c:pt>
                <c:pt idx="10">
                  <c:v>0.26887241687472752</c:v>
                </c:pt>
                <c:pt idx="11">
                  <c:v>0</c:v>
                </c:pt>
              </c:numCache>
            </c:numRef>
          </c:val>
        </c:ser>
        <c:ser>
          <c:idx val="4"/>
          <c:order val="4"/>
          <c:tx>
            <c:strRef>
              <c:f>Distribution_bots!$A$175</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Distribution_bots!$B$170:$M$170</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Distribution_bots!$B$175:$M$175</c:f>
              <c:numCache>
                <c:formatCode>_(* #,##0.00_);_(* \(#,##0.00\);_(* "-"??_);_(@_)</c:formatCode>
                <c:ptCount val="12"/>
                <c:pt idx="0">
                  <c:v>0</c:v>
                </c:pt>
                <c:pt idx="1">
                  <c:v>0</c:v>
                </c:pt>
                <c:pt idx="2">
                  <c:v>0</c:v>
                </c:pt>
                <c:pt idx="3">
                  <c:v>0.18042873323884082</c:v>
                </c:pt>
                <c:pt idx="4">
                  <c:v>0</c:v>
                </c:pt>
                <c:pt idx="5">
                  <c:v>0.33501633834384764</c:v>
                </c:pt>
                <c:pt idx="6">
                  <c:v>0.17639345371935547</c:v>
                </c:pt>
                <c:pt idx="7">
                  <c:v>1.9953972350776855E-3</c:v>
                </c:pt>
                <c:pt idx="8">
                  <c:v>0</c:v>
                </c:pt>
                <c:pt idx="9">
                  <c:v>6.6885922933579397E-6</c:v>
                </c:pt>
                <c:pt idx="10">
                  <c:v>0.29830950962787012</c:v>
                </c:pt>
                <c:pt idx="11">
                  <c:v>6.6903516558340911E-2</c:v>
                </c:pt>
              </c:numCache>
            </c:numRef>
          </c:val>
        </c:ser>
        <c:ser>
          <c:idx val="5"/>
          <c:order val="5"/>
          <c:tx>
            <c:v>Others</c:v>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Distribution_bots!$B$170:$M$170</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Distribution_bots!$B$176:$M$176</c:f>
              <c:numCache>
                <c:formatCode>_(* #,##0.00_);_(* \(#,##0.00\);_(* "-"??_);_(@_)</c:formatCode>
                <c:ptCount val="12"/>
                <c:pt idx="0">
                  <c:v>2.2416197991333302E-2</c:v>
                </c:pt>
                <c:pt idx="1">
                  <c:v>0</c:v>
                </c:pt>
                <c:pt idx="2">
                  <c:v>3.134562335253574E-2</c:v>
                </c:pt>
                <c:pt idx="3">
                  <c:v>1.463621056245752E-4</c:v>
                </c:pt>
                <c:pt idx="4">
                  <c:v>9.3009033662383404E-5</c:v>
                </c:pt>
                <c:pt idx="5">
                  <c:v>5.3991179534932578E-2</c:v>
                </c:pt>
                <c:pt idx="6">
                  <c:v>9.9011155543848634E-4</c:v>
                </c:pt>
                <c:pt idx="7">
                  <c:v>0.2542415897369209</c:v>
                </c:pt>
                <c:pt idx="8">
                  <c:v>0</c:v>
                </c:pt>
                <c:pt idx="9">
                  <c:v>2.5211234878952344E-4</c:v>
                </c:pt>
                <c:pt idx="10">
                  <c:v>0.15652091532137988</c:v>
                </c:pt>
                <c:pt idx="11">
                  <c:v>0.10901102128809669</c:v>
                </c:pt>
              </c:numCache>
            </c:numRef>
          </c:val>
        </c:ser>
        <c:dLbls>
          <c:showLegendKey val="0"/>
          <c:showVal val="0"/>
          <c:showCatName val="0"/>
          <c:showSerName val="0"/>
          <c:showPercent val="0"/>
          <c:showBubbleSize val="0"/>
        </c:dLbls>
        <c:gapWidth val="55"/>
        <c:overlap val="100"/>
        <c:axId val="225370960"/>
        <c:axId val="225371520"/>
      </c:barChart>
      <c:catAx>
        <c:axId val="2253709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225371520"/>
        <c:crosses val="autoZero"/>
        <c:auto val="1"/>
        <c:lblAlgn val="ctr"/>
        <c:lblOffset val="100"/>
        <c:noMultiLvlLbl val="0"/>
      </c:catAx>
      <c:valAx>
        <c:axId val="225371520"/>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53709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Distribution_bots!$A$135</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Distribution_bots!$B$134:$M$134</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Distribution_bots!$B$135:$M$135</c:f>
              <c:numCache>
                <c:formatCode>_(* #,##0.00_);_(* \(#,##0.00\);_(* "-"??_);_(@_)</c:formatCode>
                <c:ptCount val="12"/>
                <c:pt idx="0">
                  <c:v>0</c:v>
                </c:pt>
                <c:pt idx="1">
                  <c:v>0</c:v>
                </c:pt>
                <c:pt idx="2">
                  <c:v>0</c:v>
                </c:pt>
                <c:pt idx="3">
                  <c:v>9.0000000000000002E-6</c:v>
                </c:pt>
                <c:pt idx="4">
                  <c:v>0</c:v>
                </c:pt>
                <c:pt idx="5">
                  <c:v>0</c:v>
                </c:pt>
                <c:pt idx="6">
                  <c:v>2.0969999999999999E-3</c:v>
                </c:pt>
                <c:pt idx="7">
                  <c:v>0</c:v>
                </c:pt>
                <c:pt idx="8">
                  <c:v>0</c:v>
                </c:pt>
                <c:pt idx="9">
                  <c:v>0</c:v>
                </c:pt>
                <c:pt idx="10">
                  <c:v>4.5030000000000001E-3</c:v>
                </c:pt>
                <c:pt idx="11">
                  <c:v>0</c:v>
                </c:pt>
              </c:numCache>
            </c:numRef>
          </c:val>
        </c:ser>
        <c:ser>
          <c:idx val="1"/>
          <c:order val="1"/>
          <c:tx>
            <c:strRef>
              <c:f>Distribution_bots!$A$136</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Distribution_bots!$B$134:$M$134</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Distribution_bots!$B$136:$M$136</c:f>
              <c:numCache>
                <c:formatCode>_(* #,##0.00_);_(* \(#,##0.00\);_(* "-"??_);_(@_)</c:formatCode>
                <c:ptCount val="12"/>
                <c:pt idx="0">
                  <c:v>6.6499999999999997E-3</c:v>
                </c:pt>
                <c:pt idx="1">
                  <c:v>2.2384999999999999E-2</c:v>
                </c:pt>
                <c:pt idx="2">
                  <c:v>0.119038</c:v>
                </c:pt>
                <c:pt idx="3">
                  <c:v>3.1679999999999998E-3</c:v>
                </c:pt>
                <c:pt idx="4">
                  <c:v>0</c:v>
                </c:pt>
                <c:pt idx="5">
                  <c:v>1.773712</c:v>
                </c:pt>
                <c:pt idx="6">
                  <c:v>3.6866999999999997E-2</c:v>
                </c:pt>
                <c:pt idx="7">
                  <c:v>7.5009999999999999E-3</c:v>
                </c:pt>
                <c:pt idx="8">
                  <c:v>0</c:v>
                </c:pt>
                <c:pt idx="9">
                  <c:v>0</c:v>
                </c:pt>
                <c:pt idx="10">
                  <c:v>2.2506999999999999E-2</c:v>
                </c:pt>
                <c:pt idx="11">
                  <c:v>0</c:v>
                </c:pt>
              </c:numCache>
            </c:numRef>
          </c:val>
        </c:ser>
        <c:ser>
          <c:idx val="2"/>
          <c:order val="2"/>
          <c:tx>
            <c:strRef>
              <c:f>Distribution_bots!$A$137</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Distribution_bots!$B$134:$M$134</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Distribution_bots!$B$137:$M$137</c:f>
              <c:numCache>
                <c:formatCode>_(* #,##0.00_);_(* \(#,##0.00\);_(* "-"??_);_(@_)</c:formatCode>
                <c:ptCount val="12"/>
                <c:pt idx="0">
                  <c:v>5.1710000000000002E-3</c:v>
                </c:pt>
                <c:pt idx="1">
                  <c:v>2.3869999999999998E-3</c:v>
                </c:pt>
                <c:pt idx="2">
                  <c:v>0.20097300000000001</c:v>
                </c:pt>
                <c:pt idx="3">
                  <c:v>1.8990000000000001E-3</c:v>
                </c:pt>
                <c:pt idx="4">
                  <c:v>0</c:v>
                </c:pt>
                <c:pt idx="5">
                  <c:v>11.988295000000001</c:v>
                </c:pt>
                <c:pt idx="6">
                  <c:v>8.3390000000000006E-2</c:v>
                </c:pt>
                <c:pt idx="7">
                  <c:v>8.9279999999999998E-2</c:v>
                </c:pt>
                <c:pt idx="8">
                  <c:v>0</c:v>
                </c:pt>
                <c:pt idx="9">
                  <c:v>0</c:v>
                </c:pt>
                <c:pt idx="10">
                  <c:v>1.0488200000000001</c:v>
                </c:pt>
                <c:pt idx="11">
                  <c:v>0</c:v>
                </c:pt>
              </c:numCache>
            </c:numRef>
          </c:val>
        </c:ser>
        <c:ser>
          <c:idx val="3"/>
          <c:order val="3"/>
          <c:tx>
            <c:strRef>
              <c:f>Distribution_bots!$A$138</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Distribution_bots!$B$134:$M$134</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Distribution_bots!$B$138:$M$138</c:f>
              <c:numCache>
                <c:formatCode>_(* #,##0.00_);_(* \(#,##0.00\);_(* "-"??_);_(@_)</c:formatCode>
                <c:ptCount val="12"/>
                <c:pt idx="0">
                  <c:v>1.2050999999999999E-2</c:v>
                </c:pt>
                <c:pt idx="1">
                  <c:v>0</c:v>
                </c:pt>
                <c:pt idx="2">
                  <c:v>4.2499999999999998E-4</c:v>
                </c:pt>
                <c:pt idx="3">
                  <c:v>2.3973999999999999E-2</c:v>
                </c:pt>
                <c:pt idx="4">
                  <c:v>4.9199999999999999E-3</c:v>
                </c:pt>
                <c:pt idx="5">
                  <c:v>18.074148999999998</c:v>
                </c:pt>
                <c:pt idx="6">
                  <c:v>1.9550999999999999E-2</c:v>
                </c:pt>
                <c:pt idx="7">
                  <c:v>3.2147000000000002E-2</c:v>
                </c:pt>
                <c:pt idx="8">
                  <c:v>1.8200000000000001E-4</c:v>
                </c:pt>
                <c:pt idx="9">
                  <c:v>2.6899999999999998E-4</c:v>
                </c:pt>
                <c:pt idx="10">
                  <c:v>0.28281699999999999</c:v>
                </c:pt>
                <c:pt idx="11">
                  <c:v>0</c:v>
                </c:pt>
              </c:numCache>
            </c:numRef>
          </c:val>
        </c:ser>
        <c:ser>
          <c:idx val="4"/>
          <c:order val="4"/>
          <c:tx>
            <c:strRef>
              <c:f>Distribution_bots!$A$139</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Distribution_bots!$B$134:$M$134</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Distribution_bots!$B$139:$M$139</c:f>
              <c:numCache>
                <c:formatCode>_(* #,##0.00_);_(* \(#,##0.00\);_(* "-"??_);_(@_)</c:formatCode>
                <c:ptCount val="12"/>
                <c:pt idx="0">
                  <c:v>0</c:v>
                </c:pt>
                <c:pt idx="1">
                  <c:v>0</c:v>
                </c:pt>
                <c:pt idx="2">
                  <c:v>0</c:v>
                </c:pt>
                <c:pt idx="3">
                  <c:v>2.351E-2</c:v>
                </c:pt>
                <c:pt idx="4">
                  <c:v>0</c:v>
                </c:pt>
                <c:pt idx="5">
                  <c:v>1.686669</c:v>
                </c:pt>
                <c:pt idx="6">
                  <c:v>1.9799000000000001E-2</c:v>
                </c:pt>
                <c:pt idx="7">
                  <c:v>1.1440000000000001E-3</c:v>
                </c:pt>
                <c:pt idx="8">
                  <c:v>0</c:v>
                </c:pt>
                <c:pt idx="9">
                  <c:v>6.9999999999999999E-6</c:v>
                </c:pt>
                <c:pt idx="10">
                  <c:v>0.39382</c:v>
                </c:pt>
                <c:pt idx="11">
                  <c:v>0.14788399999999999</c:v>
                </c:pt>
              </c:numCache>
            </c:numRef>
          </c:val>
        </c:ser>
        <c:ser>
          <c:idx val="5"/>
          <c:order val="5"/>
          <c:tx>
            <c:v>Others</c:v>
          </c:tx>
          <c:spPr>
            <a:ln w="25400">
              <a:noFill/>
            </a:ln>
            <a:effectLst>
              <a:outerShdw dist="35921" dir="2700000" algn="br">
                <a:srgbClr val="000000"/>
              </a:outerShdw>
            </a:effectLst>
          </c:spPr>
          <c:invertIfNegative val="0"/>
          <c:cat>
            <c:strRef>
              <c:f>Distribution_bots!$B$134:$M$134</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Distribution_bots!$B$140:$M$140</c:f>
              <c:numCache>
                <c:formatCode>_(* #,##0.00_);_(* \(#,##0.00\);_(* "-"??_);_(@_)</c:formatCode>
                <c:ptCount val="12"/>
                <c:pt idx="0">
                  <c:v>4.1360000000000001E-2</c:v>
                </c:pt>
                <c:pt idx="1">
                  <c:v>0</c:v>
                </c:pt>
                <c:pt idx="2">
                  <c:v>0.146014</c:v>
                </c:pt>
                <c:pt idx="3">
                  <c:v>1.346E-3</c:v>
                </c:pt>
                <c:pt idx="4">
                  <c:v>0</c:v>
                </c:pt>
                <c:pt idx="5">
                  <c:v>3.2143099999999998</c:v>
                </c:pt>
                <c:pt idx="6">
                  <c:v>2.7009999999999998E-3</c:v>
                </c:pt>
                <c:pt idx="7">
                  <c:v>0.284771</c:v>
                </c:pt>
                <c:pt idx="8">
                  <c:v>0</c:v>
                </c:pt>
                <c:pt idx="9">
                  <c:v>4.0815999999999998E-2</c:v>
                </c:pt>
                <c:pt idx="10">
                  <c:v>0.10653700000000001</c:v>
                </c:pt>
                <c:pt idx="11">
                  <c:v>0.339702</c:v>
                </c:pt>
              </c:numCache>
            </c:numRef>
          </c:val>
        </c:ser>
        <c:dLbls>
          <c:showLegendKey val="0"/>
          <c:showVal val="0"/>
          <c:showCatName val="0"/>
          <c:showSerName val="0"/>
          <c:showPercent val="0"/>
          <c:showBubbleSize val="0"/>
        </c:dLbls>
        <c:gapWidth val="95"/>
        <c:overlap val="100"/>
        <c:axId val="225377120"/>
        <c:axId val="225050304"/>
      </c:barChart>
      <c:catAx>
        <c:axId val="22537712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225050304"/>
        <c:crosses val="autoZero"/>
        <c:auto val="1"/>
        <c:lblAlgn val="ctr"/>
        <c:lblOffset val="100"/>
        <c:noMultiLvlLbl val="0"/>
      </c:catAx>
      <c:valAx>
        <c:axId val="22505030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537712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0.12273769940500726"/>
          <c:y val="0.11614543765214416"/>
          <c:w val="0.81828431545738023"/>
          <c:h val="0.68139855002359662"/>
        </c:manualLayout>
      </c:layout>
      <c:barChart>
        <c:barDir val="col"/>
        <c:grouping val="stacked"/>
        <c:varyColors val="0"/>
        <c:ser>
          <c:idx val="0"/>
          <c:order val="0"/>
          <c:spPr>
            <a:solidFill>
              <a:srgbClr val="9999FF"/>
            </a:solidFill>
            <a:ln w="12700">
              <a:solidFill>
                <a:srgbClr val="000000"/>
              </a:solidFill>
              <a:prstDash val="solid"/>
            </a:ln>
          </c:spPr>
          <c:invertIfNegative val="0"/>
          <c:cat>
            <c:strRef>
              <c:f>(Distribution_Mission_Instrument!$I$77:$L$77,Distribution_Mission_Instrument!$P$77:$T$77,Distribution_Mission_Instrument!$X$77:$AA$77)</c:f>
              <c:strCache>
                <c:ptCount val="1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strCache>
            </c:strRef>
          </c:cat>
          <c:val>
            <c:numRef>
              <c:f>(Distribution_Mission_Instrument!$I$90:$L$90,Distribution_Mission_Instrument!$P$90:$T$90,Distribution_Mission_Instrument!$X$90:$AA$90)</c:f>
              <c:numCache>
                <c:formatCode>#,##0.00</c:formatCode>
                <c:ptCount val="13"/>
                <c:pt idx="0">
                  <c:v>506.84861388017384</c:v>
                </c:pt>
                <c:pt idx="1">
                  <c:v>90.09289601778417</c:v>
                </c:pt>
                <c:pt idx="2">
                  <c:v>102.93213034590435</c:v>
                </c:pt>
                <c:pt idx="3">
                  <c:v>2964.6172555056119</c:v>
                </c:pt>
                <c:pt idx="4">
                  <c:v>64.125592831070136</c:v>
                </c:pt>
                <c:pt idx="5">
                  <c:v>282.56835441109104</c:v>
                </c:pt>
                <c:pt idx="6">
                  <c:v>112.82834355117561</c:v>
                </c:pt>
                <c:pt idx="7">
                  <c:v>3249.5450191534251</c:v>
                </c:pt>
                <c:pt idx="8">
                  <c:v>24.238013731600379</c:v>
                </c:pt>
                <c:pt idx="9">
                  <c:v>0.91707129906808127</c:v>
                </c:pt>
                <c:pt idx="10">
                  <c:v>25.341139392520702</c:v>
                </c:pt>
                <c:pt idx="11">
                  <c:v>164.47872302072184</c:v>
                </c:pt>
                <c:pt idx="12">
                  <c:v>6.8016288696326042</c:v>
                </c:pt>
              </c:numCache>
            </c:numRef>
          </c:val>
        </c:ser>
        <c:dLbls>
          <c:showLegendKey val="0"/>
          <c:showVal val="0"/>
          <c:showCatName val="0"/>
          <c:showSerName val="0"/>
          <c:showPercent val="0"/>
          <c:showBubbleSize val="0"/>
        </c:dLbls>
        <c:gapWidth val="150"/>
        <c:overlap val="100"/>
        <c:axId val="225053104"/>
        <c:axId val="225053664"/>
      </c:barChart>
      <c:catAx>
        <c:axId val="2250531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225053664"/>
        <c:crosses val="autoZero"/>
        <c:auto val="1"/>
        <c:lblAlgn val="ctr"/>
        <c:lblOffset val="100"/>
        <c:tickLblSkip val="1"/>
        <c:tickMarkSkip val="1"/>
        <c:noMultiLvlLbl val="0"/>
      </c:catAx>
      <c:valAx>
        <c:axId val="2250536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92735922053E-2"/>
              <c:y val="0.316226520072087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50531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0.11779958954195786"/>
          <c:y val="0.13143707561082327"/>
          <c:w val="0.82241764409016294"/>
          <c:h val="0.63804159095497681"/>
        </c:manualLayout>
      </c:layout>
      <c:barChart>
        <c:barDir val="col"/>
        <c:grouping val="stacked"/>
        <c:varyColors val="0"/>
        <c:ser>
          <c:idx val="0"/>
          <c:order val="0"/>
          <c:spPr>
            <a:solidFill>
              <a:srgbClr val="9999FF"/>
            </a:solidFill>
            <a:ln w="12700">
              <a:solidFill>
                <a:srgbClr val="000000"/>
              </a:solidFill>
              <a:prstDash val="solid"/>
            </a:ln>
          </c:spPr>
          <c:invertIfNegative val="0"/>
          <c:cat>
            <c:strRef>
              <c:f>(Distribution_Mission_Instrument!$I$43:$L$43,Distribution_Mission_Instrument!$P$43:$T$43,Distribution_Mission_Instrument!$X$43:$AA$43)</c:f>
              <c:strCache>
                <c:ptCount val="1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strCache>
            </c:strRef>
          </c:cat>
          <c:val>
            <c:numRef>
              <c:f>(Distribution_Mission_Instrument!$I$56:$L$56,Distribution_Mission_Instrument!$P$56:$T$56,Distribution_Mission_Instrument!$X$56:$AA$56)</c:f>
              <c:numCache>
                <c:formatCode>#,##0.00</c:formatCode>
                <c:ptCount val="13"/>
                <c:pt idx="0">
                  <c:v>39.204591999999998</c:v>
                </c:pt>
                <c:pt idx="1">
                  <c:v>6.891883</c:v>
                </c:pt>
                <c:pt idx="2">
                  <c:v>2.0059</c:v>
                </c:pt>
                <c:pt idx="3">
                  <c:v>267.84284899999994</c:v>
                </c:pt>
                <c:pt idx="4">
                  <c:v>5.8371339999999998</c:v>
                </c:pt>
                <c:pt idx="5">
                  <c:v>3.2648760000000006</c:v>
                </c:pt>
                <c:pt idx="6">
                  <c:v>2.3574100000000002</c:v>
                </c:pt>
                <c:pt idx="7">
                  <c:v>310.68230799999998</c:v>
                </c:pt>
                <c:pt idx="8">
                  <c:v>0.23244699999999999</c:v>
                </c:pt>
                <c:pt idx="9">
                  <c:v>1.8921999999999998E-2</c:v>
                </c:pt>
                <c:pt idx="10">
                  <c:v>3.4200939999999997</c:v>
                </c:pt>
                <c:pt idx="11">
                  <c:v>11.634181999999999</c:v>
                </c:pt>
                <c:pt idx="12">
                  <c:v>0.24455000000000005</c:v>
                </c:pt>
              </c:numCache>
            </c:numRef>
          </c:val>
        </c:ser>
        <c:dLbls>
          <c:showLegendKey val="0"/>
          <c:showVal val="0"/>
          <c:showCatName val="0"/>
          <c:showSerName val="0"/>
          <c:showPercent val="0"/>
          <c:showBubbleSize val="0"/>
        </c:dLbls>
        <c:gapWidth val="150"/>
        <c:overlap val="100"/>
        <c:axId val="225055904"/>
        <c:axId val="225056464"/>
      </c:barChart>
      <c:catAx>
        <c:axId val="225055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225056464"/>
        <c:crosses val="autoZero"/>
        <c:auto val="1"/>
        <c:lblAlgn val="ctr"/>
        <c:lblOffset val="100"/>
        <c:tickLblSkip val="1"/>
        <c:tickMarkSkip val="1"/>
        <c:noMultiLvlLbl val="0"/>
      </c:catAx>
      <c:valAx>
        <c:axId val="2250564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50559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417739099744447"/>
          <c:y val="0.12922248337894773"/>
          <c:w val="0.80648476153750626"/>
          <c:h val="0.64146039437378022"/>
        </c:manualLayout>
      </c:layout>
      <c:barChart>
        <c:barDir val="col"/>
        <c:grouping val="stacked"/>
        <c:varyColors val="0"/>
        <c:ser>
          <c:idx val="0"/>
          <c:order val="0"/>
          <c:spPr>
            <a:solidFill>
              <a:srgbClr val="9999FF"/>
            </a:solidFill>
            <a:ln w="12700">
              <a:solidFill>
                <a:srgbClr val="000000"/>
              </a:solidFill>
              <a:prstDash val="solid"/>
            </a:ln>
          </c:spPr>
          <c:invertIfNegative val="0"/>
          <c:cat>
            <c:strRef>
              <c:f>(Distribution_Mission_Instrument!$I$126:$L$126,Distribution_Mission_Instrument!$P$126:$T$126,Distribution_Mission_Instrument!$X$126:$AA$126)</c:f>
              <c:strCache>
                <c:ptCount val="1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strCache>
            </c:strRef>
          </c:cat>
          <c:val>
            <c:numRef>
              <c:f>(Distribution_Mission_Instrument!$I$127:$L$127,Distribution_Mission_Instrument!$P$127:$T$127,Distribution_Mission_Instrument!$X$127:$AA$127)</c:f>
              <c:numCache>
                <c:formatCode>#,##0</c:formatCode>
                <c:ptCount val="13"/>
                <c:pt idx="0">
                  <c:v>22256</c:v>
                </c:pt>
                <c:pt idx="1">
                  <c:v>4496</c:v>
                </c:pt>
                <c:pt idx="2">
                  <c:v>230</c:v>
                </c:pt>
                <c:pt idx="3">
                  <c:v>79079</c:v>
                </c:pt>
                <c:pt idx="4">
                  <c:v>51932</c:v>
                </c:pt>
                <c:pt idx="5">
                  <c:v>991</c:v>
                </c:pt>
                <c:pt idx="6">
                  <c:v>2115</c:v>
                </c:pt>
                <c:pt idx="7">
                  <c:v>101835</c:v>
                </c:pt>
                <c:pt idx="8">
                  <c:v>333</c:v>
                </c:pt>
                <c:pt idx="9">
                  <c:v>217</c:v>
                </c:pt>
                <c:pt idx="10">
                  <c:v>2840</c:v>
                </c:pt>
                <c:pt idx="11">
                  <c:v>13700</c:v>
                </c:pt>
                <c:pt idx="12">
                  <c:v>615</c:v>
                </c:pt>
              </c:numCache>
            </c:numRef>
          </c:val>
        </c:ser>
        <c:dLbls>
          <c:showLegendKey val="0"/>
          <c:showVal val="0"/>
          <c:showCatName val="0"/>
          <c:showSerName val="0"/>
          <c:showPercent val="0"/>
          <c:showBubbleSize val="0"/>
        </c:dLbls>
        <c:gapWidth val="150"/>
        <c:overlap val="100"/>
        <c:axId val="224657056"/>
        <c:axId val="224657616"/>
      </c:barChart>
      <c:catAx>
        <c:axId val="224657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224657616"/>
        <c:crosses val="autoZero"/>
        <c:auto val="1"/>
        <c:lblAlgn val="ctr"/>
        <c:lblOffset val="100"/>
        <c:tickLblSkip val="1"/>
        <c:tickMarkSkip val="1"/>
        <c:noMultiLvlLbl val="0"/>
      </c:catAx>
      <c:valAx>
        <c:axId val="2246576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1.2944983818770227E-2"/>
              <c:y val="0.363002294870209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465705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(164.2 Millions)</a:t>
            </a:r>
          </a:p>
        </c:rich>
      </c:tx>
      <c:layout/>
      <c:overlay val="0"/>
      <c:spPr>
        <a:noFill/>
        <a:ln w="25400">
          <a:noFill/>
        </a:ln>
      </c:spPr>
    </c:title>
    <c:autoTitleDeleted val="0"/>
    <c:plotArea>
      <c:layout>
        <c:manualLayout>
          <c:layoutTarget val="inner"/>
          <c:xMode val="edge"/>
          <c:yMode val="edge"/>
          <c:x val="0.35754238709846103"/>
          <c:y val="0.61488867468360853"/>
          <c:w val="0.24022379133176849"/>
          <c:h val="0.27831803169888908"/>
        </c:manualLayout>
      </c:layout>
      <c:pieChart>
        <c:varyColors val="1"/>
        <c:ser>
          <c:idx val="1"/>
          <c:order val="0"/>
          <c:tx>
            <c:strRef>
              <c:f>Ingest!$C$6</c:f>
              <c:strCache>
                <c:ptCount val="1"/>
                <c:pt idx="0">
                  <c:v>Files (Millions)</c:v>
                </c:pt>
              </c:strCache>
            </c:strRef>
          </c:tx>
          <c:dLbls>
            <c:dLbl>
              <c:idx val="0"/>
              <c:layout>
                <c:manualLayout>
                  <c:x val="0.24566811062979024"/>
                  <c:y val="-3.504499129324219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9491439361482724E-2"/>
                  <c:y val="-4.329386646931570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288736266892843E-2"/>
                  <c:y val="-2.429977167764315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0610726911500221"/>
                  <c:y val="-0.31909660025483966"/>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23461391358873807"/>
                  <c:y val="-7.248603332355677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0.10692672776288582"/>
                  <c:y val="-0.16527900374549701"/>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Ingest!$A$7:$A$17</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Ingest!$C$7:$C$17</c:f>
              <c:numCache>
                <c:formatCode>#,##0.0</c:formatCode>
                <c:ptCount val="11"/>
                <c:pt idx="0">
                  <c:v>28.438307999999999</c:v>
                </c:pt>
                <c:pt idx="1">
                  <c:v>1.0347170000000001</c:v>
                </c:pt>
                <c:pt idx="2">
                  <c:v>38.545048999999999</c:v>
                </c:pt>
                <c:pt idx="3">
                  <c:v>5.5839889999999999</c:v>
                </c:pt>
                <c:pt idx="4">
                  <c:v>9.2897870000000005</c:v>
                </c:pt>
                <c:pt idx="5">
                  <c:v>60.144001000000003</c:v>
                </c:pt>
                <c:pt idx="6">
                  <c:v>2.4614159999999998</c:v>
                </c:pt>
                <c:pt idx="7">
                  <c:v>16.636614999999999</c:v>
                </c:pt>
                <c:pt idx="8">
                  <c:v>3.0165000000000001E-2</c:v>
                </c:pt>
                <c:pt idx="9">
                  <c:v>2.0577489999999998</c:v>
                </c:pt>
                <c:pt idx="10">
                  <c:v>1.2E-5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Distribution_Mission_Domain!$I$18</c:f>
              <c:strCache>
                <c:ptCount val="1"/>
                <c:pt idx="0">
                  <c:v>Foreign</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(Distribution_Mission_Domain!$N$18,Distribution_Mission_Domain!$V$18,Distribution_Mission_Domain!$AC$18)</c:f>
              <c:numCache>
                <c:formatCode>#,##0.00</c:formatCode>
                <c:ptCount val="3"/>
                <c:pt idx="0">
                  <c:v>136.34049300000001</c:v>
                </c:pt>
                <c:pt idx="1">
                  <c:v>134.78870599999999</c:v>
                </c:pt>
                <c:pt idx="2">
                  <c:v>9.200425000000001</c:v>
                </c:pt>
              </c:numCache>
            </c:numRef>
          </c:val>
        </c:ser>
        <c:ser>
          <c:idx val="1"/>
          <c:order val="1"/>
          <c:tx>
            <c:strRef>
              <c:f>Distribution_Mission_Domain!$I$19</c:f>
              <c:strCache>
                <c:ptCount val="1"/>
                <c:pt idx="0">
                  <c:v>US COM</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(Distribution_Mission_Domain!$N$19,Distribution_Mission_Domain!$V$19,Distribution_Mission_Domain!$AC$19)</c:f>
              <c:numCache>
                <c:formatCode>#,##0.00</c:formatCode>
                <c:ptCount val="3"/>
                <c:pt idx="0">
                  <c:v>13.955669</c:v>
                </c:pt>
                <c:pt idx="1">
                  <c:v>20.842269000000002</c:v>
                </c:pt>
                <c:pt idx="2">
                  <c:v>0.53181100000000003</c:v>
                </c:pt>
              </c:numCache>
            </c:numRef>
          </c:val>
        </c:ser>
        <c:ser>
          <c:idx val="2"/>
          <c:order val="2"/>
          <c:tx>
            <c:strRef>
              <c:f>Distribution_Mission_Domain!$I$20</c:f>
              <c:strCache>
                <c:ptCount val="1"/>
                <c:pt idx="0">
                  <c:v>US EDU</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(Distribution_Mission_Domain!$N$20,Distribution_Mission_Domain!$V$20,Distribution_Mission_Domain!$AC$20)</c:f>
              <c:numCache>
                <c:formatCode>#,##0.00</c:formatCode>
                <c:ptCount val="3"/>
                <c:pt idx="0">
                  <c:v>44.419226000000002</c:v>
                </c:pt>
                <c:pt idx="1">
                  <c:v>30.934920999999999</c:v>
                </c:pt>
                <c:pt idx="2">
                  <c:v>1.9887370000000002</c:v>
                </c:pt>
              </c:numCache>
            </c:numRef>
          </c:val>
        </c:ser>
        <c:ser>
          <c:idx val="3"/>
          <c:order val="3"/>
          <c:tx>
            <c:strRef>
              <c:f>Distribution_Mission_Domain!$I$21</c:f>
              <c:strCache>
                <c:ptCount val="1"/>
                <c:pt idx="0">
                  <c:v>US GOV</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(Distribution_Mission_Domain!$N$21,Distribution_Mission_Domain!$V$21,Distribution_Mission_Domain!$AC$21)</c:f>
              <c:numCache>
                <c:formatCode>#,##0.00</c:formatCode>
                <c:ptCount val="3"/>
                <c:pt idx="0">
                  <c:v>89.465303000000006</c:v>
                </c:pt>
                <c:pt idx="1">
                  <c:v>105.10293800000001</c:v>
                </c:pt>
                <c:pt idx="2">
                  <c:v>0.97079800000000005</c:v>
                </c:pt>
              </c:numCache>
            </c:numRef>
          </c:val>
        </c:ser>
        <c:ser>
          <c:idx val="4"/>
          <c:order val="4"/>
          <c:tx>
            <c:strRef>
              <c:f>Distribution_Mission_Domain!$I$22</c:f>
              <c:strCache>
                <c:ptCount val="1"/>
                <c:pt idx="0">
                  <c:v>US ORG</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(Distribution_Mission_Domain!$N$22,Distribution_Mission_Domain!$V$22,Distribution_Mission_Domain!$AC$22)</c:f>
              <c:numCache>
                <c:formatCode>#,##0.00</c:formatCode>
                <c:ptCount val="3"/>
                <c:pt idx="0">
                  <c:v>0.272088</c:v>
                </c:pt>
                <c:pt idx="1">
                  <c:v>0.39259500000000003</c:v>
                </c:pt>
                <c:pt idx="2">
                  <c:v>3.9999999999999996E-5</c:v>
                </c:pt>
              </c:numCache>
            </c:numRef>
          </c:val>
        </c:ser>
        <c:ser>
          <c:idx val="5"/>
          <c:order val="5"/>
          <c:tx>
            <c:strRef>
              <c:f>Distribution_Mission_Domain!$I$23</c:f>
              <c:strCache>
                <c:ptCount val="1"/>
                <c:pt idx="0">
                  <c:v>US Other</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(Distribution_Mission_Domain!$N$23,Distribution_Mission_Domain!$V$23,Distribution_Mission_Domain!$AC$23)</c:f>
              <c:numCache>
                <c:formatCode>#,##0.00</c:formatCode>
                <c:ptCount val="3"/>
                <c:pt idx="0">
                  <c:v>18.630673000000002</c:v>
                </c:pt>
                <c:pt idx="1">
                  <c:v>12.919063000000001</c:v>
                </c:pt>
                <c:pt idx="2">
                  <c:v>0.83825100000000008</c:v>
                </c:pt>
              </c:numCache>
            </c:numRef>
          </c:val>
        </c:ser>
        <c:ser>
          <c:idx val="6"/>
          <c:order val="6"/>
          <c:tx>
            <c:strRef>
              <c:f>Distribution_Mission_Domain!$I$24</c:f>
              <c:strCache>
                <c:ptCount val="1"/>
                <c:pt idx="0">
                  <c:v>Unknown</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(Distribution_Mission_Domain!$N$24,Distribution_Mission_Domain!$V$24,Distribution_Mission_Domain!$AC$24)</c:f>
              <c:numCache>
                <c:formatCode>#,##0.00</c:formatCode>
                <c:ptCount val="3"/>
                <c:pt idx="0">
                  <c:v>12.861772</c:v>
                </c:pt>
                <c:pt idx="1">
                  <c:v>17.393682999999999</c:v>
                </c:pt>
                <c:pt idx="2">
                  <c:v>1.7876860000000001</c:v>
                </c:pt>
              </c:numCache>
            </c:numRef>
          </c:val>
        </c:ser>
        <c:dLbls>
          <c:showLegendKey val="0"/>
          <c:showVal val="0"/>
          <c:showCatName val="0"/>
          <c:showSerName val="0"/>
          <c:showPercent val="0"/>
          <c:showBubbleSize val="0"/>
        </c:dLbls>
        <c:gapWidth val="150"/>
        <c:overlap val="100"/>
        <c:axId val="224663216"/>
        <c:axId val="224663776"/>
      </c:barChart>
      <c:catAx>
        <c:axId val="224663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4663776"/>
        <c:crosses val="autoZero"/>
        <c:auto val="1"/>
        <c:lblAlgn val="ctr"/>
        <c:lblOffset val="100"/>
        <c:tickLblSkip val="1"/>
        <c:tickMarkSkip val="1"/>
        <c:noMultiLvlLbl val="0"/>
      </c:catAx>
      <c:valAx>
        <c:axId val="2246637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466321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2540086594120599"/>
          <c:h val="5.9696431183529415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Distribution_Mission_Domain!$I$66</c:f>
              <c:strCache>
                <c:ptCount val="1"/>
                <c:pt idx="0">
                  <c:v>Foreign</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(Distribution_Mission_Domain!$N$66,Distribution_Mission_Domain!$V$66,Distribution_Mission_Domain!$AC$66)</c:f>
              <c:numCache>
                <c:formatCode>#,##0</c:formatCode>
                <c:ptCount val="3"/>
                <c:pt idx="0">
                  <c:v>75189</c:v>
                </c:pt>
                <c:pt idx="1">
                  <c:v>112727</c:v>
                </c:pt>
                <c:pt idx="2" formatCode="_(* #,##0_);_(* \(#,##0\);_(* &quot;-&quot;??_);_(@_)">
                  <c:v>13265</c:v>
                </c:pt>
              </c:numCache>
            </c:numRef>
          </c:val>
        </c:ser>
        <c:ser>
          <c:idx val="1"/>
          <c:order val="1"/>
          <c:tx>
            <c:strRef>
              <c:f>Distribution_Mission_Domain!$I$67</c:f>
              <c:strCache>
                <c:ptCount val="1"/>
                <c:pt idx="0">
                  <c:v>US COM</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(Distribution_Mission_Domain!$N$67,Distribution_Mission_Domain!$V$67,Distribution_Mission_Domain!$AC$67)</c:f>
              <c:numCache>
                <c:formatCode>#,##0</c:formatCode>
                <c:ptCount val="3"/>
                <c:pt idx="0">
                  <c:v>9916</c:v>
                </c:pt>
                <c:pt idx="1">
                  <c:v>13469</c:v>
                </c:pt>
                <c:pt idx="2" formatCode="_(* #,##0_);_(* \(#,##0\);_(* &quot;-&quot;??_);_(@_)">
                  <c:v>1442</c:v>
                </c:pt>
              </c:numCache>
            </c:numRef>
          </c:val>
        </c:ser>
        <c:ser>
          <c:idx val="2"/>
          <c:order val="2"/>
          <c:tx>
            <c:strRef>
              <c:f>Distribution_Mission_Domain!$I$68</c:f>
              <c:strCache>
                <c:ptCount val="1"/>
                <c:pt idx="0">
                  <c:v>US EDU</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(Distribution_Mission_Domain!$N$68,Distribution_Mission_Domain!$V$68,Distribution_Mission_Domain!$AC$68)</c:f>
              <c:numCache>
                <c:formatCode>#,##0</c:formatCode>
                <c:ptCount val="3"/>
                <c:pt idx="0">
                  <c:v>5710</c:v>
                </c:pt>
                <c:pt idx="1">
                  <c:v>12211</c:v>
                </c:pt>
                <c:pt idx="2" formatCode="_(* #,##0_);_(* \(#,##0\);_(* &quot;-&quot;??_);_(@_)">
                  <c:v>807</c:v>
                </c:pt>
              </c:numCache>
            </c:numRef>
          </c:val>
        </c:ser>
        <c:ser>
          <c:idx val="3"/>
          <c:order val="3"/>
          <c:tx>
            <c:strRef>
              <c:f>Distribution_Mission_Domain!$I$69</c:f>
              <c:strCache>
                <c:ptCount val="1"/>
                <c:pt idx="0">
                  <c:v>US GOV</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(Distribution_Mission_Domain!$N$69,Distribution_Mission_Domain!$V$69,Distribution_Mission_Domain!$AC$69)</c:f>
              <c:numCache>
                <c:formatCode>#,##0</c:formatCode>
                <c:ptCount val="3"/>
                <c:pt idx="0">
                  <c:v>2314</c:v>
                </c:pt>
                <c:pt idx="1">
                  <c:v>3782</c:v>
                </c:pt>
                <c:pt idx="2" formatCode="_(* #,##0_);_(* \(#,##0\);_(* &quot;-&quot;??_);_(@_)">
                  <c:v>526</c:v>
                </c:pt>
              </c:numCache>
            </c:numRef>
          </c:val>
        </c:ser>
        <c:ser>
          <c:idx val="4"/>
          <c:order val="4"/>
          <c:tx>
            <c:strRef>
              <c:f>Distribution_Mission_Domain!$I$70</c:f>
              <c:strCache>
                <c:ptCount val="1"/>
                <c:pt idx="0">
                  <c:v>US ORG</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(Distribution_Mission_Domain!$N$70,Distribution_Mission_Domain!$V$70,Distribution_Mission_Domain!$AC$70)</c:f>
              <c:numCache>
                <c:formatCode>#,##0</c:formatCode>
                <c:ptCount val="3"/>
                <c:pt idx="0">
                  <c:v>257</c:v>
                </c:pt>
                <c:pt idx="1">
                  <c:v>879</c:v>
                </c:pt>
                <c:pt idx="2" formatCode="_(* #,##0_);_(* \(#,##0\);_(* &quot;-&quot;??_);_(@_)">
                  <c:v>11</c:v>
                </c:pt>
              </c:numCache>
            </c:numRef>
          </c:val>
        </c:ser>
        <c:ser>
          <c:idx val="5"/>
          <c:order val="5"/>
          <c:tx>
            <c:strRef>
              <c:f>Distribution_Mission_Domain!$I$71</c:f>
              <c:strCache>
                <c:ptCount val="1"/>
                <c:pt idx="0">
                  <c:v>US Other</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(Distribution_Mission_Domain!$N$71,Distribution_Mission_Domain!$V$71,Distribution_Mission_Domain!$AC$71)</c:f>
              <c:numCache>
                <c:formatCode>#,##0</c:formatCode>
                <c:ptCount val="3"/>
                <c:pt idx="0">
                  <c:v>6380</c:v>
                </c:pt>
                <c:pt idx="1">
                  <c:v>5892</c:v>
                </c:pt>
                <c:pt idx="2" formatCode="_(* #,##0_);_(* \(#,##0\);_(* &quot;-&quot;??_);_(@_)">
                  <c:v>806</c:v>
                </c:pt>
              </c:numCache>
            </c:numRef>
          </c:val>
        </c:ser>
        <c:ser>
          <c:idx val="6"/>
          <c:order val="6"/>
          <c:tx>
            <c:strRef>
              <c:f>Distribution_Mission_Domain!$I$72</c:f>
              <c:strCache>
                <c:ptCount val="1"/>
                <c:pt idx="0">
                  <c:v>Unknown</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(Distribution_Mission_Domain!$N$72,Distribution_Mission_Domain!$V$72,Distribution_Mission_Domain!$AC$72)</c:f>
              <c:numCache>
                <c:formatCode>#,##0</c:formatCode>
                <c:ptCount val="3"/>
                <c:pt idx="0">
                  <c:v>3766</c:v>
                </c:pt>
                <c:pt idx="1">
                  <c:v>5078</c:v>
                </c:pt>
                <c:pt idx="2" formatCode="_(* #,##0_);_(* \(#,##0\);_(* &quot;-&quot;??_);_(@_)">
                  <c:v>563</c:v>
                </c:pt>
              </c:numCache>
            </c:numRef>
          </c:val>
        </c:ser>
        <c:dLbls>
          <c:showLegendKey val="0"/>
          <c:showVal val="0"/>
          <c:showCatName val="0"/>
          <c:showSerName val="0"/>
          <c:showPercent val="0"/>
          <c:showBubbleSize val="0"/>
        </c:dLbls>
        <c:gapWidth val="150"/>
        <c:overlap val="100"/>
        <c:axId val="225596576"/>
        <c:axId val="225597136"/>
      </c:barChart>
      <c:catAx>
        <c:axId val="2255965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5597136"/>
        <c:crosses val="autoZero"/>
        <c:auto val="1"/>
        <c:lblAlgn val="ctr"/>
        <c:lblOffset val="100"/>
        <c:tickLblSkip val="1"/>
        <c:tickMarkSkip val="1"/>
        <c:noMultiLvlLbl val="0"/>
      </c:catAx>
      <c:valAx>
        <c:axId val="2255971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1.2944983818770227E-2"/>
              <c:y val="0.363002294870209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5596576"/>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0353370503284771"/>
          <c:h val="6.4797076128483622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Distribution_Mission_Domain!$I$42</c:f>
              <c:strCache>
                <c:ptCount val="1"/>
                <c:pt idx="0">
                  <c:v>Foreign</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(Distribution_Mission_Domain!$N$42,Distribution_Mission_Domain!$V$42,Distribution_Mission_Domain!$AC$42)</c:f>
              <c:numCache>
                <c:formatCode>#,##0.00</c:formatCode>
                <c:ptCount val="3"/>
                <c:pt idx="0">
                  <c:v>1776.1719442022545</c:v>
                </c:pt>
                <c:pt idx="1">
                  <c:v>2071.6265880827427</c:v>
                </c:pt>
                <c:pt idx="2">
                  <c:v>112.47143874939376</c:v>
                </c:pt>
              </c:numCache>
            </c:numRef>
          </c:val>
        </c:ser>
        <c:ser>
          <c:idx val="1"/>
          <c:order val="1"/>
          <c:tx>
            <c:strRef>
              <c:f>Distribution_Mission_Domain!$I$43</c:f>
              <c:strCache>
                <c:ptCount val="1"/>
                <c:pt idx="0">
                  <c:v>US COM</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(Distribution_Mission_Domain!$N$43,Distribution_Mission_Domain!$V$43,Distribution_Mission_Domain!$AC$43)</c:f>
              <c:numCache>
                <c:formatCode>#,##0.00</c:formatCode>
                <c:ptCount val="3"/>
                <c:pt idx="0">
                  <c:v>131.20408845643462</c:v>
                </c:pt>
                <c:pt idx="1">
                  <c:v>241.27627895478506</c:v>
                </c:pt>
                <c:pt idx="2">
                  <c:v>6.1850151398484687</c:v>
                </c:pt>
              </c:numCache>
            </c:numRef>
          </c:val>
        </c:ser>
        <c:ser>
          <c:idx val="2"/>
          <c:order val="2"/>
          <c:tx>
            <c:strRef>
              <c:f>Distribution_Mission_Domain!$I$44</c:f>
              <c:strCache>
                <c:ptCount val="1"/>
                <c:pt idx="0">
                  <c:v>US EDU</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(Distribution_Mission_Domain!$N$44,Distribution_Mission_Domain!$V$44,Distribution_Mission_Domain!$AC$44)</c:f>
              <c:numCache>
                <c:formatCode>#,##0.00</c:formatCode>
                <c:ptCount val="3"/>
                <c:pt idx="0">
                  <c:v>605.21211556637422</c:v>
                </c:pt>
                <c:pt idx="1">
                  <c:v>496.94998850472427</c:v>
                </c:pt>
                <c:pt idx="2">
                  <c:v>27.426528285145629</c:v>
                </c:pt>
              </c:numCache>
            </c:numRef>
          </c:val>
        </c:ser>
        <c:ser>
          <c:idx val="3"/>
          <c:order val="3"/>
          <c:tx>
            <c:strRef>
              <c:f>Distribution_Mission_Domain!$I$45</c:f>
              <c:strCache>
                <c:ptCount val="1"/>
                <c:pt idx="0">
                  <c:v>US GOV</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(Distribution_Mission_Domain!$N$45,Distribution_Mission_Domain!$V$45,Distribution_Mission_Domain!$AC$45)</c:f>
              <c:numCache>
                <c:formatCode>#,##0.00</c:formatCode>
                <c:ptCount val="3"/>
                <c:pt idx="0">
                  <c:v>512.39814997088024</c:v>
                </c:pt>
                <c:pt idx="1">
                  <c:v>419.13982136063521</c:v>
                </c:pt>
                <c:pt idx="2">
                  <c:v>12.409396501446263</c:v>
                </c:pt>
              </c:numCache>
            </c:numRef>
          </c:val>
        </c:ser>
        <c:ser>
          <c:idx val="4"/>
          <c:order val="4"/>
          <c:tx>
            <c:strRef>
              <c:f>Distribution_Mission_Domain!$I$46</c:f>
              <c:strCache>
                <c:ptCount val="1"/>
                <c:pt idx="0">
                  <c:v>US ORG</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(Distribution_Mission_Domain!$N$46,Distribution_Mission_Domain!$V$46,Distribution_Mission_Domain!$AC$46)</c:f>
              <c:numCache>
                <c:formatCode>#,##0.00</c:formatCode>
                <c:ptCount val="3"/>
                <c:pt idx="0">
                  <c:v>18.570636533388047</c:v>
                </c:pt>
                <c:pt idx="1">
                  <c:v>20.408255946147591</c:v>
                </c:pt>
                <c:pt idx="2">
                  <c:v>8.2565888078533882E-5</c:v>
                </c:pt>
              </c:numCache>
            </c:numRef>
          </c:val>
        </c:ser>
        <c:ser>
          <c:idx val="5"/>
          <c:order val="5"/>
          <c:tx>
            <c:strRef>
              <c:f>Distribution_Mission_Domain!$I$47</c:f>
              <c:strCache>
                <c:ptCount val="1"/>
                <c:pt idx="0">
                  <c:v>US Other</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(Distribution_Mission_Domain!$N$47,Distribution_Mission_Domain!$V$47,Distribution_Mission_Domain!$AC$47)</c:f>
              <c:numCache>
                <c:formatCode>#,##0.00</c:formatCode>
                <c:ptCount val="3"/>
                <c:pt idx="0">
                  <c:v>485.66071449605448</c:v>
                </c:pt>
                <c:pt idx="1">
                  <c:v>307.54731536476038</c:v>
                </c:pt>
                <c:pt idx="2">
                  <c:v>27.816386061680518</c:v>
                </c:pt>
              </c:numCache>
            </c:numRef>
          </c:val>
        </c:ser>
        <c:ser>
          <c:idx val="6"/>
          <c:order val="6"/>
          <c:tx>
            <c:strRef>
              <c:f>Distribution_Mission_Domain!$I$48</c:f>
              <c:strCache>
                <c:ptCount val="1"/>
                <c:pt idx="0">
                  <c:v>Unknown</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(Distribution_Mission_Domain!$N$48,Distribution_Mission_Domain!$V$48,Distribution_Mission_Domain!$AC$48)</c:f>
              <c:numCache>
                <c:formatCode>#,##0.00</c:formatCode>
                <c:ptCount val="3"/>
                <c:pt idx="0">
                  <c:v>135.27324652409055</c:v>
                </c:pt>
                <c:pt idx="1">
                  <c:v>176.35707546456325</c:v>
                </c:pt>
                <c:pt idx="2">
                  <c:v>11.229715278540411</c:v>
                </c:pt>
              </c:numCache>
            </c:numRef>
          </c:val>
        </c:ser>
        <c:dLbls>
          <c:showLegendKey val="0"/>
          <c:showVal val="0"/>
          <c:showCatName val="0"/>
          <c:showSerName val="0"/>
          <c:showPercent val="0"/>
          <c:showBubbleSize val="0"/>
        </c:dLbls>
        <c:gapWidth val="150"/>
        <c:overlap val="100"/>
        <c:axId val="226698224"/>
        <c:axId val="226698784"/>
      </c:barChart>
      <c:catAx>
        <c:axId val="2266982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6698784"/>
        <c:crosses val="autoZero"/>
        <c:auto val="1"/>
        <c:lblAlgn val="ctr"/>
        <c:lblOffset val="100"/>
        <c:tickLblSkip val="1"/>
        <c:tickMarkSkip val="1"/>
        <c:noMultiLvlLbl val="0"/>
      </c:catAx>
      <c:valAx>
        <c:axId val="2266987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6698224"/>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2747187142415224"/>
          <c:h val="5.9696431183529415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Distribution_Mission_Level!$I$17</c:f>
              <c:strCache>
                <c:ptCount val="1"/>
                <c:pt idx="0">
                  <c:v>Level 0</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(Distribution_Mission_Level!$N$17,Distribution_Mission_Level!$V$17,Distribution_Mission_Level!$AC$17)</c:f>
              <c:numCache>
                <c:formatCode>#,##0.00</c:formatCode>
                <c:ptCount val="3"/>
                <c:pt idx="0">
                  <c:v>0.31646399999999997</c:v>
                </c:pt>
                <c:pt idx="1">
                  <c:v>1.3831659999999999</c:v>
                </c:pt>
                <c:pt idx="2">
                  <c:v>4.4380000000000003E-2</c:v>
                </c:pt>
              </c:numCache>
            </c:numRef>
          </c:val>
        </c:ser>
        <c:ser>
          <c:idx val="1"/>
          <c:order val="1"/>
          <c:tx>
            <c:strRef>
              <c:f>Distribution_Mission_Level!$I$18</c:f>
              <c:strCache>
                <c:ptCount val="1"/>
                <c:pt idx="0">
                  <c:v>Level 1</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(Distribution_Mission_Level!$N$18,Distribution_Mission_Level!$V$18,Distribution_Mission_Level!$AC$18)</c:f>
              <c:numCache>
                <c:formatCode>#,##0.00</c:formatCode>
                <c:ptCount val="3"/>
                <c:pt idx="0">
                  <c:v>41.025697999999998</c:v>
                </c:pt>
                <c:pt idx="1">
                  <c:v>34.357115</c:v>
                </c:pt>
                <c:pt idx="2">
                  <c:v>0.30896299999999999</c:v>
                </c:pt>
              </c:numCache>
            </c:numRef>
          </c:val>
        </c:ser>
        <c:ser>
          <c:idx val="2"/>
          <c:order val="2"/>
          <c:tx>
            <c:strRef>
              <c:f>Distribution_Mission_Level!$I$19</c:f>
              <c:strCache>
                <c:ptCount val="1"/>
                <c:pt idx="0">
                  <c:v>Level 2</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(Distribution_Mission_Level!$N$19,Distribution_Mission_Level!$V$19,Distribution_Mission_Level!$AC$19)</c:f>
              <c:numCache>
                <c:formatCode>#,##0.00</c:formatCode>
                <c:ptCount val="3"/>
                <c:pt idx="0">
                  <c:v>171.29735199999999</c:v>
                </c:pt>
                <c:pt idx="1">
                  <c:v>147.99068100000002</c:v>
                </c:pt>
                <c:pt idx="2">
                  <c:v>12.884565</c:v>
                </c:pt>
              </c:numCache>
            </c:numRef>
          </c:val>
        </c:ser>
        <c:ser>
          <c:idx val="3"/>
          <c:order val="3"/>
          <c:tx>
            <c:strRef>
              <c:f>Distribution_Mission_Level!$I$20</c:f>
              <c:strCache>
                <c:ptCount val="1"/>
                <c:pt idx="0">
                  <c:v>Level 3</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(Distribution_Mission_Level!$N$20,Distribution_Mission_Level!$V$20,Distribution_Mission_Level!$AC$20)</c:f>
              <c:numCache>
                <c:formatCode>#,##0.00</c:formatCode>
                <c:ptCount val="3"/>
                <c:pt idx="0">
                  <c:v>86.422893000000002</c:v>
                </c:pt>
                <c:pt idx="1">
                  <c:v>115.48242599999999</c:v>
                </c:pt>
                <c:pt idx="2">
                  <c:v>2.07891</c:v>
                </c:pt>
              </c:numCache>
            </c:numRef>
          </c:val>
        </c:ser>
        <c:ser>
          <c:idx val="4"/>
          <c:order val="4"/>
          <c:tx>
            <c:strRef>
              <c:f>Distribution_Mission_Level!$I$21</c:f>
              <c:strCache>
                <c:ptCount val="1"/>
                <c:pt idx="0">
                  <c:v>Level 4</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(Distribution_Mission_Level!$N$21,Distribution_Mission_Level!$V$21,Distribution_Mission_Level!$AC$21)</c:f>
              <c:numCache>
                <c:formatCode>#,##0.00</c:formatCode>
                <c:ptCount val="3"/>
                <c:pt idx="0">
                  <c:v>16.870433999999999</c:v>
                </c:pt>
                <c:pt idx="1">
                  <c:v>22.396799000000001</c:v>
                </c:pt>
                <c:pt idx="2">
                  <c:v>0</c:v>
                </c:pt>
              </c:numCache>
            </c:numRef>
          </c:val>
        </c:ser>
        <c:ser>
          <c:idx val="5"/>
          <c:order val="5"/>
          <c:tx>
            <c:strRef>
              <c:f>Distribution_Mission_Level!$I$22</c:f>
              <c:strCache>
                <c:ptCount val="1"/>
                <c:pt idx="0">
                  <c:v>N/A*</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(Distribution_Mission_Level!$N$22,Distribution_Mission_Level!$V$22,Distribution_Mission_Level!$AC$22)</c:f>
              <c:numCache>
                <c:formatCode>#,##0.00</c:formatCode>
                <c:ptCount val="3"/>
                <c:pt idx="0">
                  <c:v>1.2383000000000002E-2</c:v>
                </c:pt>
                <c:pt idx="1">
                  <c:v>0.76398799999999989</c:v>
                </c:pt>
                <c:pt idx="2">
                  <c:v>9.3000000000000005E-4</c:v>
                </c:pt>
              </c:numCache>
            </c:numRef>
          </c:val>
        </c:ser>
        <c:dLbls>
          <c:showLegendKey val="0"/>
          <c:showVal val="0"/>
          <c:showCatName val="0"/>
          <c:showSerName val="0"/>
          <c:showPercent val="0"/>
          <c:showBubbleSize val="0"/>
        </c:dLbls>
        <c:gapWidth val="150"/>
        <c:overlap val="100"/>
        <c:axId val="227815088"/>
        <c:axId val="227815648"/>
      </c:barChart>
      <c:catAx>
        <c:axId val="227815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815648"/>
        <c:crosses val="autoZero"/>
        <c:auto val="1"/>
        <c:lblAlgn val="ctr"/>
        <c:lblOffset val="100"/>
        <c:tickLblSkip val="1"/>
        <c:tickMarkSkip val="1"/>
        <c:noMultiLvlLbl val="0"/>
      </c:catAx>
      <c:valAx>
        <c:axId val="2278156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81508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2540086594120599"/>
          <c:h val="5.9696431183529415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Distribution_Mission_Level!$I$61</c:f>
              <c:strCache>
                <c:ptCount val="1"/>
                <c:pt idx="0">
                  <c:v>Level 0</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(Distribution_Mission_Level!$N$61,Distribution_Mission_Level!$V$61,Distribution_Mission_Level!$AC$61)</c:f>
              <c:numCache>
                <c:formatCode>#,##0</c:formatCode>
                <c:ptCount val="3"/>
                <c:pt idx="0">
                  <c:v>1596</c:v>
                </c:pt>
                <c:pt idx="1">
                  <c:v>1046</c:v>
                </c:pt>
                <c:pt idx="2" formatCode="_(* #,##0_);_(* \(#,##0\);_(* &quot;-&quot;??_);_(@_)">
                  <c:v>2</c:v>
                </c:pt>
              </c:numCache>
            </c:numRef>
          </c:val>
        </c:ser>
        <c:ser>
          <c:idx val="1"/>
          <c:order val="1"/>
          <c:tx>
            <c:strRef>
              <c:f>Distribution_Mission_Level!$I$62</c:f>
              <c:strCache>
                <c:ptCount val="1"/>
                <c:pt idx="0">
                  <c:v>Level 1</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(Distribution_Mission_Level!$N$62,Distribution_Mission_Level!$V$62,Distribution_Mission_Level!$AC$62)</c:f>
              <c:numCache>
                <c:formatCode>#,##0</c:formatCode>
                <c:ptCount val="3"/>
                <c:pt idx="0">
                  <c:v>22898</c:v>
                </c:pt>
                <c:pt idx="1">
                  <c:v>22025</c:v>
                </c:pt>
                <c:pt idx="2" formatCode="_(* #,##0_);_(* \(#,##0\);_(* &quot;-&quot;??_);_(@_)">
                  <c:v>495</c:v>
                </c:pt>
              </c:numCache>
            </c:numRef>
          </c:val>
        </c:ser>
        <c:ser>
          <c:idx val="2"/>
          <c:order val="2"/>
          <c:tx>
            <c:strRef>
              <c:f>Distribution_Mission_Level!$I$63</c:f>
              <c:strCache>
                <c:ptCount val="1"/>
                <c:pt idx="0">
                  <c:v>Level 2</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(Distribution_Mission_Level!$N$63,Distribution_Mission_Level!$V$63,Distribution_Mission_Level!$AC$63)</c:f>
              <c:numCache>
                <c:formatCode>#,##0</c:formatCode>
                <c:ptCount val="3"/>
                <c:pt idx="0">
                  <c:v>32712</c:v>
                </c:pt>
                <c:pt idx="1">
                  <c:v>29819</c:v>
                </c:pt>
                <c:pt idx="2" formatCode="_(* #,##0_);_(* \(#,##0\);_(* &quot;-&quot;??_);_(@_)">
                  <c:v>11895</c:v>
                </c:pt>
              </c:numCache>
            </c:numRef>
          </c:val>
        </c:ser>
        <c:ser>
          <c:idx val="3"/>
          <c:order val="3"/>
          <c:tx>
            <c:strRef>
              <c:f>Distribution_Mission_Level!$I$64</c:f>
              <c:strCache>
                <c:ptCount val="1"/>
                <c:pt idx="0">
                  <c:v>Level 3</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(Distribution_Mission_Level!$N$64,Distribution_Mission_Level!$V$64,Distribution_Mission_Level!$AC$64)</c:f>
              <c:numCache>
                <c:formatCode>#,##0</c:formatCode>
                <c:ptCount val="3"/>
                <c:pt idx="0">
                  <c:v>62522</c:v>
                </c:pt>
                <c:pt idx="1">
                  <c:v>115465</c:v>
                </c:pt>
                <c:pt idx="2" formatCode="_(* #,##0_);_(* \(#,##0\);_(* &quot;-&quot;??_);_(@_)">
                  <c:v>7632</c:v>
                </c:pt>
              </c:numCache>
            </c:numRef>
          </c:val>
        </c:ser>
        <c:ser>
          <c:idx val="4"/>
          <c:order val="4"/>
          <c:tx>
            <c:strRef>
              <c:f>Distribution_Mission_Level!$I$65</c:f>
              <c:strCache>
                <c:ptCount val="1"/>
                <c:pt idx="0">
                  <c:v>Level 4</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(Distribution_Mission_Level!$N$65,Distribution_Mission_Level!$V$65,Distribution_Mission_Level!$AC$65)</c:f>
              <c:numCache>
                <c:formatCode>#,##0</c:formatCode>
                <c:ptCount val="3"/>
                <c:pt idx="0">
                  <c:v>4469</c:v>
                </c:pt>
                <c:pt idx="1">
                  <c:v>9470</c:v>
                </c:pt>
                <c:pt idx="2" formatCode="_(* #,##0_);_(* \(#,##0\);_(* &quot;-&quot;??_);_(@_)">
                  <c:v>0</c:v>
                </c:pt>
              </c:numCache>
            </c:numRef>
          </c:val>
        </c:ser>
        <c:ser>
          <c:idx val="5"/>
          <c:order val="5"/>
          <c:tx>
            <c:strRef>
              <c:f>Distribution_Mission_Level!$I$66</c:f>
              <c:strCache>
                <c:ptCount val="1"/>
                <c:pt idx="0">
                  <c:v>N/A*</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(Distribution_Mission_Level!$N$66,Distribution_Mission_Level!$V$66,Distribution_Mission_Level!$AC$66)</c:f>
              <c:numCache>
                <c:formatCode>#,##0</c:formatCode>
                <c:ptCount val="3"/>
                <c:pt idx="0">
                  <c:v>250</c:v>
                </c:pt>
                <c:pt idx="1">
                  <c:v>294</c:v>
                </c:pt>
                <c:pt idx="2" formatCode="_(* #,##0_);_(* \(#,##0\);_(* &quot;-&quot;??_);_(@_)">
                  <c:v>2</c:v>
                </c:pt>
              </c:numCache>
            </c:numRef>
          </c:val>
        </c:ser>
        <c:dLbls>
          <c:showLegendKey val="0"/>
          <c:showVal val="0"/>
          <c:showCatName val="0"/>
          <c:showSerName val="0"/>
          <c:showPercent val="0"/>
          <c:showBubbleSize val="0"/>
        </c:dLbls>
        <c:gapWidth val="150"/>
        <c:overlap val="100"/>
        <c:axId val="227505936"/>
        <c:axId val="227506496"/>
      </c:barChart>
      <c:catAx>
        <c:axId val="227505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506496"/>
        <c:crosses val="autoZero"/>
        <c:auto val="1"/>
        <c:lblAlgn val="ctr"/>
        <c:lblOffset val="100"/>
        <c:tickLblSkip val="1"/>
        <c:tickMarkSkip val="1"/>
        <c:noMultiLvlLbl val="0"/>
      </c:catAx>
      <c:valAx>
        <c:axId val="2275064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1.2944983818770227E-2"/>
              <c:y val="0.363002294870209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505936"/>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0353370503284771"/>
          <c:h val="6.4797076128483622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Distribution_Mission_Level!$I$39</c:f>
              <c:strCache>
                <c:ptCount val="1"/>
                <c:pt idx="0">
                  <c:v>Level 0</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(Distribution_Mission_Level!$N$39,Distribution_Mission_Level!$V$39,Distribution_Mission_Level!$AC$39)</c:f>
              <c:numCache>
                <c:formatCode>#,##0.00</c:formatCode>
                <c:ptCount val="3"/>
                <c:pt idx="0">
                  <c:v>25.267118923567956</c:v>
                </c:pt>
                <c:pt idx="1">
                  <c:v>87.300063611496611</c:v>
                </c:pt>
                <c:pt idx="2">
                  <c:v>0.60354789206758008</c:v>
                </c:pt>
              </c:numCache>
            </c:numRef>
          </c:val>
        </c:ser>
        <c:ser>
          <c:idx val="1"/>
          <c:order val="1"/>
          <c:tx>
            <c:strRef>
              <c:f>Distribution_Mission_Level!$I$40</c:f>
              <c:strCache>
                <c:ptCount val="1"/>
                <c:pt idx="0">
                  <c:v>Level 1</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(Distribution_Mission_Level!$N$40,Distribution_Mission_Level!$V$40,Distribution_Mission_Level!$AC$40)</c:f>
              <c:numCache>
                <c:formatCode>#,##0.00</c:formatCode>
                <c:ptCount val="3"/>
                <c:pt idx="0">
                  <c:v>1689.6386504665911</c:v>
                </c:pt>
                <c:pt idx="1">
                  <c:v>1426.4462496683741</c:v>
                </c:pt>
                <c:pt idx="2">
                  <c:v>54.481229617497767</c:v>
                </c:pt>
              </c:numCache>
            </c:numRef>
          </c:val>
        </c:ser>
        <c:ser>
          <c:idx val="2"/>
          <c:order val="2"/>
          <c:tx>
            <c:strRef>
              <c:f>Distribution_Mission_Level!$I$41</c:f>
              <c:strCache>
                <c:ptCount val="1"/>
                <c:pt idx="0">
                  <c:v>Level 2</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(Distribution_Mission_Level!$N$41,Distribution_Mission_Level!$V$41,Distribution_Mission_Level!$AC$41)</c:f>
              <c:numCache>
                <c:formatCode>#,##0.00</c:formatCode>
                <c:ptCount val="3"/>
                <c:pt idx="0">
                  <c:v>1379.1611248468253</c:v>
                </c:pt>
                <c:pt idx="1">
                  <c:v>1184.4806881799727</c:v>
                </c:pt>
                <c:pt idx="2">
                  <c:v>135.33564306760024</c:v>
                </c:pt>
              </c:numCache>
            </c:numRef>
          </c:val>
        </c:ser>
        <c:ser>
          <c:idx val="3"/>
          <c:order val="3"/>
          <c:tx>
            <c:strRef>
              <c:f>Distribution_Mission_Level!$I$42</c:f>
              <c:strCache>
                <c:ptCount val="1"/>
                <c:pt idx="0">
                  <c:v>Level 3</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(Distribution_Mission_Level!$N$42,Distribution_Mission_Level!$V$42,Distribution_Mission_Level!$AC$42)</c:f>
              <c:numCache>
                <c:formatCode>#,##0.00</c:formatCode>
                <c:ptCount val="3"/>
                <c:pt idx="0">
                  <c:v>560.92416535779228</c:v>
                </c:pt>
                <c:pt idx="1">
                  <c:v>1015.7090607734636</c:v>
                </c:pt>
                <c:pt idx="2">
                  <c:v>7.1177343428698769</c:v>
                </c:pt>
              </c:numCache>
            </c:numRef>
          </c:val>
        </c:ser>
        <c:ser>
          <c:idx val="4"/>
          <c:order val="4"/>
          <c:tx>
            <c:strRef>
              <c:f>Distribution_Mission_Level!$I$43</c:f>
              <c:strCache>
                <c:ptCount val="1"/>
                <c:pt idx="0">
                  <c:v>Level 4</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(Distribution_Mission_Level!$N$43,Distribution_Mission_Level!$V$43,Distribution_Mission_Level!$AC$43)</c:f>
              <c:numCache>
                <c:formatCode>#,##0.00</c:formatCode>
                <c:ptCount val="3"/>
                <c:pt idx="0">
                  <c:v>9.4963431123760458</c:v>
                </c:pt>
                <c:pt idx="1">
                  <c:v>18.462101408367676</c:v>
                </c:pt>
                <c:pt idx="2">
                  <c:v>0</c:v>
                </c:pt>
              </c:numCache>
            </c:numRef>
          </c:val>
        </c:ser>
        <c:ser>
          <c:idx val="5"/>
          <c:order val="5"/>
          <c:tx>
            <c:strRef>
              <c:f>Distribution_Mission_Level!$I$44</c:f>
              <c:strCache>
                <c:ptCount val="1"/>
                <c:pt idx="0">
                  <c:v>N/A*</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(Distribution_Mission_Level!$N$44,Distribution_Mission_Level!$V$44,Distribution_Mission_Level!$AC$44)</c:f>
              <c:numCache>
                <c:formatCode>#,##0.00</c:formatCode>
                <c:ptCount val="3"/>
                <c:pt idx="0">
                  <c:v>3.493042322588727E-3</c:v>
                </c:pt>
                <c:pt idx="1">
                  <c:v>0.9071600366842173</c:v>
                </c:pt>
                <c:pt idx="2">
                  <c:v>4.0766190795693454E-4</c:v>
                </c:pt>
              </c:numCache>
            </c:numRef>
          </c:val>
        </c:ser>
        <c:dLbls>
          <c:showLegendKey val="0"/>
          <c:showVal val="0"/>
          <c:showCatName val="0"/>
          <c:showSerName val="0"/>
          <c:showPercent val="0"/>
          <c:showBubbleSize val="0"/>
        </c:dLbls>
        <c:gapWidth val="150"/>
        <c:overlap val="100"/>
        <c:axId val="227619024"/>
        <c:axId val="227619584"/>
      </c:barChart>
      <c:catAx>
        <c:axId val="2276190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619584"/>
        <c:crosses val="autoZero"/>
        <c:auto val="1"/>
        <c:lblAlgn val="ctr"/>
        <c:lblOffset val="100"/>
        <c:tickLblSkip val="1"/>
        <c:tickMarkSkip val="1"/>
        <c:noMultiLvlLbl val="0"/>
      </c:catAx>
      <c:valAx>
        <c:axId val="2276195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619024"/>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2747187142415224"/>
          <c:h val="5.9696431183529415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FY2015</a:t>
            </a:r>
          </a:p>
        </c:rich>
      </c:tx>
      <c:layout/>
      <c:overlay val="0"/>
    </c:title>
    <c:autoTitleDeleted val="0"/>
    <c:plotArea>
      <c:layout/>
      <c:barChart>
        <c:barDir val="col"/>
        <c:grouping val="clustered"/>
        <c:varyColors val="0"/>
        <c:ser>
          <c:idx val="0"/>
          <c:order val="0"/>
          <c:invertIfNegative val="0"/>
          <c:cat>
            <c:strRef>
              <c:f>'Unique Product Counts'!$A$25:$L$25</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'Unique Product Counts'!$A$26:$L$26</c:f>
              <c:numCache>
                <c:formatCode>#,##0</c:formatCode>
                <c:ptCount val="12"/>
                <c:pt idx="0">
                  <c:v>1043</c:v>
                </c:pt>
                <c:pt idx="1">
                  <c:v>158</c:v>
                </c:pt>
                <c:pt idx="2">
                  <c:v>221</c:v>
                </c:pt>
                <c:pt idx="3">
                  <c:v>2777</c:v>
                </c:pt>
                <c:pt idx="4">
                  <c:v>365</c:v>
                </c:pt>
                <c:pt idx="5">
                  <c:v>456</c:v>
                </c:pt>
                <c:pt idx="6">
                  <c:v>1033</c:v>
                </c:pt>
                <c:pt idx="7">
                  <c:v>602</c:v>
                </c:pt>
                <c:pt idx="8">
                  <c:v>176</c:v>
                </c:pt>
                <c:pt idx="9">
                  <c:v>1187</c:v>
                </c:pt>
                <c:pt idx="10">
                  <c:v>984</c:v>
                </c:pt>
                <c:pt idx="11">
                  <c:v>229</c:v>
                </c:pt>
              </c:numCache>
            </c:numRef>
          </c:val>
        </c:ser>
        <c:dLbls>
          <c:showLegendKey val="0"/>
          <c:showVal val="0"/>
          <c:showCatName val="0"/>
          <c:showSerName val="0"/>
          <c:showPercent val="0"/>
          <c:showBubbleSize val="0"/>
        </c:dLbls>
        <c:gapWidth val="150"/>
        <c:axId val="227622384"/>
        <c:axId val="227622944"/>
      </c:barChart>
      <c:catAx>
        <c:axId val="227622384"/>
        <c:scaling>
          <c:orientation val="minMax"/>
        </c:scaling>
        <c:delete val="0"/>
        <c:axPos val="b"/>
        <c:numFmt formatCode="General" sourceLinked="0"/>
        <c:majorTickMark val="out"/>
        <c:minorTickMark val="none"/>
        <c:tickLblPos val="nextTo"/>
        <c:crossAx val="227622944"/>
        <c:crosses val="autoZero"/>
        <c:auto val="1"/>
        <c:lblAlgn val="ctr"/>
        <c:lblOffset val="100"/>
        <c:noMultiLvlLbl val="0"/>
      </c:catAx>
      <c:valAx>
        <c:axId val="227622944"/>
        <c:scaling>
          <c:orientation val="minMax"/>
        </c:scaling>
        <c:delete val="0"/>
        <c:axPos val="l"/>
        <c:majorGridlines/>
        <c:numFmt formatCode="#,##0" sourceLinked="1"/>
        <c:majorTickMark val="out"/>
        <c:minorTickMark val="none"/>
        <c:tickLblPos val="nextTo"/>
        <c:crossAx val="227622384"/>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dLbls>
            <c:dLbl>
              <c:idx val="0"/>
              <c:layout>
                <c:manualLayout>
                  <c:x val="4.4637760201180821E-2"/>
                  <c:y val="-3.083005937863777E-2"/>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2532701296015974"/>
                  <c:y val="9.8330581296933312E-3"/>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NRT!$A$61:$A$66</c:f>
              <c:strCache>
                <c:ptCount val="6"/>
                <c:pt idx="0">
                  <c:v>AIRS/AMSU-A</c:v>
                </c:pt>
                <c:pt idx="1">
                  <c:v>MLS</c:v>
                </c:pt>
                <c:pt idx="2">
                  <c:v>MODIS - Aqua</c:v>
                </c:pt>
                <c:pt idx="3">
                  <c:v>MODIS - Terra</c:v>
                </c:pt>
                <c:pt idx="4">
                  <c:v>OMI</c:v>
                </c:pt>
                <c:pt idx="5">
                  <c:v>Other1</c:v>
                </c:pt>
              </c:strCache>
            </c:strRef>
          </c:cat>
          <c:val>
            <c:numRef>
              <c:f>NRT!$C$61:$C$66</c:f>
              <c:numCache>
                <c:formatCode>#,##0</c:formatCode>
                <c:ptCount val="6"/>
                <c:pt idx="0">
                  <c:v>2800490</c:v>
                </c:pt>
                <c:pt idx="1">
                  <c:v>1475118</c:v>
                </c:pt>
                <c:pt idx="2">
                  <c:v>29913796</c:v>
                </c:pt>
                <c:pt idx="3">
                  <c:v>38017631</c:v>
                </c:pt>
                <c:pt idx="4">
                  <c:v>109147</c:v>
                </c:pt>
                <c:pt idx="5">
                  <c:v>223493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0"/>
          <c:order val="0"/>
          <c:dLbls>
            <c:dLbl>
              <c:idx val="0"/>
              <c:layout>
                <c:manualLayout>
                  <c:x val="1.8592771623202366E-2"/>
                  <c:y val="-2.4004202144172752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4382513123359581"/>
                  <c:y val="9.9631127190185267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layout>
                <c:manualLayout>
                  <c:x val="0.1306968503937008"/>
                  <c:y val="9.3499326097751564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3"/>
              <c:layout>
                <c:manualLayout>
                  <c:x val="-0.21018036537535265"/>
                  <c:y val="-0.12110604095792767"/>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0.15012234557133644"/>
                  <c:y val="-4.4853517177379084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6"/>
              <c:layout>
                <c:manualLayout>
                  <c:x val="-1.5448548131837886E-2"/>
                  <c:y val="-0.10216053187997796"/>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NRT!$A$61:$A$66</c:f>
              <c:strCache>
                <c:ptCount val="6"/>
                <c:pt idx="0">
                  <c:v>AIRS/AMSU-A</c:v>
                </c:pt>
                <c:pt idx="1">
                  <c:v>MLS</c:v>
                </c:pt>
                <c:pt idx="2">
                  <c:v>MODIS - Aqua</c:v>
                </c:pt>
                <c:pt idx="3">
                  <c:v>MODIS - Terra</c:v>
                </c:pt>
                <c:pt idx="4">
                  <c:v>OMI</c:v>
                </c:pt>
                <c:pt idx="5">
                  <c:v>Other1</c:v>
                </c:pt>
              </c:strCache>
            </c:strRef>
          </c:cat>
          <c:val>
            <c:numRef>
              <c:f>NRT!$D$61:$D$66</c:f>
              <c:numCache>
                <c:formatCode>#,##0.00</c:formatCode>
                <c:ptCount val="6"/>
                <c:pt idx="0">
                  <c:v>38957.010886866548</c:v>
                </c:pt>
                <c:pt idx="1">
                  <c:v>635.26579563226483</c:v>
                </c:pt>
                <c:pt idx="2">
                  <c:v>360829.18341599812</c:v>
                </c:pt>
                <c:pt idx="3">
                  <c:v>401789.14277565875</c:v>
                </c:pt>
                <c:pt idx="4">
                  <c:v>3020.7879153406202</c:v>
                </c:pt>
                <c:pt idx="5">
                  <c:v>8.2380885314196188</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366560317323543E-2"/>
          <c:y val="0.29024384416628429"/>
          <c:w val="0.82024465574952765"/>
          <c:h val="0.65589485067963127"/>
        </c:manualLayout>
      </c:layout>
      <c:pie3DChart>
        <c:varyColors val="1"/>
        <c:ser>
          <c:idx val="0"/>
          <c:order val="0"/>
          <c:dLbls>
            <c:dLbl>
              <c:idx val="0"/>
              <c:layout>
                <c:manualLayout>
                  <c:x val="-5.1813079063482981E-2"/>
                  <c:y val="-8.6536887218647426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1.1159137479583347E-2"/>
                  <c:y val="-9.4859983332424465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2.551460991379027E-2"/>
                  <c:y val="8.1179497161440566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6.544902271890779E-3"/>
                  <c:y val="-4.9850169134741426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NRT!$A$61:$A$66</c:f>
              <c:strCache>
                <c:ptCount val="6"/>
                <c:pt idx="0">
                  <c:v>AIRS/AMSU-A</c:v>
                </c:pt>
                <c:pt idx="1">
                  <c:v>MLS</c:v>
                </c:pt>
                <c:pt idx="2">
                  <c:v>MODIS - Aqua</c:v>
                </c:pt>
                <c:pt idx="3">
                  <c:v>MODIS - Terra</c:v>
                </c:pt>
                <c:pt idx="4">
                  <c:v>OMI</c:v>
                </c:pt>
                <c:pt idx="5">
                  <c:v>Other1</c:v>
                </c:pt>
              </c:strCache>
            </c:strRef>
          </c:cat>
          <c:val>
            <c:numRef>
              <c:f>NRT!$E$61:$E$66</c:f>
              <c:numCache>
                <c:formatCode>General</c:formatCode>
                <c:ptCount val="6"/>
                <c:pt idx="0">
                  <c:v>73</c:v>
                </c:pt>
                <c:pt idx="1">
                  <c:v>34</c:v>
                </c:pt>
                <c:pt idx="2">
                  <c:v>523</c:v>
                </c:pt>
                <c:pt idx="3">
                  <c:v>663</c:v>
                </c:pt>
                <c:pt idx="4">
                  <c:v>25</c:v>
                </c:pt>
                <c:pt idx="5">
                  <c:v>128</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(5856 TBs)</a:t>
            </a:r>
          </a:p>
        </c:rich>
      </c:tx>
      <c:layout>
        <c:manualLayout>
          <c:xMode val="edge"/>
          <c:yMode val="edge"/>
          <c:x val="0.23432050425320539"/>
          <c:y val="0.12892441475118641"/>
        </c:manualLayout>
      </c:layout>
      <c:overlay val="0"/>
      <c:spPr>
        <a:noFill/>
        <a:ln w="25400">
          <a:noFill/>
        </a:ln>
      </c:spPr>
    </c:title>
    <c:autoTitleDeleted val="0"/>
    <c:plotArea>
      <c:layout>
        <c:manualLayout>
          <c:layoutTarget val="inner"/>
          <c:xMode val="edge"/>
          <c:yMode val="edge"/>
          <c:x val="0.36559216564216007"/>
          <c:y val="0.58071748878920992"/>
          <c:w val="0.25806505810034025"/>
          <c:h val="0.26905829596413439"/>
        </c:manualLayout>
      </c:layout>
      <c:pieChart>
        <c:varyColors val="1"/>
        <c:ser>
          <c:idx val="0"/>
          <c:order val="0"/>
          <c:tx>
            <c:strRef>
              <c:f>Archive!$B$5</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0.1816284366085901"/>
                  <c:y val="2.03251073048103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819378501058863"/>
                  <c:y val="3.050964732889826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534736870670484E-2"/>
                  <c:y val="4.000129331598134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5766906063334354E-3"/>
                  <c:y val="0.13540371666680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35647811352224135"/>
                  <c:y val="-2.9018777331404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664514149313799E-2"/>
                  <c:y val="5.7591360649243114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4408032316771237E-2"/>
                  <c:y val="-0.12784208508757641"/>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28009407005300735"/>
                  <c:y val="-0.13230825950776351"/>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0855733865142792E-3"/>
                  <c:y val="-0.10231620306453892"/>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40533027733023685"/>
                  <c:y val="-7.853145488896771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0.10748819059776196"/>
                  <c:y val="-0.1064511516854573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Archive!$A$6:$A$16</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Archive!$B$6:$B$16</c:f>
              <c:numCache>
                <c:formatCode>#,##0.00</c:formatCode>
                <c:ptCount val="11"/>
                <c:pt idx="0">
                  <c:v>640</c:v>
                </c:pt>
                <c:pt idx="1">
                  <c:v>768.87744140625</c:v>
                </c:pt>
                <c:pt idx="2">
                  <c:v>2.7823339843750001</c:v>
                </c:pt>
                <c:pt idx="3">
                  <c:v>500.67380859374998</c:v>
                </c:pt>
                <c:pt idx="4">
                  <c:v>1.11349609375</c:v>
                </c:pt>
                <c:pt idx="5">
                  <c:v>1649.6575292968751</c:v>
                </c:pt>
                <c:pt idx="6">
                  <c:v>2193.3786718749998</c:v>
                </c:pt>
                <c:pt idx="7">
                  <c:v>59.974111328124998</c:v>
                </c:pt>
                <c:pt idx="8">
                  <c:v>5.54349609375</c:v>
                </c:pt>
                <c:pt idx="9">
                  <c:v>33.747685546874997</c:v>
                </c:pt>
                <c:pt idx="10">
                  <c:v>6.6406249999999998E-3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8.9686390470474053E-2"/>
          <c:y val="0.18566144159586631"/>
          <c:w val="0.6685138934055187"/>
          <c:h val="0.79032660834273816"/>
        </c:manualLayout>
      </c:layout>
      <c:pie3DChart>
        <c:varyColors val="1"/>
        <c:ser>
          <c:idx val="0"/>
          <c:order val="0"/>
          <c:dLbls>
            <c:dLbl>
              <c:idx val="1"/>
              <c:layout>
                <c:manualLayout>
                  <c:x val="7.9851810549497304E-2"/>
                  <c:y val="-2.1626907882216325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22968760306862007"/>
                  <c:y val="1.8958509357729681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0.10015337903653874"/>
                  <c:y val="-1.8160527644220822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0.16937035752265131"/>
                  <c:y val="-1.0869670627796441E-2"/>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NRT!$B$7:$B$11</c:f>
              <c:strCache>
                <c:ptCount val="5"/>
                <c:pt idx="0">
                  <c:v>AIRS / AMSU - A</c:v>
                </c:pt>
                <c:pt idx="1">
                  <c:v>MLS</c:v>
                </c:pt>
                <c:pt idx="2">
                  <c:v>MODIS - Aqua</c:v>
                </c:pt>
                <c:pt idx="3">
                  <c:v>MODIS - Terra</c:v>
                </c:pt>
                <c:pt idx="4">
                  <c:v>OMI</c:v>
                </c:pt>
              </c:strCache>
            </c:strRef>
          </c:cat>
          <c:val>
            <c:numRef>
              <c:f>NRT!$C$7:$C$11</c:f>
              <c:numCache>
                <c:formatCode>#,##0.00</c:formatCode>
                <c:ptCount val="5"/>
                <c:pt idx="0">
                  <c:v>31.479303343092283</c:v>
                </c:pt>
                <c:pt idx="1">
                  <c:v>0.47848403655552796</c:v>
                </c:pt>
                <c:pt idx="2">
                  <c:v>385.43449022157029</c:v>
                </c:pt>
                <c:pt idx="3">
                  <c:v>424.42003664253417</c:v>
                </c:pt>
                <c:pt idx="4">
                  <c:v>7.1783683049861615</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0.18226247275858048"/>
          <c:y val="1.9878767260710545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6306276151231258"/>
          <c:h val="0.78974096543449945"/>
        </c:manualLayout>
      </c:layout>
      <c:pie3DChart>
        <c:varyColors val="1"/>
        <c:ser>
          <c:idx val="0"/>
          <c:order val="0"/>
          <c:dLbls>
            <c:dLbl>
              <c:idx val="0"/>
              <c:layout>
                <c:manualLayout>
                  <c:x val="0.10311400440645872"/>
                  <c:y val="-5.934633412094709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5.1104379852261073E-2"/>
                  <c:y val="-1.4089973882932406E-2"/>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NRT!$B$7:$B$11</c:f>
              <c:strCache>
                <c:ptCount val="5"/>
                <c:pt idx="0">
                  <c:v>AIRS / AMSU - A</c:v>
                </c:pt>
                <c:pt idx="1">
                  <c:v>MLS</c:v>
                </c:pt>
                <c:pt idx="2">
                  <c:v>MODIS - Aqua</c:v>
                </c:pt>
                <c:pt idx="3">
                  <c:v>MODIS - Terra</c:v>
                </c:pt>
                <c:pt idx="4">
                  <c:v>OMI</c:v>
                </c:pt>
              </c:strCache>
            </c:strRef>
          </c:cat>
          <c:val>
            <c:numRef>
              <c:f>NRT!$D$7:$D$11</c:f>
              <c:numCache>
                <c:formatCode>#,##0.00</c:formatCode>
                <c:ptCount val="5"/>
                <c:pt idx="0">
                  <c:v>2.7958799999999999</c:v>
                </c:pt>
                <c:pt idx="1">
                  <c:v>0.76289099999999999</c:v>
                </c:pt>
                <c:pt idx="2">
                  <c:v>6.2621270000000004</c:v>
                </c:pt>
                <c:pt idx="3">
                  <c:v>6.7539009999999999</c:v>
                </c:pt>
                <c:pt idx="4">
                  <c:v>9.7763000000000003E-2</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dLbls>
            <c:dLbl>
              <c:idx val="0"/>
              <c:layout>
                <c:manualLayout>
                  <c:x val="0.15884937549093789"/>
                  <c:y val="5.7151334473059168E-4"/>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0.1292982620223799"/>
                  <c:y val="0.12777102731113216"/>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0.24594618502368601"/>
                  <c:y val="-0.28603571781793519"/>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20299700253963313"/>
                  <c:y val="1.3563728329824661E-2"/>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2.498445022469507E-2"/>
                  <c:y val="-5.4238665103070224E-2"/>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0.17986855149848643"/>
                  <c:y val="-3.04197465186201E-4"/>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NRT!$A$117:$A$121</c:f>
              <c:strCache>
                <c:ptCount val="5"/>
                <c:pt idx="0">
                  <c:v>Level 0</c:v>
                </c:pt>
                <c:pt idx="1">
                  <c:v>Level 1</c:v>
                </c:pt>
                <c:pt idx="2">
                  <c:v>Level 2</c:v>
                </c:pt>
                <c:pt idx="3">
                  <c:v>Level 3</c:v>
                </c:pt>
                <c:pt idx="4">
                  <c:v>Other2</c:v>
                </c:pt>
              </c:strCache>
            </c:strRef>
          </c:cat>
          <c:val>
            <c:numRef>
              <c:f>NRT!$H$117:$H$121</c:f>
              <c:numCache>
                <c:formatCode>#,##0</c:formatCode>
                <c:ptCount val="5"/>
                <c:pt idx="0">
                  <c:v>698089</c:v>
                </c:pt>
                <c:pt idx="1">
                  <c:v>12963572</c:v>
                </c:pt>
                <c:pt idx="2">
                  <c:v>58617168</c:v>
                </c:pt>
                <c:pt idx="3">
                  <c:v>260844</c:v>
                </c:pt>
                <c:pt idx="4">
                  <c:v>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6036601991380162"/>
          <c:y val="3.0627109814861268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dLbls>
            <c:dLbl>
              <c:idx val="0"/>
              <c:layout>
                <c:manualLayout>
                  <c:x val="0.19409493394174465"/>
                  <c:y val="0.11403174760162199"/>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21149922744588784"/>
                  <c:y val="3.5001483532786072E-2"/>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6736435623971396"/>
                  <c:y val="-2.4547522500247297E-2"/>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0.17986855149848643"/>
                  <c:y val="-3.04197465186201E-4"/>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NRT!$A$117:$A$121</c:f>
              <c:strCache>
                <c:ptCount val="5"/>
                <c:pt idx="0">
                  <c:v>Level 0</c:v>
                </c:pt>
                <c:pt idx="1">
                  <c:v>Level 1</c:v>
                </c:pt>
                <c:pt idx="2">
                  <c:v>Level 2</c:v>
                </c:pt>
                <c:pt idx="3">
                  <c:v>Level 3</c:v>
                </c:pt>
                <c:pt idx="4">
                  <c:v>Other2</c:v>
                </c:pt>
              </c:strCache>
            </c:strRef>
          </c:cat>
          <c:val>
            <c:numRef>
              <c:f>NRT!$O$117:$O$121</c:f>
              <c:numCache>
                <c:formatCode>_(* #,##0.00_);_(* \(#,##0.00\);_(* "-"??_);_(@_)</c:formatCode>
                <c:ptCount val="5"/>
                <c:pt idx="0">
                  <c:v>52876.037296188893</c:v>
                </c:pt>
                <c:pt idx="1">
                  <c:v>460397.29179391405</c:v>
                </c:pt>
                <c:pt idx="2">
                  <c:v>290201.66451082873</c:v>
                </c:pt>
                <c:pt idx="3">
                  <c:v>1764.3577904757053</c:v>
                </c:pt>
                <c:pt idx="4">
                  <c:v>0.27748661953955844</c:v>
                </c:pt>
              </c:numCache>
            </c:numRef>
          </c:val>
          <c:extLst>
            <c:ext xmlns:c15="http://schemas.microsoft.com/office/drawing/2012/chart" uri="{02D57815-91ED-43cb-92C2-25804820EDAC}">
              <c15:filteredSeriesTitle>
                <c15:tx>
                  <c:strRef>
                    <c:extLst>
                      <c:ext uri="{02D57815-91ED-43cb-92C2-25804820EDAC}">
                        <c15:formulaRef>
                          <c15:sqref>NRT!#REF!</c15:sqref>
                        </c15:formulaRef>
                      </c:ext>
                    </c:extLst>
                    <c:strCache>
                      <c:ptCount val="1"/>
                      <c:pt idx="0">
                        <c:v>#REF!</c:v>
                      </c:pt>
                    </c:strCache>
                  </c:strRef>
                </c15:tx>
              </c15:filteredSeriesTitle>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0"/>
          <c:order val="0"/>
          <c:dLbls>
            <c:dLbl>
              <c:idx val="0"/>
              <c:layout>
                <c:manualLayout>
                  <c:x val="0.21650468440040416"/>
                  <c:y val="2.1851902132923019E-2"/>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0.25623733767948759"/>
                  <c:y val="-0.17741953751622255"/>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2532701296015974"/>
                  <c:y val="9.8330581296933312E-3"/>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NRT!$A$149:$A$151</c:f>
              <c:strCache>
                <c:ptCount val="3"/>
                <c:pt idx="0">
                  <c:v>AIRS/AMSU-A</c:v>
                </c:pt>
                <c:pt idx="1">
                  <c:v>MODIS - Aqua</c:v>
                </c:pt>
                <c:pt idx="2">
                  <c:v>MODIS - Terra</c:v>
                </c:pt>
              </c:strCache>
            </c:strRef>
          </c:cat>
          <c:val>
            <c:numRef>
              <c:f>NRT!$C$149:$C$151</c:f>
              <c:numCache>
                <c:formatCode>#,##0</c:formatCode>
                <c:ptCount val="3"/>
                <c:pt idx="0">
                  <c:v>5136</c:v>
                </c:pt>
                <c:pt idx="1">
                  <c:v>15836985</c:v>
                </c:pt>
                <c:pt idx="2">
                  <c:v>23034607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Volume (GB) of NRT Products to Unregistered Users </a:t>
            </a:r>
          </a:p>
        </c:rich>
      </c:tx>
      <c:layout>
        <c:manualLayout>
          <c:xMode val="edge"/>
          <c:yMode val="edge"/>
          <c:x val="8.0022899792205587E-2"/>
          <c:y val="3.8472879488564447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0"/>
          <c:order val="0"/>
          <c:dLbls>
            <c:dLbl>
              <c:idx val="0"/>
              <c:layout>
                <c:manualLayout>
                  <c:x val="0.21650468440040416"/>
                  <c:y val="2.1851902132923019E-2"/>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0.26327095967092151"/>
                  <c:y val="-0.13519072017384248"/>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2532701296015974"/>
                  <c:y val="9.8330581296933312E-3"/>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NRT!$A$149:$A$151</c:f>
              <c:strCache>
                <c:ptCount val="3"/>
                <c:pt idx="0">
                  <c:v>AIRS/AMSU-A</c:v>
                </c:pt>
                <c:pt idx="1">
                  <c:v>MODIS - Aqua</c:v>
                </c:pt>
                <c:pt idx="2">
                  <c:v>MODIS - Terra</c:v>
                </c:pt>
              </c:strCache>
            </c:strRef>
          </c:cat>
          <c:val>
            <c:numRef>
              <c:f>NRT!$D$149:$D$151</c:f>
              <c:numCache>
                <c:formatCode>#,##0.00</c:formatCode>
                <c:ptCount val="3"/>
                <c:pt idx="0">
                  <c:v>3.0112299999999999</c:v>
                </c:pt>
                <c:pt idx="1">
                  <c:v>46208.057000000001</c:v>
                </c:pt>
                <c:pt idx="2">
                  <c:v>83658.868730000002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barChart>
        <c:barDir val="col"/>
        <c:grouping val="stacked"/>
        <c:varyColors val="0"/>
        <c:ser>
          <c:idx val="0"/>
          <c:order val="0"/>
          <c:tx>
            <c:strRef>
              <c:f>NRT!$A$164</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NRT!$B$164:$D$164</c:f>
              <c:numCache>
                <c:formatCode>#,##0</c:formatCode>
                <c:ptCount val="3"/>
                <c:pt idx="0">
                  <c:v>5110</c:v>
                </c:pt>
                <c:pt idx="1">
                  <c:v>6570990</c:v>
                </c:pt>
                <c:pt idx="2">
                  <c:v>11467511</c:v>
                </c:pt>
              </c:numCache>
            </c:numRef>
          </c:val>
        </c:ser>
        <c:ser>
          <c:idx val="1"/>
          <c:order val="1"/>
          <c:tx>
            <c:strRef>
              <c:f>NRT!$A$165</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NRT!$B$165:$D$165</c:f>
              <c:numCache>
                <c:formatCode>#,##0</c:formatCode>
                <c:ptCount val="3"/>
                <c:pt idx="0">
                  <c:v>12</c:v>
                </c:pt>
                <c:pt idx="1">
                  <c:v>1938242</c:v>
                </c:pt>
                <c:pt idx="2">
                  <c:v>1929932</c:v>
                </c:pt>
              </c:numCache>
            </c:numRef>
          </c:val>
        </c:ser>
        <c:ser>
          <c:idx val="2"/>
          <c:order val="2"/>
          <c:tx>
            <c:strRef>
              <c:f>NRT!$A$166</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NRT!$B$166:$D$166</c:f>
              <c:numCache>
                <c:formatCode>#,##0</c:formatCode>
                <c:ptCount val="3"/>
                <c:pt idx="0">
                  <c:v>2</c:v>
                </c:pt>
                <c:pt idx="1">
                  <c:v>184222</c:v>
                </c:pt>
                <c:pt idx="2">
                  <c:v>401186</c:v>
                </c:pt>
              </c:numCache>
            </c:numRef>
          </c:val>
        </c:ser>
        <c:ser>
          <c:idx val="3"/>
          <c:order val="3"/>
          <c:tx>
            <c:strRef>
              <c:f>NRT!$A$167</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NRT!$B$167:$D$167</c:f>
              <c:numCache>
                <c:formatCode>#,##0</c:formatCode>
                <c:ptCount val="3"/>
                <c:pt idx="1">
                  <c:v>6275554</c:v>
                </c:pt>
                <c:pt idx="2">
                  <c:v>8610156</c:v>
                </c:pt>
              </c:numCache>
            </c:numRef>
          </c:val>
        </c:ser>
        <c:ser>
          <c:idx val="4"/>
          <c:order val="4"/>
          <c:tx>
            <c:strRef>
              <c:f>NRT!$A$168</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NRT!$B$168:$D$168</c:f>
              <c:numCache>
                <c:formatCode>#,##0</c:formatCode>
                <c:ptCount val="3"/>
                <c:pt idx="1">
                  <c:v>55573</c:v>
                </c:pt>
                <c:pt idx="2">
                  <c:v>51720</c:v>
                </c:pt>
              </c:numCache>
            </c:numRef>
          </c:val>
        </c:ser>
        <c:ser>
          <c:idx val="5"/>
          <c:order val="5"/>
          <c:tx>
            <c:strRef>
              <c:f>NRT!$A$169</c:f>
              <c:strCache>
                <c:ptCount val="1"/>
                <c:pt idx="0">
                  <c:v>US Other</c:v>
                </c:pt>
              </c:strCache>
            </c:strRef>
          </c:tx>
          <c:spPr>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NRT!$B$169:$D$169</c:f>
              <c:numCache>
                <c:formatCode>#,##0</c:formatCode>
                <c:ptCount val="3"/>
                <c:pt idx="0">
                  <c:v>2</c:v>
                </c:pt>
                <c:pt idx="1">
                  <c:v>577958</c:v>
                </c:pt>
                <c:pt idx="2">
                  <c:v>299575</c:v>
                </c:pt>
              </c:numCache>
            </c:numRef>
          </c:val>
        </c:ser>
        <c:ser>
          <c:idx val="6"/>
          <c:order val="6"/>
          <c:tx>
            <c:strRef>
              <c:f>NRT!$A$170</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NRT!$B$163:$D$163</c:f>
              <c:strCache>
                <c:ptCount val="3"/>
                <c:pt idx="0">
                  <c:v>AIRS/AMSU-A</c:v>
                </c:pt>
                <c:pt idx="1">
                  <c:v>MODIS-Aqua</c:v>
                </c:pt>
                <c:pt idx="2">
                  <c:v>MODIS-Terra</c:v>
                </c:pt>
              </c:strCache>
            </c:strRef>
          </c:cat>
          <c:val>
            <c:numRef>
              <c:f>NRT!$B$170:$D$170</c:f>
              <c:numCache>
                <c:formatCode>#,##0</c:formatCode>
                <c:ptCount val="3"/>
                <c:pt idx="0">
                  <c:v>10</c:v>
                </c:pt>
                <c:pt idx="1">
                  <c:v>234446</c:v>
                </c:pt>
                <c:pt idx="2">
                  <c:v>274527</c:v>
                </c:pt>
              </c:numCache>
            </c:numRef>
          </c:val>
        </c:ser>
        <c:dLbls>
          <c:showLegendKey val="0"/>
          <c:showVal val="0"/>
          <c:showCatName val="0"/>
          <c:showSerName val="0"/>
          <c:showPercent val="0"/>
          <c:showBubbleSize val="0"/>
        </c:dLbls>
        <c:gapWidth val="95"/>
        <c:overlap val="100"/>
        <c:axId val="227151056"/>
        <c:axId val="227151616"/>
      </c:barChart>
      <c:catAx>
        <c:axId val="2271510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227151616"/>
        <c:crosses val="autoZero"/>
        <c:auto val="1"/>
        <c:lblAlgn val="ctr"/>
        <c:lblOffset val="100"/>
        <c:noMultiLvlLbl val="0"/>
      </c:catAx>
      <c:valAx>
        <c:axId val="227151616"/>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7151056"/>
        <c:crosses val="autoZero"/>
        <c:crossBetween val="between"/>
      </c:valAx>
      <c:spPr>
        <a:solidFill>
          <a:srgbClr val="FFFFFF"/>
        </a:solidFill>
        <a:ln w="3175">
          <a:solidFill>
            <a:schemeClr val="tx1"/>
          </a:solidFill>
        </a:ln>
      </c:spPr>
    </c:plotArea>
    <c:legend>
      <c:legendPos val="r"/>
      <c:layout>
        <c:manualLayout>
          <c:xMode val="edge"/>
          <c:yMode val="edge"/>
          <c:x val="0.83591019849517989"/>
          <c:y val="0.21617968148264333"/>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barChart>
        <c:barDir val="col"/>
        <c:grouping val="stacked"/>
        <c:varyColors val="0"/>
        <c:ser>
          <c:idx val="0"/>
          <c:order val="0"/>
          <c:tx>
            <c:strRef>
              <c:f>NRT!$A$164</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NRT!$F$164:$H$164</c:f>
              <c:numCache>
                <c:formatCode>_(* #,##0.00_);_(* \(#,##0.00\);_(* "-"??_);_(@_)</c:formatCode>
                <c:ptCount val="3"/>
                <c:pt idx="0">
                  <c:v>2.99838</c:v>
                </c:pt>
                <c:pt idx="1">
                  <c:v>6991.4190699999999</c:v>
                </c:pt>
                <c:pt idx="2">
                  <c:v>12764.653770000001</c:v>
                </c:pt>
              </c:numCache>
            </c:numRef>
          </c:val>
        </c:ser>
        <c:ser>
          <c:idx val="1"/>
          <c:order val="1"/>
          <c:tx>
            <c:strRef>
              <c:f>NRT!$A$165</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NRT!$F$165:$H$165</c:f>
              <c:numCache>
                <c:formatCode>_(* #,##0.00_);_(* \(#,##0.00\);_(* "-"??_);_(@_)</c:formatCode>
                <c:ptCount val="3"/>
                <c:pt idx="0">
                  <c:v>8.4799999999999997E-3</c:v>
                </c:pt>
                <c:pt idx="1">
                  <c:v>2693.0904700000001</c:v>
                </c:pt>
                <c:pt idx="2">
                  <c:v>2774.3824199999999</c:v>
                </c:pt>
              </c:numCache>
            </c:numRef>
          </c:val>
        </c:ser>
        <c:ser>
          <c:idx val="2"/>
          <c:order val="2"/>
          <c:tx>
            <c:strRef>
              <c:f>NRT!$A$166</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NRT!$F$166:$H$166</c:f>
              <c:numCache>
                <c:formatCode>_(* #,##0.00_);_(* \(#,##0.00\);_(* "-"??_);_(@_)</c:formatCode>
                <c:ptCount val="3"/>
                <c:pt idx="0">
                  <c:v>3.6999999999999999E-4</c:v>
                </c:pt>
                <c:pt idx="1">
                  <c:v>911.53207999999995</c:v>
                </c:pt>
                <c:pt idx="2">
                  <c:v>1692.3839</c:v>
                </c:pt>
              </c:numCache>
            </c:numRef>
          </c:val>
        </c:ser>
        <c:ser>
          <c:idx val="3"/>
          <c:order val="3"/>
          <c:tx>
            <c:strRef>
              <c:f>NRT!$A$167</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NRT!$F$167:$H$167</c:f>
              <c:numCache>
                <c:formatCode>_(* #,##0.00_);_(* \(#,##0.00\);_(* "-"??_);_(@_)</c:formatCode>
                <c:ptCount val="3"/>
                <c:pt idx="1">
                  <c:v>34762.813979999999</c:v>
                </c:pt>
                <c:pt idx="2">
                  <c:v>65417.352039999998</c:v>
                </c:pt>
              </c:numCache>
            </c:numRef>
          </c:val>
        </c:ser>
        <c:ser>
          <c:idx val="4"/>
          <c:order val="4"/>
          <c:tx>
            <c:strRef>
              <c:f>NRT!$A$168</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NRT!$F$168:$H$168</c:f>
              <c:numCache>
                <c:formatCode>_(* #,##0.00_);_(* \(#,##0.00\);_(* "-"??_);_(@_)</c:formatCode>
                <c:ptCount val="3"/>
                <c:pt idx="1">
                  <c:v>62.037860000000002</c:v>
                </c:pt>
                <c:pt idx="2">
                  <c:v>58.166890000000002</c:v>
                </c:pt>
              </c:numCache>
            </c:numRef>
          </c:val>
        </c:ser>
        <c:ser>
          <c:idx val="5"/>
          <c:order val="5"/>
          <c:tx>
            <c:strRef>
              <c:f>NRT!$A$169</c:f>
              <c:strCache>
                <c:ptCount val="1"/>
                <c:pt idx="0">
                  <c:v>US Other</c:v>
                </c:pt>
              </c:strCache>
            </c:strRef>
          </c:tx>
          <c:spPr>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NRT!$F$169:$H$169</c:f>
              <c:numCache>
                <c:formatCode>_(* #,##0.00_);_(* \(#,##0.00\);_(* "-"??_);_(@_)</c:formatCode>
                <c:ptCount val="3"/>
                <c:pt idx="0">
                  <c:v>6.4999999999999997E-4</c:v>
                </c:pt>
                <c:pt idx="1">
                  <c:v>530.70475999999996</c:v>
                </c:pt>
                <c:pt idx="2">
                  <c:v>678.59545000000003</c:v>
                </c:pt>
              </c:numCache>
            </c:numRef>
          </c:val>
        </c:ser>
        <c:ser>
          <c:idx val="6"/>
          <c:order val="6"/>
          <c:tx>
            <c:strRef>
              <c:f>NRT!$A$170</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NRT!$F$163:$H$163</c:f>
              <c:strCache>
                <c:ptCount val="3"/>
                <c:pt idx="0">
                  <c:v>AIRS/AMSU-A</c:v>
                </c:pt>
                <c:pt idx="1">
                  <c:v>MODIS-Aqua</c:v>
                </c:pt>
                <c:pt idx="2">
                  <c:v>MODIS-Terra</c:v>
                </c:pt>
              </c:strCache>
            </c:strRef>
          </c:cat>
          <c:val>
            <c:numRef>
              <c:f>NRT!$F$170:$H$170</c:f>
              <c:numCache>
                <c:formatCode>_(* #,##0.00_);_(* \(#,##0.00\);_(* "-"??_);_(@_)</c:formatCode>
                <c:ptCount val="3"/>
                <c:pt idx="0">
                  <c:v>3.3500000000000001E-3</c:v>
                </c:pt>
                <c:pt idx="1">
                  <c:v>256.45877999999999</c:v>
                </c:pt>
                <c:pt idx="2">
                  <c:v>273.33425999999997</c:v>
                </c:pt>
              </c:numCache>
            </c:numRef>
          </c:val>
        </c:ser>
        <c:dLbls>
          <c:showLegendKey val="0"/>
          <c:showVal val="0"/>
          <c:showCatName val="0"/>
          <c:showSerName val="0"/>
          <c:showPercent val="0"/>
          <c:showBubbleSize val="0"/>
        </c:dLbls>
        <c:gapWidth val="95"/>
        <c:overlap val="100"/>
        <c:axId val="229471248"/>
        <c:axId val="229471808"/>
      </c:barChart>
      <c:catAx>
        <c:axId val="22947124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229471808"/>
        <c:crosses val="autoZero"/>
        <c:auto val="1"/>
        <c:lblAlgn val="ctr"/>
        <c:lblOffset val="100"/>
        <c:noMultiLvlLbl val="0"/>
      </c:catAx>
      <c:valAx>
        <c:axId val="229471808"/>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Volume (GB)</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9471248"/>
        <c:crosses val="autoZero"/>
        <c:crossBetween val="between"/>
      </c:valAx>
      <c:spPr>
        <a:solidFill>
          <a:srgbClr val="FFFFFF"/>
        </a:solidFill>
        <a:ln w="3175">
          <a:solidFill>
            <a:schemeClr val="tx1"/>
          </a:solidFill>
        </a:ln>
      </c:spPr>
    </c:plotArea>
    <c:legend>
      <c:legendPos val="r"/>
      <c:layout>
        <c:manualLayout>
          <c:xMode val="edge"/>
          <c:yMode val="edge"/>
          <c:x val="0.82611171838814268"/>
          <c:y val="0.21213906520369011"/>
          <c:w val="0.13588198239925892"/>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layout/>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Users'!$B$16:$M$16</c:f>
              <c:numCache>
                <c:formatCode>#,##0</c:formatCode>
                <c:ptCount val="12"/>
                <c:pt idx="0">
                  <c:v>1173</c:v>
                </c:pt>
                <c:pt idx="1">
                  <c:v>4625</c:v>
                </c:pt>
                <c:pt idx="2">
                  <c:v>105013</c:v>
                </c:pt>
                <c:pt idx="3">
                  <c:v>96083</c:v>
                </c:pt>
                <c:pt idx="4">
                  <c:v>2423</c:v>
                </c:pt>
                <c:pt idx="5">
                  <c:v>135520</c:v>
                </c:pt>
                <c:pt idx="6">
                  <c:v>44001</c:v>
                </c:pt>
                <c:pt idx="7">
                  <c:v>14890</c:v>
                </c:pt>
                <c:pt idx="8">
                  <c:v>30844</c:v>
                </c:pt>
                <c:pt idx="9">
                  <c:v>22781</c:v>
                </c:pt>
                <c:pt idx="10">
                  <c:v>18646</c:v>
                </c:pt>
                <c:pt idx="11">
                  <c:v>395656</c:v>
                </c:pt>
              </c:numCache>
            </c:numRef>
          </c:val>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Users'!$B$17:$M$17</c:f>
              <c:numCache>
                <c:formatCode>#,##0</c:formatCode>
                <c:ptCount val="12"/>
                <c:pt idx="0">
                  <c:v>493</c:v>
                </c:pt>
                <c:pt idx="1">
                  <c:v>779</c:v>
                </c:pt>
                <c:pt idx="2">
                  <c:v>60973</c:v>
                </c:pt>
                <c:pt idx="3">
                  <c:v>17902</c:v>
                </c:pt>
                <c:pt idx="4">
                  <c:v>600</c:v>
                </c:pt>
                <c:pt idx="5">
                  <c:v>13694</c:v>
                </c:pt>
                <c:pt idx="6">
                  <c:v>1617</c:v>
                </c:pt>
                <c:pt idx="7">
                  <c:v>5689</c:v>
                </c:pt>
                <c:pt idx="8">
                  <c:v>1577</c:v>
                </c:pt>
                <c:pt idx="9">
                  <c:v>5438</c:v>
                </c:pt>
                <c:pt idx="10">
                  <c:v>5307</c:v>
                </c:pt>
                <c:pt idx="11">
                  <c:v>231778</c:v>
                </c:pt>
              </c:numCache>
            </c:numRef>
          </c:val>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Users'!$B$18:$M$18</c:f>
              <c:numCache>
                <c:formatCode>#,##0</c:formatCode>
                <c:ptCount val="12"/>
                <c:pt idx="0">
                  <c:v>975</c:v>
                </c:pt>
                <c:pt idx="1">
                  <c:v>1435</c:v>
                </c:pt>
                <c:pt idx="2">
                  <c:v>1657</c:v>
                </c:pt>
                <c:pt idx="3">
                  <c:v>8366</c:v>
                </c:pt>
                <c:pt idx="4">
                  <c:v>488</c:v>
                </c:pt>
                <c:pt idx="5">
                  <c:v>10811</c:v>
                </c:pt>
                <c:pt idx="6">
                  <c:v>1551</c:v>
                </c:pt>
                <c:pt idx="7">
                  <c:v>2654</c:v>
                </c:pt>
                <c:pt idx="8">
                  <c:v>1225</c:v>
                </c:pt>
                <c:pt idx="9">
                  <c:v>3161</c:v>
                </c:pt>
                <c:pt idx="10">
                  <c:v>2580</c:v>
                </c:pt>
                <c:pt idx="11">
                  <c:v>17013</c:v>
                </c:pt>
              </c:numCache>
            </c:numRef>
          </c:val>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Users'!$B$19:$M$19</c:f>
              <c:numCache>
                <c:formatCode>#,##0</c:formatCode>
                <c:ptCount val="12"/>
                <c:pt idx="0">
                  <c:v>1022</c:v>
                </c:pt>
                <c:pt idx="1">
                  <c:v>175</c:v>
                </c:pt>
                <c:pt idx="2">
                  <c:v>2815</c:v>
                </c:pt>
                <c:pt idx="3">
                  <c:v>2943</c:v>
                </c:pt>
                <c:pt idx="4">
                  <c:v>290</c:v>
                </c:pt>
                <c:pt idx="5">
                  <c:v>3010</c:v>
                </c:pt>
                <c:pt idx="6">
                  <c:v>872</c:v>
                </c:pt>
                <c:pt idx="7">
                  <c:v>743</c:v>
                </c:pt>
                <c:pt idx="8">
                  <c:v>298</c:v>
                </c:pt>
                <c:pt idx="9">
                  <c:v>590</c:v>
                </c:pt>
                <c:pt idx="10">
                  <c:v>1706</c:v>
                </c:pt>
                <c:pt idx="11">
                  <c:v>4277</c:v>
                </c:pt>
              </c:numCache>
            </c:numRef>
          </c:val>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Users'!$B$20:$M$20</c:f>
              <c:numCache>
                <c:formatCode>#,##0</c:formatCode>
                <c:ptCount val="12"/>
                <c:pt idx="0">
                  <c:v>26</c:v>
                </c:pt>
                <c:pt idx="1">
                  <c:v>73</c:v>
                </c:pt>
                <c:pt idx="2">
                  <c:v>166</c:v>
                </c:pt>
                <c:pt idx="3">
                  <c:v>502</c:v>
                </c:pt>
                <c:pt idx="4">
                  <c:v>15</c:v>
                </c:pt>
                <c:pt idx="5">
                  <c:v>984</c:v>
                </c:pt>
                <c:pt idx="6">
                  <c:v>19</c:v>
                </c:pt>
                <c:pt idx="7">
                  <c:v>70</c:v>
                </c:pt>
                <c:pt idx="8">
                  <c:v>40</c:v>
                </c:pt>
                <c:pt idx="9">
                  <c:v>66</c:v>
                </c:pt>
                <c:pt idx="10">
                  <c:v>46</c:v>
                </c:pt>
                <c:pt idx="11">
                  <c:v>2772</c:v>
                </c:pt>
              </c:numCache>
            </c:numRef>
          </c:val>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Users'!$B$21:$M$21</c:f>
              <c:numCache>
                <c:formatCode>#,##0</c:formatCode>
                <c:ptCount val="12"/>
                <c:pt idx="0">
                  <c:v>13</c:v>
                </c:pt>
                <c:pt idx="1">
                  <c:v>463</c:v>
                </c:pt>
                <c:pt idx="2">
                  <c:v>5114</c:v>
                </c:pt>
                <c:pt idx="3">
                  <c:v>10423</c:v>
                </c:pt>
                <c:pt idx="4">
                  <c:v>256</c:v>
                </c:pt>
                <c:pt idx="5">
                  <c:v>5780</c:v>
                </c:pt>
                <c:pt idx="6">
                  <c:v>1911</c:v>
                </c:pt>
                <c:pt idx="7">
                  <c:v>1463</c:v>
                </c:pt>
                <c:pt idx="8">
                  <c:v>2842</c:v>
                </c:pt>
                <c:pt idx="9">
                  <c:v>2613</c:v>
                </c:pt>
                <c:pt idx="10">
                  <c:v>1897</c:v>
                </c:pt>
                <c:pt idx="11">
                  <c:v>53136</c:v>
                </c:pt>
              </c:numCache>
            </c:numRef>
          </c:val>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Users'!$B$22:$M$22</c:f>
              <c:numCache>
                <c:formatCode>#,##0</c:formatCode>
                <c:ptCount val="12"/>
                <c:pt idx="0">
                  <c:v>94</c:v>
                </c:pt>
                <c:pt idx="1">
                  <c:v>164</c:v>
                </c:pt>
                <c:pt idx="2">
                  <c:v>1913</c:v>
                </c:pt>
                <c:pt idx="3">
                  <c:v>7011</c:v>
                </c:pt>
                <c:pt idx="4">
                  <c:v>64</c:v>
                </c:pt>
                <c:pt idx="5">
                  <c:v>4271</c:v>
                </c:pt>
                <c:pt idx="6">
                  <c:v>912</c:v>
                </c:pt>
                <c:pt idx="7">
                  <c:v>775</c:v>
                </c:pt>
                <c:pt idx="8">
                  <c:v>1897</c:v>
                </c:pt>
                <c:pt idx="9">
                  <c:v>1116</c:v>
                </c:pt>
                <c:pt idx="10">
                  <c:v>1038</c:v>
                </c:pt>
                <c:pt idx="11">
                  <c:v>12502</c:v>
                </c:pt>
              </c:numCache>
            </c:numRef>
          </c:val>
        </c:ser>
        <c:dLbls>
          <c:showLegendKey val="0"/>
          <c:showVal val="0"/>
          <c:showCatName val="0"/>
          <c:showSerName val="0"/>
          <c:showPercent val="0"/>
          <c:showBubbleSize val="0"/>
        </c:dLbls>
        <c:gapWidth val="55"/>
        <c:overlap val="100"/>
        <c:axId val="229477968"/>
        <c:axId val="229478528"/>
      </c:barChart>
      <c:catAx>
        <c:axId val="229477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229478528"/>
        <c:crosses val="autoZero"/>
        <c:auto val="1"/>
        <c:lblAlgn val="ctr"/>
        <c:lblOffset val="100"/>
        <c:noMultiLvlLbl val="0"/>
      </c:catAx>
      <c:valAx>
        <c:axId val="229478528"/>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229477968"/>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layout/>
      <c:overlay val="0"/>
      <c:spPr>
        <a:noFill/>
        <a:ln w="25400">
          <a:noFill/>
        </a:ln>
      </c:spPr>
    </c:title>
    <c:autoTitleDeleted val="0"/>
    <c:plotArea>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Users'!$B$57:$M$57</c:f>
              <c:numCache>
                <c:formatCode>#,##0</c:formatCode>
                <c:ptCount val="12"/>
                <c:pt idx="0">
                  <c:v>526</c:v>
                </c:pt>
                <c:pt idx="1">
                  <c:v>1479</c:v>
                </c:pt>
                <c:pt idx="2">
                  <c:v>26332</c:v>
                </c:pt>
                <c:pt idx="3">
                  <c:v>23822</c:v>
                </c:pt>
                <c:pt idx="4">
                  <c:v>404</c:v>
                </c:pt>
                <c:pt idx="5">
                  <c:v>30714</c:v>
                </c:pt>
                <c:pt idx="6">
                  <c:v>17249</c:v>
                </c:pt>
                <c:pt idx="7">
                  <c:v>3601</c:v>
                </c:pt>
                <c:pt idx="8">
                  <c:v>6136</c:v>
                </c:pt>
                <c:pt idx="9">
                  <c:v>4673</c:v>
                </c:pt>
                <c:pt idx="10">
                  <c:v>4442</c:v>
                </c:pt>
                <c:pt idx="11">
                  <c:v>41732</c:v>
                </c:pt>
              </c:numCache>
            </c:numRef>
          </c:val>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Users'!$B$58:$M$58</c:f>
              <c:numCache>
                <c:formatCode>#,##0</c:formatCode>
                <c:ptCount val="12"/>
                <c:pt idx="0">
                  <c:v>227</c:v>
                </c:pt>
                <c:pt idx="1">
                  <c:v>306</c:v>
                </c:pt>
                <c:pt idx="2">
                  <c:v>6117</c:v>
                </c:pt>
                <c:pt idx="3">
                  <c:v>4228</c:v>
                </c:pt>
                <c:pt idx="4">
                  <c:v>96</c:v>
                </c:pt>
                <c:pt idx="5">
                  <c:v>3914</c:v>
                </c:pt>
                <c:pt idx="6">
                  <c:v>634</c:v>
                </c:pt>
                <c:pt idx="7">
                  <c:v>1318</c:v>
                </c:pt>
                <c:pt idx="8">
                  <c:v>481</c:v>
                </c:pt>
                <c:pt idx="9">
                  <c:v>1117</c:v>
                </c:pt>
                <c:pt idx="10">
                  <c:v>1542</c:v>
                </c:pt>
                <c:pt idx="11">
                  <c:v>23922</c:v>
                </c:pt>
              </c:numCache>
            </c:numRef>
          </c:val>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Users'!$B$59:$M$59</c:f>
              <c:numCache>
                <c:formatCode>#,##0</c:formatCode>
                <c:ptCount val="12"/>
                <c:pt idx="0">
                  <c:v>418</c:v>
                </c:pt>
                <c:pt idx="1">
                  <c:v>669</c:v>
                </c:pt>
                <c:pt idx="2">
                  <c:v>645</c:v>
                </c:pt>
                <c:pt idx="3">
                  <c:v>2740</c:v>
                </c:pt>
                <c:pt idx="4">
                  <c:v>140</c:v>
                </c:pt>
                <c:pt idx="5">
                  <c:v>2738</c:v>
                </c:pt>
                <c:pt idx="6">
                  <c:v>536</c:v>
                </c:pt>
                <c:pt idx="7">
                  <c:v>674</c:v>
                </c:pt>
                <c:pt idx="8">
                  <c:v>446</c:v>
                </c:pt>
                <c:pt idx="9">
                  <c:v>541</c:v>
                </c:pt>
                <c:pt idx="10">
                  <c:v>674</c:v>
                </c:pt>
                <c:pt idx="11">
                  <c:v>2542</c:v>
                </c:pt>
              </c:numCache>
            </c:numRef>
          </c:val>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Users'!$B$60:$M$60</c:f>
              <c:numCache>
                <c:formatCode>#,##0</c:formatCode>
                <c:ptCount val="12"/>
                <c:pt idx="0">
                  <c:v>438</c:v>
                </c:pt>
                <c:pt idx="1">
                  <c:v>67</c:v>
                </c:pt>
                <c:pt idx="2">
                  <c:v>1075</c:v>
                </c:pt>
                <c:pt idx="3">
                  <c:v>1316</c:v>
                </c:pt>
                <c:pt idx="4">
                  <c:v>91</c:v>
                </c:pt>
                <c:pt idx="5">
                  <c:v>923</c:v>
                </c:pt>
                <c:pt idx="6">
                  <c:v>369</c:v>
                </c:pt>
                <c:pt idx="7">
                  <c:v>293</c:v>
                </c:pt>
                <c:pt idx="8">
                  <c:v>153</c:v>
                </c:pt>
                <c:pt idx="9">
                  <c:v>150</c:v>
                </c:pt>
                <c:pt idx="10">
                  <c:v>513</c:v>
                </c:pt>
                <c:pt idx="11">
                  <c:v>2134</c:v>
                </c:pt>
              </c:numCache>
            </c:numRef>
          </c:val>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Users'!$B$61:$M$61</c:f>
              <c:numCache>
                <c:formatCode>#,##0</c:formatCode>
                <c:ptCount val="12"/>
                <c:pt idx="0">
                  <c:v>12</c:v>
                </c:pt>
                <c:pt idx="1">
                  <c:v>32</c:v>
                </c:pt>
                <c:pt idx="2">
                  <c:v>108</c:v>
                </c:pt>
                <c:pt idx="3">
                  <c:v>141</c:v>
                </c:pt>
                <c:pt idx="4">
                  <c:v>2</c:v>
                </c:pt>
                <c:pt idx="5">
                  <c:v>271</c:v>
                </c:pt>
                <c:pt idx="6">
                  <c:v>8</c:v>
                </c:pt>
                <c:pt idx="7">
                  <c:v>25</c:v>
                </c:pt>
                <c:pt idx="8">
                  <c:v>24</c:v>
                </c:pt>
                <c:pt idx="9">
                  <c:v>4</c:v>
                </c:pt>
                <c:pt idx="10">
                  <c:v>23</c:v>
                </c:pt>
                <c:pt idx="11">
                  <c:v>1064</c:v>
                </c:pt>
              </c:numCache>
            </c:numRef>
          </c:val>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Users'!$B$62:$M$62</c:f>
              <c:numCache>
                <c:formatCode>#,##0</c:formatCode>
                <c:ptCount val="12"/>
                <c:pt idx="0">
                  <c:v>3</c:v>
                </c:pt>
                <c:pt idx="1">
                  <c:v>133</c:v>
                </c:pt>
                <c:pt idx="2">
                  <c:v>2164</c:v>
                </c:pt>
                <c:pt idx="3">
                  <c:v>2336</c:v>
                </c:pt>
                <c:pt idx="4">
                  <c:v>41</c:v>
                </c:pt>
                <c:pt idx="5">
                  <c:v>1398</c:v>
                </c:pt>
                <c:pt idx="6">
                  <c:v>841</c:v>
                </c:pt>
                <c:pt idx="7">
                  <c:v>343</c:v>
                </c:pt>
                <c:pt idx="8">
                  <c:v>471</c:v>
                </c:pt>
                <c:pt idx="9">
                  <c:v>456</c:v>
                </c:pt>
                <c:pt idx="10">
                  <c:v>405</c:v>
                </c:pt>
                <c:pt idx="11">
                  <c:v>12749</c:v>
                </c:pt>
              </c:numCache>
            </c:numRef>
          </c:val>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Users'!$B$63:$M$63</c:f>
              <c:numCache>
                <c:formatCode>#,##0</c:formatCode>
                <c:ptCount val="12"/>
                <c:pt idx="0">
                  <c:v>43</c:v>
                </c:pt>
                <c:pt idx="1">
                  <c:v>77</c:v>
                </c:pt>
                <c:pt idx="2">
                  <c:v>483</c:v>
                </c:pt>
                <c:pt idx="3">
                  <c:v>1295</c:v>
                </c:pt>
                <c:pt idx="4">
                  <c:v>11</c:v>
                </c:pt>
                <c:pt idx="5">
                  <c:v>929</c:v>
                </c:pt>
                <c:pt idx="6">
                  <c:v>289</c:v>
                </c:pt>
                <c:pt idx="7">
                  <c:v>285</c:v>
                </c:pt>
                <c:pt idx="8">
                  <c:v>486</c:v>
                </c:pt>
                <c:pt idx="9">
                  <c:v>173</c:v>
                </c:pt>
                <c:pt idx="10">
                  <c:v>306</c:v>
                </c:pt>
                <c:pt idx="11">
                  <c:v>1948</c:v>
                </c:pt>
              </c:numCache>
            </c:numRef>
          </c:val>
        </c:ser>
        <c:dLbls>
          <c:showLegendKey val="0"/>
          <c:showVal val="0"/>
          <c:showCatName val="0"/>
          <c:showSerName val="0"/>
          <c:showPercent val="0"/>
          <c:showBubbleSize val="0"/>
        </c:dLbls>
        <c:gapWidth val="55"/>
        <c:overlap val="100"/>
        <c:axId val="229484688"/>
        <c:axId val="228123584"/>
      </c:barChart>
      <c:catAx>
        <c:axId val="22948468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228123584"/>
        <c:crosses val="autoZero"/>
        <c:auto val="1"/>
        <c:lblAlgn val="ctr"/>
        <c:lblOffset val="100"/>
        <c:noMultiLvlLbl val="0"/>
      </c:catAx>
      <c:valAx>
        <c:axId val="228123584"/>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229484688"/>
        <c:crosses val="autoZero"/>
        <c:crossBetween val="between"/>
        <c:majorUnit val="5000"/>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(340 Millions)</a:t>
            </a:r>
          </a:p>
        </c:rich>
      </c:tx>
      <c:layout>
        <c:manualLayout>
          <c:xMode val="edge"/>
          <c:yMode val="edge"/>
          <c:x val="0.29446930751701272"/>
          <c:y val="7.3072441602990312E-2"/>
        </c:manualLayout>
      </c:layout>
      <c:overlay val="0"/>
      <c:spPr>
        <a:noFill/>
        <a:ln w="25400">
          <a:noFill/>
        </a:ln>
      </c:spPr>
    </c:title>
    <c:autoTitleDeleted val="0"/>
    <c:plotArea>
      <c:layout>
        <c:manualLayout>
          <c:layoutTarget val="inner"/>
          <c:xMode val="edge"/>
          <c:yMode val="edge"/>
          <c:x val="0.39394022663908546"/>
          <c:y val="0.60533490972630832"/>
          <c:w val="0.2619053155127915"/>
          <c:h val="0.32266750694663282"/>
        </c:manualLayout>
      </c:layout>
      <c:pieChart>
        <c:varyColors val="1"/>
        <c:ser>
          <c:idx val="0"/>
          <c:order val="0"/>
          <c:tx>
            <c:strRef>
              <c:f>Archive!$C$5</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1.3954706657417403E-2"/>
                  <c:y val="3.8675454137795527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915966472787874"/>
                  <c:y val="-0.19561620818644784"/>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557614578623244"/>
                  <c:y val="-0.1067165596650741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709555337550233E-2"/>
                  <c:y val="-2.073558897123299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279877105199428"/>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7999696251995912E-3"/>
                  <c:y val="7.39862871850866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9225742036410252E-2"/>
                  <c:y val="2.12085545578871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3549828344223481E-2"/>
                  <c:y val="-0.1444884370431514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5675363909489624E-2"/>
                  <c:y val="-8.0955862480432683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Archive!$A$6:$A$15</c:f>
              <c:strCache>
                <c:ptCount val="10"/>
                <c:pt idx="0">
                  <c:v>ASDC</c:v>
                </c:pt>
                <c:pt idx="1">
                  <c:v>ASF</c:v>
                </c:pt>
                <c:pt idx="2">
                  <c:v>CDDIS</c:v>
                </c:pt>
                <c:pt idx="3">
                  <c:v>GESDISC</c:v>
                </c:pt>
                <c:pt idx="4">
                  <c:v>GHRC</c:v>
                </c:pt>
                <c:pt idx="5">
                  <c:v>LPDAAC</c:v>
                </c:pt>
                <c:pt idx="6">
                  <c:v>MODAPS</c:v>
                </c:pt>
                <c:pt idx="7">
                  <c:v>NSIDC</c:v>
                </c:pt>
                <c:pt idx="8">
                  <c:v>ORNL</c:v>
                </c:pt>
                <c:pt idx="9">
                  <c:v>PODAAC</c:v>
                </c:pt>
              </c:strCache>
            </c:strRef>
          </c:cat>
          <c:val>
            <c:numRef>
              <c:f>Archive!$C$6:$C$15</c:f>
              <c:numCache>
                <c:formatCode>#,##0.00</c:formatCode>
                <c:ptCount val="10"/>
                <c:pt idx="0">
                  <c:v>30.879339000000002</c:v>
                </c:pt>
                <c:pt idx="1">
                  <c:v>3.430615</c:v>
                </c:pt>
                <c:pt idx="2">
                  <c:v>25.571152000000001</c:v>
                </c:pt>
                <c:pt idx="3">
                  <c:v>10.627027999999999</c:v>
                </c:pt>
                <c:pt idx="4">
                  <c:v>0.76175499999999996</c:v>
                </c:pt>
                <c:pt idx="5">
                  <c:v>59.761755000000001</c:v>
                </c:pt>
                <c:pt idx="6">
                  <c:v>189.896646</c:v>
                </c:pt>
                <c:pt idx="7">
                  <c:v>16.636619</c:v>
                </c:pt>
                <c:pt idx="8">
                  <c:v>0.34894500000000001</c:v>
                </c:pt>
                <c:pt idx="9">
                  <c:v>2.098821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Distribution'!$B$3</c:f>
              <c:strCache>
                <c:ptCount val="1"/>
                <c:pt idx="0">
                  <c:v># of Users 4</c:v>
                </c:pt>
              </c:strCache>
            </c:strRef>
          </c:tx>
          <c:dLbls>
            <c:dLbl>
              <c:idx val="0"/>
              <c:layout>
                <c:manualLayout>
                  <c:x val="-0.14792977641280317"/>
                  <c:y val="9.6847157803904654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1"/>
              <c:layout>
                <c:manualLayout>
                  <c:x val="0"/>
                  <c:y val="-0.11973717326430086"/>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2"/>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4"/>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dLbl>
            <c:dLbl>
              <c:idx val="5"/>
              <c:layout>
                <c:manualLayout>
                  <c:x val="-0.1697325230611734"/>
                  <c:y val="-1.0030561248337108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15:layout/>
              </c:ext>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Distribution'!$B$4:$B$9</c:f>
              <c:numCache>
                <c:formatCode>#,##0</c:formatCode>
                <c:ptCount val="6"/>
                <c:pt idx="0">
                  <c:v>229638</c:v>
                </c:pt>
                <c:pt idx="1">
                  <c:v>44163</c:v>
                </c:pt>
                <c:pt idx="2">
                  <c:v>103454</c:v>
                </c:pt>
                <c:pt idx="3">
                  <c:v>13997</c:v>
                </c:pt>
                <c:pt idx="4">
                  <c:v>440907</c:v>
                </c:pt>
                <c:pt idx="5">
                  <c:v>30123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Product Distribution (1000s)</a:t>
            </a:r>
          </a:p>
        </c:rich>
      </c:tx>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Distribution'!$C$3</c:f>
              <c:strCache>
                <c:ptCount val="1"/>
                <c:pt idx="0">
                  <c:v># of Products (1000s)</c:v>
                </c:pt>
              </c:strCache>
            </c:strRef>
          </c:tx>
          <c:dLbls>
            <c:dLbl>
              <c:idx val="0"/>
              <c:layout>
                <c:manualLayout>
                  <c:x val="-0.18368170890403404"/>
                  <c:y val="8.6233911482714143E-2"/>
                </c:manualLayout>
              </c:layout>
              <c:tx>
                <c:rich>
                  <a:bodyPr wrap="square" lIns="38100" tIns="19050" rIns="38100" bIns="19050" anchor="ctr">
                    <a:spAutoFit/>
                  </a:bodyPr>
                  <a:lstStyle/>
                  <a:p>
                    <a:pPr>
                      <a:defRPr>
                        <a:solidFill>
                          <a:schemeClr val="bg1"/>
                        </a:solidFill>
                      </a:defRPr>
                    </a:pPr>
                    <a:r>
                      <a:rPr lang="en-US">
                        <a:solidFill>
                          <a:schemeClr val="bg1"/>
                        </a:solidFill>
                      </a:rPr>
                      <a:t>EU, 196,922, 27%</a:t>
                    </a:r>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
                  <c:y val="-0.12169530355097366"/>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0.13488772275317507"/>
                  <c:y val="-0.29364485981308414"/>
                </c:manualLayout>
              </c:layout>
              <c:tx>
                <c:rich>
                  <a:bodyPr/>
                  <a:lstStyle/>
                  <a:p>
                    <a:r>
                      <a:rPr lang="en-US"/>
                      <a:t>China, 237,998, 33%</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1.0920198565844997E-2"/>
                  <c:y val="-6.2559791007432503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7.6461986369350893E-2"/>
                  <c:y val="1.5223097112860901E-2"/>
                </c:manualLayout>
              </c:layout>
              <c:tx>
                <c:rich>
                  <a:bodyPr/>
                  <a:lstStyle/>
                  <a:p>
                    <a:r>
                      <a:rPr lang="en-US"/>
                      <a:t>Unknown, 44,510, 6%</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15:layout/>
              </c:ext>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Distribution'!$C$4:$C$9</c:f>
              <c:numCache>
                <c:formatCode>_(* #,##0_);_(* \(#,##0\);_(* "-"??_);_(@_)</c:formatCode>
                <c:ptCount val="6"/>
                <c:pt idx="0">
                  <c:v>196921.74600000001</c:v>
                </c:pt>
                <c:pt idx="1">
                  <c:v>19372.606</c:v>
                </c:pt>
                <c:pt idx="2">
                  <c:v>237997.50899999999</c:v>
                </c:pt>
                <c:pt idx="3">
                  <c:v>61102.59</c:v>
                </c:pt>
                <c:pt idx="4">
                  <c:v>165033.647</c:v>
                </c:pt>
                <c:pt idx="5">
                  <c:v>44510.036</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Foreign Volume Distribution (TBs)</a:t>
            </a:r>
          </a:p>
        </c:rich>
      </c:tx>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Distribution'!$D$3</c:f>
              <c:strCache>
                <c:ptCount val="1"/>
                <c:pt idx="0">
                  <c:v>Vol (TBs)</c:v>
                </c:pt>
              </c:strCache>
            </c:strRef>
          </c:tx>
          <c:dLbls>
            <c:dLbl>
              <c:idx val="0"/>
              <c:layout>
                <c:manualLayout>
                  <c:x val="-0.22569840534639052"/>
                  <c:y val="6.3324404037124221E-2"/>
                </c:manualLayout>
              </c:layout>
              <c:tx>
                <c:rich>
                  <a:bodyPr wrap="square" lIns="38100" tIns="19050" rIns="38100" bIns="19050" anchor="ctr">
                    <a:spAutoFit/>
                  </a:bodyPr>
                  <a:lstStyle/>
                  <a:p>
                    <a:pPr>
                      <a:defRPr>
                        <a:solidFill>
                          <a:schemeClr val="bg1"/>
                        </a:solidFill>
                      </a:defRPr>
                    </a:pPr>
                    <a:r>
                      <a:rPr lang="en-US">
                        <a:solidFill>
                          <a:schemeClr val="bg1"/>
                        </a:solidFill>
                      </a:rPr>
                      <a:t>EU, 2,709.21, 47%</a:t>
                    </a:r>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10823253939730562"/>
                  <c:y val="-1.9979733938218134E-3"/>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2"/>
              <c:layout/>
              <c:tx>
                <c:rich>
                  <a:bodyPr/>
                  <a:lstStyle/>
                  <a:p>
                    <a:r>
                      <a:rPr lang="en-US"/>
                      <a:t>China, 755.29, 13%</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dLbl>
              <c:idx val="3"/>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dLbl>
            <c:dLbl>
              <c:idx val="4"/>
              <c:layout>
                <c:manualLayout>
                  <c:x val="-2.8667080515350513E-2"/>
                  <c:y val="-3.1217915942325435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9.606982950660585E-2"/>
                  <c:y val="1.4773926455069405E-3"/>
                </c:manualLayout>
              </c:layout>
              <c:tx>
                <c:rich>
                  <a:bodyPr/>
                  <a:lstStyle/>
                  <a:p>
                    <a:r>
                      <a:rPr lang="en-US"/>
                      <a:t>Unknown, 410.30, 7%</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Distribution'!$D$4:$D$9</c:f>
              <c:numCache>
                <c:formatCode>#,##0.00</c:formatCode>
                <c:ptCount val="6"/>
                <c:pt idx="0">
                  <c:v>2709.2084072225794</c:v>
                </c:pt>
                <c:pt idx="1">
                  <c:v>223.42801982353319</c:v>
                </c:pt>
                <c:pt idx="2">
                  <c:v>755.28934511438865</c:v>
                </c:pt>
                <c:pt idx="3">
                  <c:v>648.14241152403611</c:v>
                </c:pt>
                <c:pt idx="4">
                  <c:v>1031.1404301854554</c:v>
                </c:pt>
                <c:pt idx="5">
                  <c:v>410.30184036109472</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Visits (2,092,659)</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layout/>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 Visits-Visitors'!$B$12</c:f>
              <c:strCache>
                <c:ptCount val="1"/>
                <c:pt idx="0">
                  <c:v># Visits </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spPr>
              <a:noFill/>
              <a:ln>
                <a:noFill/>
              </a:ln>
              <a:effectLst/>
            </c:spPr>
            <c:txPr>
              <a:bodyPr/>
              <a:lstStyle/>
              <a:p>
                <a:pPr>
                  <a:defRPr sz="105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'Web Visits-Visitors'!$A$13:$A$24</c:f>
              <c:strCache>
                <c:ptCount val="12"/>
                <c:pt idx="0">
                  <c:v>ASDC</c:v>
                </c:pt>
                <c:pt idx="1">
                  <c:v>ASF</c:v>
                </c:pt>
                <c:pt idx="2">
                  <c:v>CDDIS</c:v>
                </c:pt>
                <c:pt idx="3">
                  <c:v>GES DISC</c:v>
                </c:pt>
                <c:pt idx="4">
                  <c:v>GHRC</c:v>
                </c:pt>
                <c:pt idx="5">
                  <c:v>LP DAAC</c:v>
                </c:pt>
                <c:pt idx="6">
                  <c:v>MODAPS</c:v>
                </c:pt>
                <c:pt idx="7">
                  <c:v>NSIDC</c:v>
                </c:pt>
                <c:pt idx="8">
                  <c:v>ORNL</c:v>
                </c:pt>
                <c:pt idx="9">
                  <c:v>PO.DAAC</c:v>
                </c:pt>
                <c:pt idx="10">
                  <c:v>SEDAC</c:v>
                </c:pt>
                <c:pt idx="11">
                  <c:v>Earthdata</c:v>
                </c:pt>
              </c:strCache>
            </c:strRef>
          </c:cat>
          <c:val>
            <c:numRef>
              <c:f>'Web Visits-Visitors'!$B$13:$B$24</c:f>
              <c:numCache>
                <c:formatCode>#,##0</c:formatCode>
                <c:ptCount val="12"/>
                <c:pt idx="0">
                  <c:v>52864</c:v>
                </c:pt>
                <c:pt idx="1">
                  <c:v>30739</c:v>
                </c:pt>
                <c:pt idx="2">
                  <c:v>8284</c:v>
                </c:pt>
                <c:pt idx="3">
                  <c:v>246689</c:v>
                </c:pt>
                <c:pt idx="4">
                  <c:v>10494</c:v>
                </c:pt>
                <c:pt idx="5">
                  <c:v>140454</c:v>
                </c:pt>
                <c:pt idx="6">
                  <c:v>443373</c:v>
                </c:pt>
                <c:pt idx="7">
                  <c:v>729565</c:v>
                </c:pt>
                <c:pt idx="8">
                  <c:v>14071</c:v>
                </c:pt>
                <c:pt idx="9">
                  <c:v>37165</c:v>
                </c:pt>
                <c:pt idx="10">
                  <c:v>89576</c:v>
                </c:pt>
                <c:pt idx="11">
                  <c:v>289385</c:v>
                </c:pt>
              </c:numCache>
            </c:numRef>
          </c:val>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'Web Visits-Visitors'!$D$36</c:f>
              <c:strCache>
                <c:ptCount val="1"/>
                <c:pt idx="0">
                  <c:v># Unique Visitors</c:v>
                </c:pt>
              </c:strCache>
            </c:strRef>
          </c:tx>
          <c:spPr>
            <a:ln w="25400">
              <a:noFill/>
            </a:ln>
          </c:spPr>
          <c:cat>
            <c:numRef>
              <c:f>'Web Visits-Visitors'!$A$37:$A$48</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Ref>
              <c:f>'Web Visits-Visitors'!$D$37:$D$48</c:f>
              <c:numCache>
                <c:formatCode>#,##0</c:formatCode>
                <c:ptCount val="12"/>
                <c:pt idx="0">
                  <c:v>100346</c:v>
                </c:pt>
                <c:pt idx="1">
                  <c:v>102700</c:v>
                </c:pt>
                <c:pt idx="2">
                  <c:v>89705</c:v>
                </c:pt>
                <c:pt idx="3">
                  <c:v>102823</c:v>
                </c:pt>
                <c:pt idx="4">
                  <c:v>101263</c:v>
                </c:pt>
                <c:pt idx="5">
                  <c:v>122819</c:v>
                </c:pt>
                <c:pt idx="6">
                  <c:v>111438</c:v>
                </c:pt>
                <c:pt idx="7">
                  <c:v>104556</c:v>
                </c:pt>
                <c:pt idx="8">
                  <c:v>88598</c:v>
                </c:pt>
                <c:pt idx="9">
                  <c:v>91179</c:v>
                </c:pt>
                <c:pt idx="10">
                  <c:v>90745</c:v>
                </c:pt>
                <c:pt idx="11">
                  <c:v>100922</c:v>
                </c:pt>
              </c:numCache>
            </c:numRef>
          </c:val>
        </c:ser>
        <c:ser>
          <c:idx val="0"/>
          <c:order val="1"/>
          <c:tx>
            <c:v># Visits </c:v>
          </c:tx>
          <c:cat>
            <c:numRef>
              <c:f>'Web Visits-Visitors'!$A$37:$A$48</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Lit>
              <c:formatCode>General</c:formatCode>
              <c:ptCount val="12"/>
              <c:pt idx="0">
                <c:v>155269</c:v>
              </c:pt>
              <c:pt idx="1">
                <c:v>146333</c:v>
              </c:pt>
              <c:pt idx="2">
                <c:v>142301</c:v>
              </c:pt>
              <c:pt idx="3">
                <c:v>175643</c:v>
              </c:pt>
              <c:pt idx="4">
                <c:v>157054</c:v>
              </c:pt>
              <c:pt idx="5">
                <c:v>186929</c:v>
              </c:pt>
              <c:pt idx="6">
                <c:v>188548</c:v>
              </c:pt>
              <c:pt idx="7">
                <c:v>169621</c:v>
              </c:pt>
              <c:pt idx="8">
                <c:v>151519</c:v>
              </c:pt>
              <c:pt idx="9">
                <c:v>163187</c:v>
              </c:pt>
              <c:pt idx="10">
                <c:v>147278</c:v>
              </c:pt>
              <c:pt idx="11">
                <c:v>146116</c:v>
              </c:pt>
            </c:numLit>
          </c:val>
        </c:ser>
        <c:ser>
          <c:idx val="2"/>
          <c:order val="2"/>
          <c:tx>
            <c:strRef>
              <c:f>'Web Visits-Visitors'!$C$36</c:f>
              <c:strCache>
                <c:ptCount val="1"/>
                <c:pt idx="0">
                  <c:v># Views</c:v>
                </c:pt>
              </c:strCache>
            </c:strRef>
          </c:tx>
          <c:cat>
            <c:numRef>
              <c:f>'Web Visits-Visitors'!$A$37:$A$48</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Ref>
              <c:f>'Web Visits-Visitors'!$C$37:$C$48</c:f>
              <c:numCache>
                <c:formatCode>#,##0</c:formatCode>
                <c:ptCount val="12"/>
                <c:pt idx="0">
                  <c:v>1923308</c:v>
                </c:pt>
                <c:pt idx="1">
                  <c:v>2368421</c:v>
                </c:pt>
                <c:pt idx="2">
                  <c:v>2378004</c:v>
                </c:pt>
                <c:pt idx="3">
                  <c:v>1400854</c:v>
                </c:pt>
                <c:pt idx="4">
                  <c:v>1315453</c:v>
                </c:pt>
                <c:pt idx="5">
                  <c:v>1554385</c:v>
                </c:pt>
                <c:pt idx="6">
                  <c:v>1572988</c:v>
                </c:pt>
                <c:pt idx="7">
                  <c:v>1418449</c:v>
                </c:pt>
                <c:pt idx="8">
                  <c:v>1247835</c:v>
                </c:pt>
                <c:pt idx="9">
                  <c:v>1233934</c:v>
                </c:pt>
                <c:pt idx="10">
                  <c:v>1156176</c:v>
                </c:pt>
                <c:pt idx="11">
                  <c:v>1134037</c:v>
                </c:pt>
              </c:numCache>
            </c:numRef>
          </c:val>
        </c:ser>
        <c:dLbls>
          <c:showLegendKey val="0"/>
          <c:showVal val="0"/>
          <c:showCatName val="0"/>
          <c:showSerName val="0"/>
          <c:showPercent val="0"/>
          <c:showBubbleSize val="0"/>
        </c:dLbls>
        <c:axId val="228134224"/>
        <c:axId val="228134784"/>
        <c:axId val="223967936"/>
      </c:area3DChart>
      <c:dateAx>
        <c:axId val="228134224"/>
        <c:scaling>
          <c:orientation val="minMax"/>
        </c:scaling>
        <c:delete val="0"/>
        <c:axPos val="b"/>
        <c:numFmt formatCode="mmm\-yy" sourceLinked="1"/>
        <c:majorTickMark val="out"/>
        <c:minorTickMark val="none"/>
        <c:tickLblPos val="nextTo"/>
        <c:crossAx val="228134784"/>
        <c:crosses val="autoZero"/>
        <c:auto val="1"/>
        <c:lblOffset val="100"/>
        <c:baseTimeUnit val="months"/>
      </c:dateAx>
      <c:valAx>
        <c:axId val="228134784"/>
        <c:scaling>
          <c:orientation val="minMax"/>
        </c:scaling>
        <c:delete val="0"/>
        <c:axPos val="l"/>
        <c:majorGridlines/>
        <c:numFmt formatCode="#,##0" sourceLinked="1"/>
        <c:majorTickMark val="out"/>
        <c:minorTickMark val="none"/>
        <c:tickLblPos val="nextTo"/>
        <c:crossAx val="228134224"/>
        <c:crosses val="autoZero"/>
        <c:crossBetween val="midCat"/>
      </c:valAx>
      <c:serAx>
        <c:axId val="223967936"/>
        <c:scaling>
          <c:orientation val="minMax"/>
        </c:scaling>
        <c:delete val="1"/>
        <c:axPos val="b"/>
        <c:majorTickMark val="out"/>
        <c:minorTickMark val="none"/>
        <c:tickLblPos val="none"/>
        <c:crossAx val="228134784"/>
        <c:crosses val="autoZero"/>
      </c:serAx>
    </c:plotArea>
    <c:legend>
      <c:legendPos val="t"/>
      <c:layou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FY2015</a:t>
            </a:r>
          </a:p>
        </c:rich>
      </c:tx>
      <c:layout/>
      <c:overlay val="0"/>
    </c:title>
    <c:autoTitleDeleted val="0"/>
    <c:plotArea>
      <c:layout/>
      <c:barChart>
        <c:barDir val="col"/>
        <c:grouping val="stacked"/>
        <c:varyColors val="0"/>
        <c:ser>
          <c:idx val="0"/>
          <c:order val="0"/>
          <c:tx>
            <c:strRef>
              <c:f>'Web Repeat Visitors'!$A$5</c:f>
              <c:strCache>
                <c:ptCount val="1"/>
                <c:pt idx="0">
                  <c:v>ASDC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Visitors'!$B$5:$K$5</c:f>
              <c:numCache>
                <c:formatCode>#,##0</c:formatCode>
                <c:ptCount val="10"/>
                <c:pt idx="0">
                  <c:v>3365</c:v>
                </c:pt>
                <c:pt idx="1">
                  <c:v>998</c:v>
                </c:pt>
                <c:pt idx="2">
                  <c:v>437</c:v>
                </c:pt>
                <c:pt idx="3">
                  <c:v>408</c:v>
                </c:pt>
                <c:pt idx="4">
                  <c:v>249</c:v>
                </c:pt>
                <c:pt idx="5">
                  <c:v>131</c:v>
                </c:pt>
                <c:pt idx="6">
                  <c:v>88</c:v>
                </c:pt>
                <c:pt idx="7">
                  <c:v>49</c:v>
                </c:pt>
                <c:pt idx="8">
                  <c:v>10</c:v>
                </c:pt>
                <c:pt idx="9">
                  <c:v>10</c:v>
                </c:pt>
              </c:numCache>
            </c:numRef>
          </c:val>
        </c:ser>
        <c:ser>
          <c:idx val="1"/>
          <c:order val="1"/>
          <c:tx>
            <c:strRef>
              <c:f>'Web Repeat Visitors'!$A$6</c:f>
              <c:strCache>
                <c:ptCount val="1"/>
                <c:pt idx="0">
                  <c:v>ASF</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Visitors'!$B$6:$K$6</c:f>
              <c:numCache>
                <c:formatCode>#,##0</c:formatCode>
                <c:ptCount val="10"/>
                <c:pt idx="0">
                  <c:v>2155</c:v>
                </c:pt>
                <c:pt idx="1">
                  <c:v>706</c:v>
                </c:pt>
                <c:pt idx="2">
                  <c:v>309</c:v>
                </c:pt>
                <c:pt idx="3">
                  <c:v>312</c:v>
                </c:pt>
                <c:pt idx="4">
                  <c:v>153</c:v>
                </c:pt>
                <c:pt idx="5">
                  <c:v>81</c:v>
                </c:pt>
                <c:pt idx="6">
                  <c:v>57</c:v>
                </c:pt>
                <c:pt idx="7">
                  <c:v>27</c:v>
                </c:pt>
                <c:pt idx="8">
                  <c:v>5</c:v>
                </c:pt>
              </c:numCache>
            </c:numRef>
          </c:val>
        </c:ser>
        <c:ser>
          <c:idx val="2"/>
          <c:order val="2"/>
          <c:tx>
            <c:strRef>
              <c:f>'Web Repeat Visitors'!$A$7</c:f>
              <c:strCache>
                <c:ptCount val="1"/>
                <c:pt idx="0">
                  <c:v>CDDIS</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Visitors'!$B$7:$K$7</c:f>
              <c:numCache>
                <c:formatCode>#,##0</c:formatCode>
                <c:ptCount val="10"/>
                <c:pt idx="0">
                  <c:v>595</c:v>
                </c:pt>
                <c:pt idx="1">
                  <c:v>146</c:v>
                </c:pt>
                <c:pt idx="2">
                  <c:v>65</c:v>
                </c:pt>
                <c:pt idx="3">
                  <c:v>36</c:v>
                </c:pt>
                <c:pt idx="4">
                  <c:v>20</c:v>
                </c:pt>
                <c:pt idx="5">
                  <c:v>19</c:v>
                </c:pt>
                <c:pt idx="6">
                  <c:v>6</c:v>
                </c:pt>
                <c:pt idx="7">
                  <c:v>1</c:v>
                </c:pt>
              </c:numCache>
            </c:numRef>
          </c:val>
        </c:ser>
        <c:ser>
          <c:idx val="3"/>
          <c:order val="3"/>
          <c:tx>
            <c:strRef>
              <c:f>'Web Repeat Visitors'!$A$8</c:f>
              <c:strCache>
                <c:ptCount val="1"/>
                <c:pt idx="0">
                  <c:v>GES DISC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Visitors'!$B$8:$K$8</c:f>
              <c:numCache>
                <c:formatCode>#,##0</c:formatCode>
                <c:ptCount val="10"/>
                <c:pt idx="0">
                  <c:v>17907</c:v>
                </c:pt>
                <c:pt idx="1">
                  <c:v>6588</c:v>
                </c:pt>
                <c:pt idx="2">
                  <c:v>3241</c:v>
                </c:pt>
                <c:pt idx="3">
                  <c:v>3138</c:v>
                </c:pt>
                <c:pt idx="4">
                  <c:v>1840</c:v>
                </c:pt>
                <c:pt idx="5">
                  <c:v>1003</c:v>
                </c:pt>
                <c:pt idx="6">
                  <c:v>636</c:v>
                </c:pt>
                <c:pt idx="7">
                  <c:v>287</c:v>
                </c:pt>
                <c:pt idx="8">
                  <c:v>73</c:v>
                </c:pt>
                <c:pt idx="9">
                  <c:v>14</c:v>
                </c:pt>
              </c:numCache>
            </c:numRef>
          </c:val>
        </c:ser>
        <c:ser>
          <c:idx val="4"/>
          <c:order val="4"/>
          <c:tx>
            <c:strRef>
              <c:f>'Web Repeat Visitors'!$A$9</c:f>
              <c:strCache>
                <c:ptCount val="1"/>
                <c:pt idx="0">
                  <c:v>GHRC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Visitors'!$B$9:$K$9</c:f>
              <c:numCache>
                <c:formatCode>#,##0</c:formatCode>
                <c:ptCount val="10"/>
                <c:pt idx="0">
                  <c:v>570</c:v>
                </c:pt>
                <c:pt idx="1">
                  <c:v>199</c:v>
                </c:pt>
                <c:pt idx="2">
                  <c:v>85</c:v>
                </c:pt>
                <c:pt idx="3">
                  <c:v>77</c:v>
                </c:pt>
                <c:pt idx="4">
                  <c:v>52</c:v>
                </c:pt>
                <c:pt idx="5">
                  <c:v>40</c:v>
                </c:pt>
                <c:pt idx="6">
                  <c:v>19</c:v>
                </c:pt>
                <c:pt idx="7">
                  <c:v>10</c:v>
                </c:pt>
                <c:pt idx="8">
                  <c:v>2</c:v>
                </c:pt>
              </c:numCache>
            </c:numRef>
          </c:val>
        </c:ser>
        <c:ser>
          <c:idx val="5"/>
          <c:order val="5"/>
          <c:tx>
            <c:strRef>
              <c:f>'Web Repeat Visitors'!$A$10</c:f>
              <c:strCache>
                <c:ptCount val="1"/>
                <c:pt idx="0">
                  <c:v>LP DAAC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Visitors'!$B$10:$K$10</c:f>
              <c:numCache>
                <c:formatCode>#,##0</c:formatCode>
                <c:ptCount val="10"/>
                <c:pt idx="0">
                  <c:v>11322</c:v>
                </c:pt>
                <c:pt idx="1">
                  <c:v>3368</c:v>
                </c:pt>
                <c:pt idx="2">
                  <c:v>1377</c:v>
                </c:pt>
                <c:pt idx="3">
                  <c:v>1093</c:v>
                </c:pt>
                <c:pt idx="4">
                  <c:v>482</c:v>
                </c:pt>
                <c:pt idx="5">
                  <c:v>222</c:v>
                </c:pt>
                <c:pt idx="6">
                  <c:v>136</c:v>
                </c:pt>
                <c:pt idx="7">
                  <c:v>46</c:v>
                </c:pt>
                <c:pt idx="8">
                  <c:v>8</c:v>
                </c:pt>
                <c:pt idx="9">
                  <c:v>1</c:v>
                </c:pt>
              </c:numCache>
            </c:numRef>
          </c:val>
        </c:ser>
        <c:ser>
          <c:idx val="6"/>
          <c:order val="6"/>
          <c:tx>
            <c:strRef>
              <c:f>'Web Repeat Visitors'!$A$11</c:f>
              <c:strCache>
                <c:ptCount val="1"/>
                <c:pt idx="0">
                  <c:v>MODAPS</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Visitors'!$B$11:$K$11</c:f>
              <c:numCache>
                <c:formatCode>#,##0</c:formatCode>
                <c:ptCount val="10"/>
                <c:pt idx="0">
                  <c:v>27065</c:v>
                </c:pt>
                <c:pt idx="1">
                  <c:v>10006</c:v>
                </c:pt>
                <c:pt idx="2">
                  <c:v>5148</c:v>
                </c:pt>
                <c:pt idx="3">
                  <c:v>5032</c:v>
                </c:pt>
                <c:pt idx="4">
                  <c:v>3204</c:v>
                </c:pt>
                <c:pt idx="5">
                  <c:v>2204</c:v>
                </c:pt>
                <c:pt idx="6">
                  <c:v>1373</c:v>
                </c:pt>
                <c:pt idx="7">
                  <c:v>821</c:v>
                </c:pt>
                <c:pt idx="8">
                  <c:v>239</c:v>
                </c:pt>
                <c:pt idx="9">
                  <c:v>88</c:v>
                </c:pt>
              </c:numCache>
            </c:numRef>
          </c:val>
        </c:ser>
        <c:ser>
          <c:idx val="7"/>
          <c:order val="7"/>
          <c:tx>
            <c:strRef>
              <c:f>'Web Repeat Visitors'!$A$12</c:f>
              <c:strCache>
                <c:ptCount val="1"/>
                <c:pt idx="0">
                  <c:v>NSIDC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Visitors'!$B$12:$K$12</c:f>
              <c:numCache>
                <c:formatCode>#,##0</c:formatCode>
                <c:ptCount val="10"/>
                <c:pt idx="0">
                  <c:v>43656</c:v>
                </c:pt>
                <c:pt idx="1">
                  <c:v>13964</c:v>
                </c:pt>
                <c:pt idx="2">
                  <c:v>6514</c:v>
                </c:pt>
                <c:pt idx="3">
                  <c:v>5748</c:v>
                </c:pt>
                <c:pt idx="4">
                  <c:v>3386</c:v>
                </c:pt>
                <c:pt idx="5">
                  <c:v>1965</c:v>
                </c:pt>
                <c:pt idx="6">
                  <c:v>1143</c:v>
                </c:pt>
                <c:pt idx="7">
                  <c:v>687</c:v>
                </c:pt>
                <c:pt idx="8">
                  <c:v>192</c:v>
                </c:pt>
                <c:pt idx="9">
                  <c:v>57</c:v>
                </c:pt>
              </c:numCache>
            </c:numRef>
          </c:val>
        </c:ser>
        <c:ser>
          <c:idx val="8"/>
          <c:order val="8"/>
          <c:tx>
            <c:strRef>
              <c:f>'Web Repeat Visitors'!$A$13</c:f>
              <c:strCache>
                <c:ptCount val="1"/>
                <c:pt idx="0">
                  <c:v>ORNL</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Visitors'!$B$13:$K$13</c:f>
              <c:numCache>
                <c:formatCode>#,##0</c:formatCode>
                <c:ptCount val="10"/>
                <c:pt idx="0">
                  <c:v>823</c:v>
                </c:pt>
                <c:pt idx="1">
                  <c:v>207</c:v>
                </c:pt>
                <c:pt idx="2">
                  <c:v>75</c:v>
                </c:pt>
                <c:pt idx="3">
                  <c:v>78</c:v>
                </c:pt>
                <c:pt idx="4">
                  <c:v>36</c:v>
                </c:pt>
                <c:pt idx="5">
                  <c:v>25</c:v>
                </c:pt>
                <c:pt idx="6">
                  <c:v>19</c:v>
                </c:pt>
                <c:pt idx="7">
                  <c:v>8</c:v>
                </c:pt>
                <c:pt idx="8">
                  <c:v>2</c:v>
                </c:pt>
                <c:pt idx="9">
                  <c:v>2</c:v>
                </c:pt>
              </c:numCache>
            </c:numRef>
          </c:val>
        </c:ser>
        <c:ser>
          <c:idx val="9"/>
          <c:order val="9"/>
          <c:tx>
            <c:strRef>
              <c:f>'Web Repeat Visitors'!$A$14</c:f>
              <c:strCache>
                <c:ptCount val="1"/>
                <c:pt idx="0">
                  <c:v>PO DAAC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Visitors'!$B$14:$K$14</c:f>
              <c:numCache>
                <c:formatCode>#,##0</c:formatCode>
                <c:ptCount val="10"/>
                <c:pt idx="0">
                  <c:v>2425</c:v>
                </c:pt>
                <c:pt idx="1">
                  <c:v>715</c:v>
                </c:pt>
                <c:pt idx="2">
                  <c:v>338</c:v>
                </c:pt>
                <c:pt idx="3">
                  <c:v>256</c:v>
                </c:pt>
                <c:pt idx="4">
                  <c:v>117</c:v>
                </c:pt>
                <c:pt idx="5">
                  <c:v>93</c:v>
                </c:pt>
                <c:pt idx="6">
                  <c:v>53</c:v>
                </c:pt>
                <c:pt idx="7">
                  <c:v>35</c:v>
                </c:pt>
                <c:pt idx="8">
                  <c:v>19</c:v>
                </c:pt>
                <c:pt idx="9">
                  <c:v>14</c:v>
                </c:pt>
              </c:numCache>
            </c:numRef>
          </c:val>
        </c:ser>
        <c:ser>
          <c:idx val="10"/>
          <c:order val="10"/>
          <c:tx>
            <c:strRef>
              <c:f>'Web Repeat Visitors'!$A$15</c:f>
              <c:strCache>
                <c:ptCount val="1"/>
                <c:pt idx="0">
                  <c:v>SEDAC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Visitors'!$B$15:$K$15</c:f>
              <c:numCache>
                <c:formatCode>#,##0</c:formatCode>
                <c:ptCount val="10"/>
                <c:pt idx="0">
                  <c:v>5766</c:v>
                </c:pt>
                <c:pt idx="1">
                  <c:v>1504</c:v>
                </c:pt>
                <c:pt idx="2">
                  <c:v>491</c:v>
                </c:pt>
                <c:pt idx="3">
                  <c:v>365</c:v>
                </c:pt>
                <c:pt idx="4">
                  <c:v>156</c:v>
                </c:pt>
                <c:pt idx="5">
                  <c:v>77</c:v>
                </c:pt>
                <c:pt idx="6">
                  <c:v>35</c:v>
                </c:pt>
                <c:pt idx="7">
                  <c:v>21</c:v>
                </c:pt>
                <c:pt idx="8">
                  <c:v>6</c:v>
                </c:pt>
                <c:pt idx="9">
                  <c:v>2</c:v>
                </c:pt>
              </c:numCache>
            </c:numRef>
          </c:val>
        </c:ser>
        <c:ser>
          <c:idx val="11"/>
          <c:order val="11"/>
          <c:tx>
            <c:strRef>
              <c:f>'Web Repeat Visitors'!$A$16</c:f>
              <c:strCache>
                <c:ptCount val="1"/>
                <c:pt idx="0">
                  <c:v>Earthdata</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Visitors'!$B$16:$K$16</c:f>
              <c:numCache>
                <c:formatCode>#,##0</c:formatCode>
                <c:ptCount val="10"/>
                <c:pt idx="0">
                  <c:v>17394</c:v>
                </c:pt>
                <c:pt idx="1">
                  <c:v>5229</c:v>
                </c:pt>
                <c:pt idx="2">
                  <c:v>2319</c:v>
                </c:pt>
                <c:pt idx="3">
                  <c:v>2075</c:v>
                </c:pt>
                <c:pt idx="4">
                  <c:v>1221</c:v>
                </c:pt>
                <c:pt idx="5">
                  <c:v>713</c:v>
                </c:pt>
                <c:pt idx="6">
                  <c:v>419</c:v>
                </c:pt>
                <c:pt idx="7">
                  <c:v>273</c:v>
                </c:pt>
                <c:pt idx="8">
                  <c:v>65</c:v>
                </c:pt>
                <c:pt idx="9">
                  <c:v>22</c:v>
                </c:pt>
              </c:numCache>
            </c:numRef>
          </c:val>
        </c:ser>
        <c:dLbls>
          <c:showLegendKey val="0"/>
          <c:showVal val="0"/>
          <c:showCatName val="0"/>
          <c:showSerName val="0"/>
          <c:showPercent val="0"/>
          <c:showBubbleSize val="0"/>
        </c:dLbls>
        <c:gapWidth val="75"/>
        <c:overlap val="100"/>
        <c:axId val="230052832"/>
        <c:axId val="230053392"/>
      </c:barChart>
      <c:catAx>
        <c:axId val="230052832"/>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230053392"/>
        <c:crosses val="autoZero"/>
        <c:auto val="1"/>
        <c:lblAlgn val="ctr"/>
        <c:lblOffset val="100"/>
        <c:noMultiLvlLbl val="0"/>
      </c:catAx>
      <c:valAx>
        <c:axId val="230053392"/>
        <c:scaling>
          <c:orientation val="minMax"/>
        </c:scaling>
        <c:delete val="0"/>
        <c:axPos val="l"/>
        <c:majorGridlines/>
        <c:numFmt formatCode="#,##0" sourceLinked="1"/>
        <c:majorTickMark val="none"/>
        <c:minorTickMark val="none"/>
        <c:tickLblPos val="nextTo"/>
        <c:txPr>
          <a:bodyPr rot="0" vert="horz"/>
          <a:lstStyle/>
          <a:p>
            <a:pPr>
              <a:defRPr/>
            </a:pPr>
            <a:endParaRPr lang="en-US"/>
          </a:p>
        </c:txPr>
        <c:crossAx val="230052832"/>
        <c:crosses val="autoZero"/>
        <c:crossBetween val="between"/>
      </c:valAx>
      <c:spPr>
        <a:ln>
          <a:solidFill>
            <a:schemeClr val="tx1"/>
          </a:solidFill>
        </a:ln>
      </c:spPr>
    </c:plotArea>
    <c:legend>
      <c:legendPos val="b"/>
      <c:layout/>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726E-2"/>
          <c:y val="0.23384926507274637"/>
          <c:w val="0.82380750137508962"/>
          <c:h val="0.75487033063733966"/>
        </c:manualLayout>
      </c:layout>
      <c:pie3DChart>
        <c:varyColors val="1"/>
        <c:ser>
          <c:idx val="0"/>
          <c:order val="0"/>
          <c:tx>
            <c:strRef>
              <c:f>'Web Activity by Domain'!$C$3</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3.0250139890864992E-2"/>
                  <c:y val="1.3048221254619416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7"/>
              <c:layout>
                <c:manualLayout>
                  <c:x val="-6.5960787317149064E-2"/>
                  <c:y val="-9.8399894728847748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8"/>
              <c:layout>
                <c:manualLayout>
                  <c:x val="-6.0179537543424512E-2"/>
                  <c:y val="-2.9920755254943553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0"/>
              <c:layout>
                <c:manualLayout>
                  <c:x val="-0.10718527797981589"/>
                  <c:y val="-0.11769669766306619"/>
                </c:manualLayout>
              </c:layout>
              <c:showLegendKey val="0"/>
              <c:showVal val="1"/>
              <c:showCatName val="1"/>
              <c:showSerName val="0"/>
              <c:showPercent val="0"/>
              <c:showBubbleSize val="0"/>
              <c:extLst>
                <c:ext xmlns:c15="http://schemas.microsoft.com/office/drawing/2012/chart" uri="{CE6537A1-D6FC-4f65-9D91-7224C49458BB}">
                  <c15:layout/>
                </c:ext>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5"/>
              <c:layout>
                <c:manualLayout>
                  <c:x val="0.17708243829993184"/>
                  <c:y val="-0.218533836397779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'Web Activity by Domain'!$B$4:$B$23</c:f>
              <c:strCache>
                <c:ptCount val="20"/>
                <c:pt idx="0">
                  <c:v>Unresolved</c:v>
                </c:pt>
                <c:pt idx="1">
                  <c:v>Network (.net)</c:v>
                </c:pt>
                <c:pt idx="2">
                  <c:v>Commercial (.com)</c:v>
                </c:pt>
                <c:pt idx="3">
                  <c:v>Other</c:v>
                </c:pt>
                <c:pt idx="4">
                  <c:v>United States Educational</c:v>
                </c:pt>
                <c:pt idx="5">
                  <c:v>Germany</c:v>
                </c:pt>
                <c:pt idx="6">
                  <c:v>Australia</c:v>
                </c:pt>
                <c:pt idx="7">
                  <c:v>Russian Federation</c:v>
                </c:pt>
                <c:pt idx="8">
                  <c:v>Canada</c:v>
                </c:pt>
                <c:pt idx="9">
                  <c:v>Italy</c:v>
                </c:pt>
                <c:pt idx="10">
                  <c:v>United States Government</c:v>
                </c:pt>
                <c:pt idx="11">
                  <c:v>United Kingdom</c:v>
                </c:pt>
                <c:pt idx="12">
                  <c:v>France</c:v>
                </c:pt>
                <c:pt idx="13">
                  <c:v>Japan</c:v>
                </c:pt>
                <c:pt idx="14">
                  <c:v>India</c:v>
                </c:pt>
                <c:pt idx="15">
                  <c:v>Argentina</c:v>
                </c:pt>
                <c:pt idx="16">
                  <c:v>Brazil</c:v>
                </c:pt>
                <c:pt idx="17">
                  <c:v>Mexico</c:v>
                </c:pt>
                <c:pt idx="18">
                  <c:v>Finland</c:v>
                </c:pt>
                <c:pt idx="19">
                  <c:v>Netherlands</c:v>
                </c:pt>
              </c:strCache>
            </c:strRef>
          </c:cat>
          <c:val>
            <c:numRef>
              <c:f>'Web Activity by Domain'!$C$4:$C$23</c:f>
              <c:numCache>
                <c:formatCode>#,##0</c:formatCode>
                <c:ptCount val="20"/>
                <c:pt idx="0">
                  <c:v>342192</c:v>
                </c:pt>
                <c:pt idx="1">
                  <c:v>224540</c:v>
                </c:pt>
                <c:pt idx="2">
                  <c:v>105662</c:v>
                </c:pt>
                <c:pt idx="3">
                  <c:v>75924</c:v>
                </c:pt>
                <c:pt idx="4">
                  <c:v>43821</c:v>
                </c:pt>
                <c:pt idx="5">
                  <c:v>24134</c:v>
                </c:pt>
                <c:pt idx="6">
                  <c:v>17396</c:v>
                </c:pt>
                <c:pt idx="7">
                  <c:v>17135</c:v>
                </c:pt>
                <c:pt idx="8">
                  <c:v>16765</c:v>
                </c:pt>
                <c:pt idx="9">
                  <c:v>16632</c:v>
                </c:pt>
                <c:pt idx="10">
                  <c:v>14406</c:v>
                </c:pt>
                <c:pt idx="11">
                  <c:v>12541</c:v>
                </c:pt>
                <c:pt idx="12">
                  <c:v>11938</c:v>
                </c:pt>
                <c:pt idx="13">
                  <c:v>11542</c:v>
                </c:pt>
                <c:pt idx="14">
                  <c:v>9855</c:v>
                </c:pt>
                <c:pt idx="15">
                  <c:v>9615</c:v>
                </c:pt>
                <c:pt idx="16">
                  <c:v>9085</c:v>
                </c:pt>
                <c:pt idx="17">
                  <c:v>8753</c:v>
                </c:pt>
                <c:pt idx="18">
                  <c:v>7973</c:v>
                </c:pt>
                <c:pt idx="19">
                  <c:v>7868</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726E-2"/>
          <c:y val="0.23384926507274637"/>
          <c:w val="0.82380750137508962"/>
          <c:h val="0.75487033063733966"/>
        </c:manualLayout>
      </c:layout>
      <c:pie3DChart>
        <c:varyColors val="1"/>
        <c:ser>
          <c:idx val="0"/>
          <c:order val="0"/>
          <c:tx>
            <c:strRef>
              <c:f>'Earthdata WebMetrics'!$C$34</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3.0250139890864992E-2"/>
                  <c:y val="1.3048221254619416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7"/>
              <c:layout>
                <c:manualLayout>
                  <c:x val="-6.5960787317149064E-2"/>
                  <c:y val="-9.8399894728847748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9"/>
              <c:layout>
                <c:manualLayout>
                  <c:x val="-5.2260200326982552E-2"/>
                  <c:y val="-0.23072127674977211"/>
                </c:manualLayout>
              </c:layout>
              <c:showLegendKey val="0"/>
              <c:showVal val="1"/>
              <c:showCatName val="1"/>
              <c:showSerName val="0"/>
              <c:showPercent val="0"/>
              <c:showBubbleSize val="0"/>
              <c:extLst>
                <c:ext xmlns:c15="http://schemas.microsoft.com/office/drawing/2012/chart" uri="{CE6537A1-D6FC-4f65-9D91-7224C49458BB}">
                  <c15:layout/>
                </c:ext>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'Earthdata WebMetrics'!$B$35:$B$54</c:f>
              <c:strCache>
                <c:ptCount val="20"/>
                <c:pt idx="0">
                  <c:v>Unresolved</c:v>
                </c:pt>
                <c:pt idx="1">
                  <c:v>Network (.net)</c:v>
                </c:pt>
                <c:pt idx="2">
                  <c:v>Commercial (.com)</c:v>
                </c:pt>
                <c:pt idx="3">
                  <c:v>Other</c:v>
                </c:pt>
                <c:pt idx="4">
                  <c:v>United States Government</c:v>
                </c:pt>
                <c:pt idx="5">
                  <c:v>Germany</c:v>
                </c:pt>
                <c:pt idx="6">
                  <c:v>United States Educational</c:v>
                </c:pt>
                <c:pt idx="7">
                  <c:v>Russian Federation</c:v>
                </c:pt>
                <c:pt idx="8">
                  <c:v>Italy</c:v>
                </c:pt>
                <c:pt idx="9">
                  <c:v>Canada</c:v>
                </c:pt>
                <c:pt idx="10">
                  <c:v>Argentina</c:v>
                </c:pt>
                <c:pt idx="11">
                  <c:v>Netherlands</c:v>
                </c:pt>
                <c:pt idx="12">
                  <c:v>Japan</c:v>
                </c:pt>
                <c:pt idx="13">
                  <c:v>France</c:v>
                </c:pt>
                <c:pt idx="14">
                  <c:v>Australia</c:v>
                </c:pt>
                <c:pt idx="15">
                  <c:v>Mexico</c:v>
                </c:pt>
                <c:pt idx="16">
                  <c:v>Serbia</c:v>
                </c:pt>
                <c:pt idx="17">
                  <c:v>Brazil</c:v>
                </c:pt>
                <c:pt idx="18">
                  <c:v>Greece</c:v>
                </c:pt>
                <c:pt idx="19">
                  <c:v>Poland</c:v>
                </c:pt>
              </c:strCache>
            </c:strRef>
          </c:cat>
          <c:val>
            <c:numRef>
              <c:f>'Earthdata WebMetrics'!$C$35:$C$54</c:f>
              <c:numCache>
                <c:formatCode>#,##0</c:formatCode>
                <c:ptCount val="20"/>
                <c:pt idx="0">
                  <c:v>63509</c:v>
                </c:pt>
                <c:pt idx="1">
                  <c:v>36329</c:v>
                </c:pt>
                <c:pt idx="2">
                  <c:v>14915</c:v>
                </c:pt>
                <c:pt idx="3">
                  <c:v>9791</c:v>
                </c:pt>
                <c:pt idx="4">
                  <c:v>5729</c:v>
                </c:pt>
                <c:pt idx="5">
                  <c:v>5263</c:v>
                </c:pt>
                <c:pt idx="6">
                  <c:v>5013</c:v>
                </c:pt>
                <c:pt idx="7">
                  <c:v>4641</c:v>
                </c:pt>
                <c:pt idx="8">
                  <c:v>4384</c:v>
                </c:pt>
                <c:pt idx="9">
                  <c:v>4219</c:v>
                </c:pt>
                <c:pt idx="10">
                  <c:v>3767</c:v>
                </c:pt>
                <c:pt idx="11">
                  <c:v>3208</c:v>
                </c:pt>
                <c:pt idx="12">
                  <c:v>2584</c:v>
                </c:pt>
                <c:pt idx="13">
                  <c:v>2494</c:v>
                </c:pt>
                <c:pt idx="14">
                  <c:v>2321</c:v>
                </c:pt>
                <c:pt idx="15">
                  <c:v>2274</c:v>
                </c:pt>
                <c:pt idx="16">
                  <c:v>1854</c:v>
                </c:pt>
                <c:pt idx="17">
                  <c:v>1850</c:v>
                </c:pt>
                <c:pt idx="18">
                  <c:v>1627</c:v>
                </c:pt>
                <c:pt idx="19">
                  <c:v>1609</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strRef>
              <c:f>'Earthdata WebMetrics'!$D$10</c:f>
              <c:strCache>
                <c:ptCount val="1"/>
                <c:pt idx="0">
                  <c:v># Unique Visitors</c:v>
                </c:pt>
              </c:strCache>
            </c:strRef>
          </c:tx>
          <c:cat>
            <c:numRef>
              <c:f>'Earthdata WebMetrics'!$A$11:$A$22</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Ref>
              <c:f>'Earthdata WebMetrics'!$D$11:$D$22</c:f>
              <c:numCache>
                <c:formatCode>#,##0</c:formatCode>
                <c:ptCount val="12"/>
                <c:pt idx="0">
                  <c:v>14288</c:v>
                </c:pt>
                <c:pt idx="1">
                  <c:v>12018</c:v>
                </c:pt>
                <c:pt idx="2">
                  <c:v>16245</c:v>
                </c:pt>
                <c:pt idx="3">
                  <c:v>14067</c:v>
                </c:pt>
                <c:pt idx="4">
                  <c:v>14340</c:v>
                </c:pt>
                <c:pt idx="5">
                  <c:v>16585</c:v>
                </c:pt>
                <c:pt idx="6">
                  <c:v>18340</c:v>
                </c:pt>
                <c:pt idx="7">
                  <c:v>15322</c:v>
                </c:pt>
                <c:pt idx="8">
                  <c:v>18913</c:v>
                </c:pt>
                <c:pt idx="9">
                  <c:v>23037</c:v>
                </c:pt>
                <c:pt idx="10">
                  <c:v>26188</c:v>
                </c:pt>
                <c:pt idx="11">
                  <c:v>27395</c:v>
                </c:pt>
              </c:numCache>
            </c:numRef>
          </c:val>
        </c:ser>
        <c:ser>
          <c:idx val="0"/>
          <c:order val="1"/>
          <c:tx>
            <c:strRef>
              <c:f>'Earthdata WebMetrics'!$B$10</c:f>
              <c:strCache>
                <c:ptCount val="1"/>
                <c:pt idx="0">
                  <c:v># Visits </c:v>
                </c:pt>
              </c:strCache>
            </c:strRef>
          </c:tx>
          <c:spPr>
            <a:ln w="25400">
              <a:noFill/>
            </a:ln>
          </c:spPr>
          <c:cat>
            <c:numRef>
              <c:f>'Earthdata WebMetrics'!$A$11:$A$22</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Ref>
              <c:f>'Earthdata WebMetrics'!$B$11:$B$22</c:f>
              <c:numCache>
                <c:formatCode>#,##0</c:formatCode>
                <c:ptCount val="12"/>
                <c:pt idx="0">
                  <c:v>19661</c:v>
                </c:pt>
                <c:pt idx="1">
                  <c:v>16140</c:v>
                </c:pt>
                <c:pt idx="2">
                  <c:v>20000</c:v>
                </c:pt>
                <c:pt idx="3">
                  <c:v>18487</c:v>
                </c:pt>
                <c:pt idx="4">
                  <c:v>19057</c:v>
                </c:pt>
                <c:pt idx="5">
                  <c:v>22572</c:v>
                </c:pt>
                <c:pt idx="6">
                  <c:v>25219</c:v>
                </c:pt>
                <c:pt idx="7">
                  <c:v>20880</c:v>
                </c:pt>
                <c:pt idx="8">
                  <c:v>25565</c:v>
                </c:pt>
                <c:pt idx="9">
                  <c:v>31522</c:v>
                </c:pt>
                <c:pt idx="10">
                  <c:v>34678</c:v>
                </c:pt>
                <c:pt idx="11">
                  <c:v>35604</c:v>
                </c:pt>
              </c:numCache>
            </c:numRef>
          </c:val>
        </c:ser>
        <c:ser>
          <c:idx val="1"/>
          <c:order val="2"/>
          <c:tx>
            <c:strRef>
              <c:f>'Earthdata WebMetrics'!$C$10</c:f>
              <c:strCache>
                <c:ptCount val="1"/>
                <c:pt idx="0">
                  <c:v># Views</c:v>
                </c:pt>
              </c:strCache>
            </c:strRef>
          </c:tx>
          <c:spPr>
            <a:ln w="25400">
              <a:noFill/>
            </a:ln>
          </c:spPr>
          <c:cat>
            <c:numRef>
              <c:f>'Earthdata WebMetrics'!$A$11:$A$22</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Ref>
              <c:f>'Earthdata WebMetrics'!$C$11:$C$22</c:f>
              <c:numCache>
                <c:formatCode>#,##0</c:formatCode>
                <c:ptCount val="12"/>
                <c:pt idx="0">
                  <c:v>114837</c:v>
                </c:pt>
                <c:pt idx="1">
                  <c:v>86445</c:v>
                </c:pt>
                <c:pt idx="2">
                  <c:v>91723</c:v>
                </c:pt>
                <c:pt idx="3">
                  <c:v>92103</c:v>
                </c:pt>
                <c:pt idx="4">
                  <c:v>99040</c:v>
                </c:pt>
                <c:pt idx="5">
                  <c:v>120459</c:v>
                </c:pt>
                <c:pt idx="6">
                  <c:v>121677</c:v>
                </c:pt>
                <c:pt idx="7">
                  <c:v>111110</c:v>
                </c:pt>
                <c:pt idx="8">
                  <c:v>164638</c:v>
                </c:pt>
                <c:pt idx="9">
                  <c:v>208302</c:v>
                </c:pt>
                <c:pt idx="10">
                  <c:v>209226</c:v>
                </c:pt>
                <c:pt idx="11">
                  <c:v>222170</c:v>
                </c:pt>
              </c:numCache>
            </c:numRef>
          </c:val>
        </c:ser>
        <c:dLbls>
          <c:showLegendKey val="0"/>
          <c:showVal val="0"/>
          <c:showCatName val="0"/>
          <c:showSerName val="0"/>
          <c:showPercent val="0"/>
          <c:showBubbleSize val="0"/>
        </c:dLbls>
        <c:gapDepth val="6"/>
        <c:axId val="230060672"/>
        <c:axId val="230061232"/>
        <c:axId val="223579760"/>
      </c:area3DChart>
      <c:dateAx>
        <c:axId val="230060672"/>
        <c:scaling>
          <c:orientation val="minMax"/>
        </c:scaling>
        <c:delete val="0"/>
        <c:axPos val="b"/>
        <c:numFmt formatCode="mmm\-yy" sourceLinked="1"/>
        <c:majorTickMark val="out"/>
        <c:minorTickMark val="none"/>
        <c:tickLblPos val="nextTo"/>
        <c:crossAx val="230061232"/>
        <c:crosses val="autoZero"/>
        <c:auto val="1"/>
        <c:lblOffset val="100"/>
        <c:baseTimeUnit val="months"/>
      </c:dateAx>
      <c:valAx>
        <c:axId val="230061232"/>
        <c:scaling>
          <c:orientation val="minMax"/>
        </c:scaling>
        <c:delete val="0"/>
        <c:axPos val="l"/>
        <c:majorGridlines/>
        <c:numFmt formatCode="#,##0" sourceLinked="1"/>
        <c:majorTickMark val="out"/>
        <c:minorTickMark val="none"/>
        <c:tickLblPos val="nextTo"/>
        <c:crossAx val="230060672"/>
        <c:crosses val="autoZero"/>
        <c:crossBetween val="midCat"/>
      </c:valAx>
      <c:serAx>
        <c:axId val="223579760"/>
        <c:scaling>
          <c:orientation val="minMax"/>
        </c:scaling>
        <c:delete val="1"/>
        <c:axPos val="b"/>
        <c:majorTickMark val="out"/>
        <c:minorTickMark val="none"/>
        <c:tickLblPos val="none"/>
        <c:crossAx val="230061232"/>
        <c:crosses val="autoZero"/>
      </c:serAx>
    </c:plotArea>
    <c:legend>
      <c:legendPos val="t"/>
      <c:layou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FY2015</a:t>
            </a:r>
            <a:r>
              <a:rPr lang="en-US" baseline="0"/>
              <a:t> </a:t>
            </a:r>
            <a:r>
              <a:rPr lang="en-US"/>
              <a:t>Repeat Web Visitors for Earthdata Website</a:t>
            </a:r>
          </a:p>
        </c:rich>
      </c:tx>
      <c:layout/>
      <c:overlay val="0"/>
    </c:title>
    <c:autoTitleDeleted val="0"/>
    <c:plotArea>
      <c:layout/>
      <c:barChart>
        <c:barDir val="col"/>
        <c:grouping val="stacked"/>
        <c:varyColors val="0"/>
        <c:ser>
          <c:idx val="0"/>
          <c:order val="0"/>
          <c:tx>
            <c:v>Earthdata</c:v>
          </c:tx>
          <c:invertIfNegative val="0"/>
          <c:cat>
            <c:strRef>
              <c:f>'Earthdata WebMetrics'!$C$27:$L$27</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'Earthdata WebMetrics'!$C$28:$L$28</c:f>
              <c:numCache>
                <c:formatCode>#,##0</c:formatCode>
                <c:ptCount val="10"/>
                <c:pt idx="0">
                  <c:v>17394</c:v>
                </c:pt>
                <c:pt idx="1">
                  <c:v>5229</c:v>
                </c:pt>
                <c:pt idx="2">
                  <c:v>2319</c:v>
                </c:pt>
                <c:pt idx="3">
                  <c:v>2075</c:v>
                </c:pt>
                <c:pt idx="4">
                  <c:v>1221</c:v>
                </c:pt>
                <c:pt idx="5">
                  <c:v>713</c:v>
                </c:pt>
                <c:pt idx="6">
                  <c:v>419</c:v>
                </c:pt>
                <c:pt idx="7">
                  <c:v>273</c:v>
                </c:pt>
                <c:pt idx="8">
                  <c:v>65</c:v>
                </c:pt>
                <c:pt idx="9">
                  <c:v>22</c:v>
                </c:pt>
              </c:numCache>
            </c:numRef>
          </c:val>
        </c:ser>
        <c:dLbls>
          <c:showLegendKey val="0"/>
          <c:showVal val="0"/>
          <c:showCatName val="0"/>
          <c:showSerName val="0"/>
          <c:showPercent val="0"/>
          <c:showBubbleSize val="0"/>
        </c:dLbls>
        <c:gapWidth val="150"/>
        <c:overlap val="100"/>
        <c:axId val="230064032"/>
        <c:axId val="230064592"/>
      </c:barChart>
      <c:catAx>
        <c:axId val="230064032"/>
        <c:scaling>
          <c:orientation val="minMax"/>
        </c:scaling>
        <c:delete val="0"/>
        <c:axPos val="b"/>
        <c:numFmt formatCode="General" sourceLinked="0"/>
        <c:majorTickMark val="out"/>
        <c:minorTickMark val="none"/>
        <c:tickLblPos val="nextTo"/>
        <c:crossAx val="230064592"/>
        <c:crosses val="autoZero"/>
        <c:auto val="1"/>
        <c:lblAlgn val="ctr"/>
        <c:lblOffset val="100"/>
        <c:noMultiLvlLbl val="0"/>
      </c:catAx>
      <c:valAx>
        <c:axId val="230064592"/>
        <c:scaling>
          <c:orientation val="minMax"/>
        </c:scaling>
        <c:delete val="0"/>
        <c:axPos val="l"/>
        <c:majorGridlines/>
        <c:numFmt formatCode="#,##0" sourceLinked="1"/>
        <c:majorTickMark val="out"/>
        <c:minorTickMark val="none"/>
        <c:tickLblPos val="nextTo"/>
        <c:crossAx val="23006403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Total Archive Size by Volume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(14,984 TBs)</a:t>
            </a:r>
          </a:p>
        </c:rich>
      </c:tx>
      <c:layout>
        <c:manualLayout>
          <c:xMode val="edge"/>
          <c:yMode val="edge"/>
          <c:x val="0.1905815678987211"/>
          <c:y val="7.4281150660637105E-2"/>
        </c:manualLayout>
      </c:layout>
      <c:overlay val="0"/>
      <c:spPr>
        <a:noFill/>
        <a:ln w="25400">
          <a:noFill/>
        </a:ln>
      </c:spPr>
    </c:title>
    <c:autoTitleDeleted val="0"/>
    <c:plotArea>
      <c:layout>
        <c:manualLayout>
          <c:layoutTarget val="inner"/>
          <c:xMode val="edge"/>
          <c:yMode val="edge"/>
          <c:x val="0.38978596949023164"/>
          <c:y val="0.63022508038587155"/>
          <c:w val="0.20161343249494595"/>
          <c:h val="0.24115755627009647"/>
        </c:manualLayout>
      </c:layout>
      <c:pieChart>
        <c:varyColors val="1"/>
        <c:ser>
          <c:idx val="0"/>
          <c:order val="0"/>
          <c:tx>
            <c:strRef>
              <c:f>'Total Archive Size'!$B$4</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7.1427906265778357E-2"/>
                  <c:y val="3.60609330438294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2835675295818242E-2"/>
                  <c:y val="-4.263743308736041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1819578453566593E-2"/>
                  <c:y val="2.68821484920226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27399882211265E-2"/>
                  <c:y val="-4.612651996232581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679493157633442"/>
                  <c:y val="-9.4610976706885567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993036913647632"/>
                  <c:y val="-2.391112787866159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1544954800241395E-2"/>
                  <c:y val="-0.20091501138405291"/>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4294655047062624"/>
                  <c:y val="-0.14315842169275458"/>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'Total Archive Size'!$A$5:$A$15</c:f>
              <c:strCache>
                <c:ptCount val="11"/>
                <c:pt idx="0">
                  <c:v>ASDC</c:v>
                </c:pt>
                <c:pt idx="1">
                  <c:v>ASF </c:v>
                </c:pt>
                <c:pt idx="2">
                  <c:v>CDDIS</c:v>
                </c:pt>
                <c:pt idx="3">
                  <c:v>GESDISC</c:v>
                </c:pt>
                <c:pt idx="4">
                  <c:v>GHRC</c:v>
                </c:pt>
                <c:pt idx="5">
                  <c:v>LPDAAC</c:v>
                </c:pt>
                <c:pt idx="6">
                  <c:v>MODAPS</c:v>
                </c:pt>
                <c:pt idx="7">
                  <c:v>NSIDC</c:v>
                </c:pt>
                <c:pt idx="8">
                  <c:v>ORNL</c:v>
                </c:pt>
                <c:pt idx="9">
                  <c:v>PODAAC</c:v>
                </c:pt>
                <c:pt idx="10">
                  <c:v>SEDAC</c:v>
                </c:pt>
              </c:strCache>
            </c:strRef>
          </c:cat>
          <c:val>
            <c:numRef>
              <c:f>'Total Archive Size'!$B$5:$B$15</c:f>
              <c:numCache>
                <c:formatCode>#,##0.00</c:formatCode>
                <c:ptCount val="11"/>
                <c:pt idx="0">
                  <c:v>3475</c:v>
                </c:pt>
                <c:pt idx="1">
                  <c:v>2136.66015625</c:v>
                </c:pt>
                <c:pt idx="2">
                  <c:v>13.209765624999999</c:v>
                </c:pt>
                <c:pt idx="3">
                  <c:v>1161.8378222656249</c:v>
                </c:pt>
                <c:pt idx="4">
                  <c:v>9.8950976562499999</c:v>
                </c:pt>
                <c:pt idx="5">
                  <c:v>2468.4033984375001</c:v>
                </c:pt>
                <c:pt idx="6">
                  <c:v>5265.4695996093751</c:v>
                </c:pt>
                <c:pt idx="7">
                  <c:v>177.02448242187498</c:v>
                </c:pt>
                <c:pt idx="8">
                  <c:v>183.447265625</c:v>
                </c:pt>
                <c:pt idx="9">
                  <c:v>89.562392578125014</c:v>
                </c:pt>
                <c:pt idx="10">
                  <c:v>3.3659960937500002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FY2015</a:t>
            </a:r>
            <a:r>
              <a:rPr lang="en-US" baseline="0"/>
              <a:t> </a:t>
            </a:r>
            <a:r>
              <a:rPr lang="en-US"/>
              <a:t>Repeat Web Visitors for LANCE</a:t>
            </a:r>
          </a:p>
        </c:rich>
      </c:tx>
      <c:layout/>
      <c:overlay val="0"/>
    </c:title>
    <c:autoTitleDeleted val="0"/>
    <c:plotArea>
      <c:layout/>
      <c:barChart>
        <c:barDir val="col"/>
        <c:grouping val="stacked"/>
        <c:varyColors val="0"/>
        <c:ser>
          <c:idx val="0"/>
          <c:order val="0"/>
          <c:invertIfNegative val="0"/>
          <c:cat>
            <c:strRef>
              <c:f>LANCE_WebMetrics!$C$28:$L$28</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LANCE_WebMetrics!$C$29:$L$29</c:f>
              <c:numCache>
                <c:formatCode>#,##0</c:formatCode>
                <c:ptCount val="10"/>
                <c:pt idx="0">
                  <c:v>19951</c:v>
                </c:pt>
                <c:pt idx="1">
                  <c:v>7052</c:v>
                </c:pt>
                <c:pt idx="2">
                  <c:v>3381</c:v>
                </c:pt>
                <c:pt idx="3">
                  <c:v>3371</c:v>
                </c:pt>
                <c:pt idx="4">
                  <c:v>2121</c:v>
                </c:pt>
                <c:pt idx="5">
                  <c:v>1457</c:v>
                </c:pt>
                <c:pt idx="6">
                  <c:v>962</c:v>
                </c:pt>
                <c:pt idx="7">
                  <c:v>606</c:v>
                </c:pt>
                <c:pt idx="8">
                  <c:v>201</c:v>
                </c:pt>
                <c:pt idx="9">
                  <c:v>70</c:v>
                </c:pt>
              </c:numCache>
            </c:numRef>
          </c:val>
        </c:ser>
        <c:dLbls>
          <c:showLegendKey val="0"/>
          <c:showVal val="0"/>
          <c:showCatName val="0"/>
          <c:showSerName val="0"/>
          <c:showPercent val="0"/>
          <c:showBubbleSize val="0"/>
        </c:dLbls>
        <c:gapWidth val="150"/>
        <c:overlap val="100"/>
        <c:axId val="230725232"/>
        <c:axId val="230725792"/>
      </c:barChart>
      <c:catAx>
        <c:axId val="230725232"/>
        <c:scaling>
          <c:orientation val="minMax"/>
        </c:scaling>
        <c:delete val="0"/>
        <c:axPos val="b"/>
        <c:numFmt formatCode="General" sourceLinked="0"/>
        <c:majorTickMark val="out"/>
        <c:minorTickMark val="none"/>
        <c:tickLblPos val="nextTo"/>
        <c:crossAx val="230725792"/>
        <c:crosses val="autoZero"/>
        <c:auto val="1"/>
        <c:lblAlgn val="ctr"/>
        <c:lblOffset val="100"/>
        <c:noMultiLvlLbl val="0"/>
      </c:catAx>
      <c:valAx>
        <c:axId val="230725792"/>
        <c:scaling>
          <c:orientation val="minMax"/>
        </c:scaling>
        <c:delete val="0"/>
        <c:axPos val="l"/>
        <c:majorGridlines/>
        <c:numFmt formatCode="#,##0" sourceLinked="1"/>
        <c:majorTickMark val="out"/>
        <c:minorTickMark val="none"/>
        <c:tickLblPos val="nextTo"/>
        <c:crossAx val="23072523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v># Unique Visitors</c:v>
          </c:tx>
          <c:spPr>
            <a:solidFill>
              <a:srgbClr val="C00000"/>
            </a:solidFill>
          </c:spPr>
          <c:cat>
            <c:numRef>
              <c:f>LANCE_WebMetrics!$A$10:$A$21</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Lit>
              <c:formatCode>General</c:formatCode>
              <c:ptCount val="12"/>
              <c:pt idx="0">
                <c:v>18955</c:v>
              </c:pt>
              <c:pt idx="1">
                <c:v>21224</c:v>
              </c:pt>
              <c:pt idx="2">
                <c:v>20340</c:v>
              </c:pt>
              <c:pt idx="3">
                <c:v>27878</c:v>
              </c:pt>
              <c:pt idx="4">
                <c:v>23402</c:v>
              </c:pt>
              <c:pt idx="5">
                <c:v>28505</c:v>
              </c:pt>
              <c:pt idx="6">
                <c:v>20410</c:v>
              </c:pt>
              <c:pt idx="7">
                <c:v>20716</c:v>
              </c:pt>
              <c:pt idx="8">
                <c:v>16123</c:v>
              </c:pt>
              <c:pt idx="9">
                <c:v>18032</c:v>
              </c:pt>
              <c:pt idx="10">
                <c:v>16040</c:v>
              </c:pt>
              <c:pt idx="11">
                <c:v>14821</c:v>
              </c:pt>
            </c:numLit>
          </c:val>
        </c:ser>
        <c:ser>
          <c:idx val="0"/>
          <c:order val="1"/>
          <c:tx>
            <c:v># Visits </c:v>
          </c:tx>
          <c:cat>
            <c:numRef>
              <c:f>LANCE_WebMetrics!$A$10:$A$21</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Lit>
              <c:formatCode>General</c:formatCode>
              <c:ptCount val="12"/>
              <c:pt idx="0">
                <c:v>30798</c:v>
              </c:pt>
              <c:pt idx="1">
                <c:v>31813</c:v>
              </c:pt>
              <c:pt idx="2">
                <c:v>31397</c:v>
              </c:pt>
              <c:pt idx="3">
                <c:v>43117</c:v>
              </c:pt>
              <c:pt idx="4">
                <c:v>36981</c:v>
              </c:pt>
              <c:pt idx="5">
                <c:v>46161</c:v>
              </c:pt>
              <c:pt idx="6">
                <c:v>33767</c:v>
              </c:pt>
              <c:pt idx="7">
                <c:v>34893</c:v>
              </c:pt>
              <c:pt idx="8">
                <c:v>28300</c:v>
              </c:pt>
              <c:pt idx="9">
                <c:v>31612</c:v>
              </c:pt>
              <c:pt idx="10">
                <c:v>27099</c:v>
              </c:pt>
              <c:pt idx="11">
                <c:v>23098</c:v>
              </c:pt>
            </c:numLit>
          </c:val>
        </c:ser>
        <c:ser>
          <c:idx val="1"/>
          <c:order val="2"/>
          <c:tx>
            <c:strRef>
              <c:f>LANCE_WebMetrics!$C$9</c:f>
              <c:strCache>
                <c:ptCount val="1"/>
                <c:pt idx="0">
                  <c:v># Views</c:v>
                </c:pt>
              </c:strCache>
            </c:strRef>
          </c:tx>
          <c:spPr>
            <a:solidFill>
              <a:srgbClr val="92D050"/>
            </a:solidFill>
          </c:spPr>
          <c:cat>
            <c:numRef>
              <c:f>LANCE_WebMetrics!$A$10:$A$21</c:f>
              <c:numCache>
                <c:formatCode>mmm\-yy</c:formatCode>
                <c:ptCount val="12"/>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numCache>
            </c:numRef>
          </c:cat>
          <c:val>
            <c:numRef>
              <c:f>LANCE_WebMetrics!$C$10:$C$21</c:f>
              <c:numCache>
                <c:formatCode>#,##0</c:formatCode>
                <c:ptCount val="12"/>
                <c:pt idx="0">
                  <c:v>278463</c:v>
                </c:pt>
                <c:pt idx="1">
                  <c:v>260975</c:v>
                </c:pt>
                <c:pt idx="2">
                  <c:v>269708</c:v>
                </c:pt>
                <c:pt idx="3">
                  <c:v>341026</c:v>
                </c:pt>
                <c:pt idx="4">
                  <c:v>347844</c:v>
                </c:pt>
                <c:pt idx="5">
                  <c:v>373990</c:v>
                </c:pt>
                <c:pt idx="6">
                  <c:v>359743</c:v>
                </c:pt>
                <c:pt idx="7">
                  <c:v>281874</c:v>
                </c:pt>
                <c:pt idx="8">
                  <c:v>234227</c:v>
                </c:pt>
                <c:pt idx="9">
                  <c:v>277333</c:v>
                </c:pt>
                <c:pt idx="10">
                  <c:v>237018</c:v>
                </c:pt>
                <c:pt idx="11">
                  <c:v>181152</c:v>
                </c:pt>
              </c:numCache>
            </c:numRef>
          </c:val>
        </c:ser>
        <c:dLbls>
          <c:showLegendKey val="0"/>
          <c:showVal val="0"/>
          <c:showCatName val="0"/>
          <c:showSerName val="0"/>
          <c:showPercent val="0"/>
          <c:showBubbleSize val="0"/>
        </c:dLbls>
        <c:axId val="230729152"/>
        <c:axId val="230729712"/>
        <c:axId val="226233216"/>
      </c:area3DChart>
      <c:dateAx>
        <c:axId val="230729152"/>
        <c:scaling>
          <c:orientation val="minMax"/>
        </c:scaling>
        <c:delete val="0"/>
        <c:axPos val="b"/>
        <c:numFmt formatCode="mmm\-yy" sourceLinked="1"/>
        <c:majorTickMark val="out"/>
        <c:minorTickMark val="none"/>
        <c:tickLblPos val="nextTo"/>
        <c:crossAx val="230729712"/>
        <c:crosses val="autoZero"/>
        <c:auto val="1"/>
        <c:lblOffset val="100"/>
        <c:baseTimeUnit val="months"/>
      </c:dateAx>
      <c:valAx>
        <c:axId val="230729712"/>
        <c:scaling>
          <c:orientation val="minMax"/>
        </c:scaling>
        <c:delete val="0"/>
        <c:axPos val="l"/>
        <c:majorGridlines/>
        <c:numFmt formatCode="General" sourceLinked="1"/>
        <c:majorTickMark val="out"/>
        <c:minorTickMark val="none"/>
        <c:tickLblPos val="nextTo"/>
        <c:crossAx val="230729152"/>
        <c:crosses val="autoZero"/>
        <c:crossBetween val="midCat"/>
      </c:valAx>
      <c:serAx>
        <c:axId val="226233216"/>
        <c:scaling>
          <c:orientation val="minMax"/>
        </c:scaling>
        <c:delete val="1"/>
        <c:axPos val="b"/>
        <c:majorTickMark val="out"/>
        <c:minorTickMark val="none"/>
        <c:tickLblPos val="none"/>
        <c:crossAx val="230729712"/>
        <c:crosses val="autoZero"/>
      </c:serAx>
    </c:plotArea>
    <c:legend>
      <c:legendPos val="t"/>
      <c:layou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893E-2"/>
          <c:y val="0.23384926507274653"/>
          <c:w val="0.82380750137508962"/>
          <c:h val="0.75487033063734021"/>
        </c:manualLayout>
      </c:layout>
      <c:pie3DChart>
        <c:varyColors val="1"/>
        <c:ser>
          <c:idx val="0"/>
          <c:order val="0"/>
          <c:tx>
            <c:strRef>
              <c:f>LANCE_WebMetrics!$C$35</c:f>
              <c:strCache>
                <c:ptCount val="1"/>
                <c:pt idx="0">
                  <c:v>Visitors</c:v>
                </c:pt>
              </c:strCache>
            </c:strRef>
          </c:tx>
          <c:dLbls>
            <c:dLbl>
              <c:idx val="0"/>
              <c:layout>
                <c:manualLayout>
                  <c:x val="-0.16348089822105569"/>
                  <c:y val="6.0946734599351564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2616981851627521"/>
                  <c:y val="-0.22588259996912147"/>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16143840994234773"/>
                  <c:y val="-0.19364446503010654"/>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9.8053256163493072E-2"/>
                  <c:y val="-0.14883903041531651"/>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7.4726966821455423E-2"/>
                  <c:y val="-0.11990909371622664"/>
                </c:manualLayout>
              </c:layout>
              <c:showLegendKey val="0"/>
              <c:showVal val="1"/>
              <c:showCatName val="1"/>
              <c:showSerName val="0"/>
              <c:showPercent val="0"/>
              <c:showBubbleSize val="0"/>
              <c:extLst>
                <c:ext xmlns:c15="http://schemas.microsoft.com/office/drawing/2012/chart" uri="{CE6537A1-D6FC-4f65-9D91-7224C49458BB}"/>
              </c:extLst>
            </c:dLbl>
            <c:dLbl>
              <c:idx val="6"/>
              <c:layout>
                <c:manualLayout>
                  <c:x val="4.0469300311820022E-4"/>
                  <c:y val="2.0269136946117029E-2"/>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2.1975637660677217E-2"/>
                  <c:y val="-3.8792033348772577E-2"/>
                </c:manualLayout>
              </c:layout>
              <c:showLegendKey val="0"/>
              <c:showVal val="1"/>
              <c:showCatName val="1"/>
              <c:showSerName val="0"/>
              <c:showPercent val="0"/>
              <c:showBubbleSize val="0"/>
              <c:extLst>
                <c:ext xmlns:c15="http://schemas.microsoft.com/office/drawing/2012/chart" uri="{CE6537A1-D6FC-4f65-9D91-7224C49458BB}"/>
              </c:extLst>
            </c:dLbl>
            <c:dLbl>
              <c:idx val="9"/>
              <c:layout>
                <c:manualLayout>
                  <c:x val="-7.798317518002558E-2"/>
                  <c:y val="-0.13452400802840822"/>
                </c:manualLayout>
              </c:layout>
              <c:showLegendKey val="0"/>
              <c:showVal val="1"/>
              <c:showCatName val="1"/>
              <c:showSerName val="0"/>
              <c:showPercent val="0"/>
              <c:showBubbleSize val="0"/>
              <c:extLst>
                <c:ext xmlns:c15="http://schemas.microsoft.com/office/drawing/2012/chart" uri="{CE6537A1-D6FC-4f65-9D91-7224C49458BB}"/>
              </c:extLst>
            </c:dLbl>
            <c:dLbl>
              <c:idx val="12"/>
              <c:layout>
                <c:manualLayout>
                  <c:x val="-9.6762366242681641E-2"/>
                  <c:y val="-0.2176296433534044"/>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1.5239248940036336E-2"/>
                  <c:y val="-5.7540466265246323E-2"/>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1.8928685196401743E-2"/>
                  <c:y val="-0.13673737841593389"/>
                </c:manualLayout>
              </c:layout>
              <c:showLegendKey val="0"/>
              <c:showVal val="1"/>
              <c:showCatName val="1"/>
              <c:showSerName val="0"/>
              <c:showPercent val="0"/>
              <c:showBubbleSize val="0"/>
              <c:extLst>
                <c:ext xmlns:c15="http://schemas.microsoft.com/office/drawing/2012/chart" uri="{CE6537A1-D6FC-4f65-9D91-7224C49458BB}"/>
              </c:extLst>
            </c:dLbl>
            <c:dLbl>
              <c:idx val="17"/>
              <c:layout>
                <c:manualLayout>
                  <c:x val="0.16312519909370302"/>
                  <c:y val="-3.6111533117183882E-2"/>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32389205195504639"/>
                  <c:y val="-4.1273182028716986E-2"/>
                </c:manualLayout>
              </c:layout>
              <c:showLegendKey val="0"/>
              <c:showVal val="1"/>
              <c:showCatName val="1"/>
              <c:showSerName val="0"/>
              <c:showPercent val="0"/>
              <c:showBubbleSize val="0"/>
              <c:extLst>
                <c:ext xmlns:c15="http://schemas.microsoft.com/office/drawing/2012/chart" uri="{CE6537A1-D6FC-4f65-9D91-7224C49458BB}"/>
              </c:extLst>
            </c:dLbl>
            <c:dLbl>
              <c:idx val="19"/>
              <c:layout>
                <c:manualLayout>
                  <c:x val="0.19938282073715138"/>
                  <c:y val="-0.15079820904739977"/>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LANCE_WebMetrics!$A$36:$B$55</c:f>
              <c:multiLvlStrCache>
                <c:ptCount val="20"/>
                <c:lvl>
                  <c:pt idx="0">
                    <c:v>Unresolved</c:v>
                  </c:pt>
                  <c:pt idx="1">
                    <c:v>Network (.net)</c:v>
                  </c:pt>
                  <c:pt idx="2">
                    <c:v>Russian Federation</c:v>
                  </c:pt>
                  <c:pt idx="3">
                    <c:v>Commercial (.com)</c:v>
                  </c:pt>
                  <c:pt idx="4">
                    <c:v>Italy</c:v>
                  </c:pt>
                  <c:pt idx="5">
                    <c:v>Other</c:v>
                  </c:pt>
                  <c:pt idx="6">
                    <c:v>Argentina</c:v>
                  </c:pt>
                  <c:pt idx="7">
                    <c:v>Germany</c:v>
                  </c:pt>
                  <c:pt idx="8">
                    <c:v>Japan</c:v>
                  </c:pt>
                  <c:pt idx="9">
                    <c:v>France</c:v>
                  </c:pt>
                  <c:pt idx="10">
                    <c:v>Finland</c:v>
                  </c:pt>
                  <c:pt idx="11">
                    <c:v>Greece</c:v>
                  </c:pt>
                  <c:pt idx="12">
                    <c:v>Canada</c:v>
                  </c:pt>
                  <c:pt idx="13">
                    <c:v>Australia</c:v>
                  </c:pt>
                  <c:pt idx="14">
                    <c:v>Spain</c:v>
                  </c:pt>
                  <c:pt idx="15">
                    <c:v>Mexico</c:v>
                  </c:pt>
                  <c:pt idx="16">
                    <c:v>Poland</c:v>
                  </c:pt>
                  <c:pt idx="17">
                    <c:v>United States Educational</c:v>
                  </c:pt>
                  <c:pt idx="18">
                    <c:v>United States Government</c:v>
                  </c:pt>
                  <c:pt idx="19">
                    <c:v>Portugal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lvl>
              </c:multiLvlStrCache>
            </c:multiLvlStrRef>
          </c:cat>
          <c:val>
            <c:numRef>
              <c:f>LANCE_WebMetrics!$C$36:$C$55</c:f>
              <c:numCache>
                <c:formatCode>_(* #,##0_);_(* \(#,##0\);_(* "-"??_);_(@_)</c:formatCode>
                <c:ptCount val="20"/>
                <c:pt idx="0">
                  <c:v>63765</c:v>
                </c:pt>
                <c:pt idx="1">
                  <c:v>27726</c:v>
                </c:pt>
                <c:pt idx="2">
                  <c:v>13152</c:v>
                </c:pt>
                <c:pt idx="3">
                  <c:v>11695</c:v>
                </c:pt>
                <c:pt idx="4">
                  <c:v>8216</c:v>
                </c:pt>
                <c:pt idx="5">
                  <c:v>8088</c:v>
                </c:pt>
                <c:pt idx="6">
                  <c:v>5861</c:v>
                </c:pt>
                <c:pt idx="7">
                  <c:v>5619</c:v>
                </c:pt>
                <c:pt idx="8">
                  <c:v>4218</c:v>
                </c:pt>
                <c:pt idx="9">
                  <c:v>3339</c:v>
                </c:pt>
                <c:pt idx="10">
                  <c:v>3196</c:v>
                </c:pt>
                <c:pt idx="11">
                  <c:v>2529</c:v>
                </c:pt>
                <c:pt idx="12">
                  <c:v>2465</c:v>
                </c:pt>
                <c:pt idx="13">
                  <c:v>2365</c:v>
                </c:pt>
                <c:pt idx="14">
                  <c:v>2127</c:v>
                </c:pt>
                <c:pt idx="15">
                  <c:v>2061</c:v>
                </c:pt>
                <c:pt idx="16">
                  <c:v>2034</c:v>
                </c:pt>
                <c:pt idx="17">
                  <c:v>1942</c:v>
                </c:pt>
                <c:pt idx="18">
                  <c:v>1936</c:v>
                </c:pt>
                <c:pt idx="19">
                  <c:v>1593</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layout/>
      <c:overlay val="0"/>
    </c:title>
    <c:autoTitleDeleted val="0"/>
    <c:plotArea>
      <c:layout/>
      <c:barChart>
        <c:barDir val="col"/>
        <c:grouping val="clustered"/>
        <c:varyColors val="0"/>
        <c:ser>
          <c:idx val="0"/>
          <c:order val="0"/>
          <c:tx>
            <c:strRef>
              <c:f>'Total Archive Trend'!$B$5</c:f>
              <c:strCache>
                <c:ptCount val="1"/>
                <c:pt idx="0">
                  <c:v>Total Volume (PBs)</c:v>
                </c:pt>
              </c:strCache>
            </c:strRef>
          </c:tx>
          <c:invertIfNegative val="0"/>
          <c:cat>
            <c:strRef>
              <c:f>'Total Archive Trend'!$A$6:$A$21</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'Total Archive Trend'!$B$6:$B$21</c:f>
              <c:numCache>
                <c:formatCode>#,##0.00</c:formatCode>
                <c:ptCount val="16"/>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numCache>
            </c:numRef>
          </c:val>
        </c:ser>
        <c:dLbls>
          <c:showLegendKey val="0"/>
          <c:showVal val="0"/>
          <c:showCatName val="0"/>
          <c:showSerName val="0"/>
          <c:showPercent val="0"/>
          <c:showBubbleSize val="0"/>
        </c:dLbls>
        <c:gapWidth val="150"/>
        <c:axId val="230734192"/>
        <c:axId val="230734752"/>
      </c:barChart>
      <c:catAx>
        <c:axId val="230734192"/>
        <c:scaling>
          <c:orientation val="minMax"/>
        </c:scaling>
        <c:delete val="0"/>
        <c:axPos val="b"/>
        <c:numFmt formatCode="General" sourceLinked="0"/>
        <c:majorTickMark val="out"/>
        <c:minorTickMark val="none"/>
        <c:tickLblPos val="nextTo"/>
        <c:txPr>
          <a:bodyPr/>
          <a:lstStyle/>
          <a:p>
            <a:pPr>
              <a:defRPr sz="1050" b="1" baseline="0"/>
            </a:pPr>
            <a:endParaRPr lang="en-US"/>
          </a:p>
        </c:txPr>
        <c:crossAx val="230734752"/>
        <c:crosses val="autoZero"/>
        <c:auto val="1"/>
        <c:lblAlgn val="ctr"/>
        <c:lblOffset val="100"/>
        <c:noMultiLvlLbl val="0"/>
      </c:catAx>
      <c:valAx>
        <c:axId val="230734752"/>
        <c:scaling>
          <c:orientation val="minMax"/>
        </c:scaling>
        <c:delete val="0"/>
        <c:axPos val="l"/>
        <c:majorGridlines/>
        <c:title>
          <c:tx>
            <c:rich>
              <a:bodyPr rot="-5400000" vert="horz"/>
              <a:lstStyle/>
              <a:p>
                <a:pPr>
                  <a:defRPr sz="1400" baseline="0"/>
                </a:pPr>
                <a:r>
                  <a:rPr lang="en-US" sz="1400" baseline="0"/>
                  <a:t>Volume (PBs)</a:t>
                </a:r>
              </a:p>
            </c:rich>
          </c:tx>
          <c:layout/>
          <c:overlay val="0"/>
        </c:title>
        <c:numFmt formatCode="#,##0.00" sourceLinked="1"/>
        <c:majorTickMark val="out"/>
        <c:minorTickMark val="none"/>
        <c:tickLblPos val="nextTo"/>
        <c:crossAx val="230734192"/>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Trend'!$A$28:$A$43</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Trend'!$B$28:$B$43</c:f>
              <c:numCache>
                <c:formatCode>#,##0.00</c:formatCode>
                <c:ptCount val="16"/>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numCache>
            </c:numRef>
          </c:val>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val>
            <c:numRef>
              <c:f>'Product Distribution Trend'!$C$28:$C$43</c:f>
              <c:numCache>
                <c:formatCode>#,##0.00</c:formatCode>
                <c:ptCount val="16"/>
                <c:pt idx="0">
                  <c:v>0</c:v>
                </c:pt>
                <c:pt idx="10">
                  <c:v>17.264521999999999</c:v>
                </c:pt>
                <c:pt idx="11">
                  <c:v>22.105111999999998</c:v>
                </c:pt>
                <c:pt idx="12">
                  <c:v>65.958472999999998</c:v>
                </c:pt>
                <c:pt idx="13">
                  <c:v>89.748705000000001</c:v>
                </c:pt>
                <c:pt idx="14">
                  <c:v>69.865531000000004</c:v>
                </c:pt>
                <c:pt idx="15">
                  <c:v>72.539675000000003</c:v>
                </c:pt>
              </c:numCache>
            </c:numRef>
          </c:val>
        </c:ser>
        <c:dLbls>
          <c:showLegendKey val="0"/>
          <c:showVal val="0"/>
          <c:showCatName val="0"/>
          <c:showSerName val="0"/>
          <c:showPercent val="0"/>
          <c:showBubbleSize val="0"/>
        </c:dLbls>
        <c:gapWidth val="150"/>
        <c:overlap val="100"/>
        <c:axId val="230737552"/>
        <c:axId val="230738112"/>
      </c:barChart>
      <c:catAx>
        <c:axId val="230737552"/>
        <c:scaling>
          <c:orientation val="minMax"/>
        </c:scaling>
        <c:delete val="0"/>
        <c:axPos val="b"/>
        <c:numFmt formatCode="General" sourceLinked="1"/>
        <c:majorTickMark val="none"/>
        <c:minorTickMark val="none"/>
        <c:tickLblPos val="nextTo"/>
        <c:txPr>
          <a:bodyPr rot="0" vert="horz"/>
          <a:lstStyle/>
          <a:p>
            <a:pPr>
              <a:defRPr/>
            </a:pPr>
            <a:endParaRPr lang="en-US"/>
          </a:p>
        </c:txPr>
        <c:crossAx val="230738112"/>
        <c:crosses val="autoZero"/>
        <c:auto val="1"/>
        <c:lblAlgn val="ctr"/>
        <c:lblOffset val="100"/>
        <c:noMultiLvlLbl val="0"/>
      </c:catAx>
      <c:valAx>
        <c:axId val="230738112"/>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230737552"/>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layout/>
      <c:overlay val="0"/>
      <c:spPr>
        <a:noFill/>
        <a:ln w="25400">
          <a:noFill/>
        </a:ln>
      </c:spPr>
    </c:title>
    <c:autoTitleDeleted val="0"/>
    <c:plotArea>
      <c:layout/>
      <c:barChart>
        <c:barDir val="col"/>
        <c:grouping val="stacked"/>
        <c:varyColors val="0"/>
        <c:ser>
          <c:idx val="0"/>
          <c:order val="0"/>
          <c:tx>
            <c:strRef>
              <c:f>'Product Distribution Trend'!$B$51</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Trend'!$B$52:$B$67</c:f>
              <c:numCache>
                <c:formatCode>#,##0.00</c:formatCode>
                <c:ptCount val="16"/>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numCache>
            </c:numRef>
          </c:val>
        </c:ser>
        <c:ser>
          <c:idx val="1"/>
          <c:order val="1"/>
          <c:tx>
            <c:strRef>
              <c:f>'Product Distribution Trend'!$C$51</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Trend'!$C$52:$C$67</c:f>
              <c:numCache>
                <c:formatCode>#,##0.00</c:formatCode>
                <c:ptCount val="16"/>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numCache>
            </c:numRef>
          </c:val>
        </c:ser>
        <c:ser>
          <c:idx val="2"/>
          <c:order val="2"/>
          <c:tx>
            <c:strRef>
              <c:f>'Product Distribution Trend'!$D$51</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Trend'!$D$52:$D$67</c:f>
              <c:numCache>
                <c:formatCode>#,##0.00</c:formatCode>
                <c:ptCount val="16"/>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numCache>
            </c:numRef>
          </c:val>
        </c:ser>
        <c:ser>
          <c:idx val="3"/>
          <c:order val="3"/>
          <c:tx>
            <c:strRef>
              <c:f>'Product Distribution Trend'!$E$51</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Trend'!$E$52:$E$67</c:f>
              <c:numCache>
                <c:formatCode>#,##0.00</c:formatCode>
                <c:ptCount val="16"/>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numCache>
            </c:numRef>
          </c:val>
        </c:ser>
        <c:ser>
          <c:idx val="4"/>
          <c:order val="4"/>
          <c:tx>
            <c:strRef>
              <c:f>'Product Distribution Trend'!$F$51</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Trend'!$F$52:$F$67</c:f>
              <c:numCache>
                <c:formatCode>#,##0.00</c:formatCode>
                <c:ptCount val="16"/>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numCache>
            </c:numRef>
          </c:val>
        </c:ser>
        <c:ser>
          <c:idx val="5"/>
          <c:order val="5"/>
          <c:tx>
            <c:strRef>
              <c:f>'Product Distribution Trend'!$G$51</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Trend'!$G$52:$G$67</c:f>
              <c:numCache>
                <c:formatCode>#,##0.00</c:formatCode>
                <c:ptCount val="16"/>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numCache>
            </c:numRef>
          </c:val>
        </c:ser>
        <c:ser>
          <c:idx val="6"/>
          <c:order val="6"/>
          <c:tx>
            <c:strRef>
              <c:f>'Product Distribution Trend'!$H$51</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Trend'!$H$52:$H$67</c:f>
              <c:numCache>
                <c:formatCode>#,##0.00</c:formatCode>
                <c:ptCount val="16"/>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numCache>
            </c:numRef>
          </c:val>
        </c:ser>
        <c:ser>
          <c:idx val="7"/>
          <c:order val="7"/>
          <c:tx>
            <c:strRef>
              <c:f>'Product Distribution Trend'!$I$51</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Trend'!$I$52:$I$67</c:f>
              <c:numCache>
                <c:formatCode>#,##0.00</c:formatCode>
                <c:ptCount val="16"/>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numCache>
            </c:numRef>
          </c:val>
        </c:ser>
        <c:ser>
          <c:idx val="8"/>
          <c:order val="8"/>
          <c:tx>
            <c:strRef>
              <c:f>'Product Distribution Trend'!$J$51</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Trend'!$J$52:$J$67</c:f>
              <c:numCache>
                <c:formatCode>#,##0.00</c:formatCode>
                <c:ptCount val="16"/>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numCache>
            </c:numRef>
          </c:val>
        </c:ser>
        <c:ser>
          <c:idx val="9"/>
          <c:order val="9"/>
          <c:tx>
            <c:strRef>
              <c:f>'Product Distribution Trend'!$K$51</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Trend'!$K$52:$K$67</c:f>
              <c:numCache>
                <c:formatCode>#,##0.00</c:formatCode>
                <c:ptCount val="16"/>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numCache>
            </c:numRef>
          </c:val>
        </c:ser>
        <c:ser>
          <c:idx val="10"/>
          <c:order val="10"/>
          <c:tx>
            <c:strRef>
              <c:f>'Product Distribution Trend'!$L$51</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Trend'!$L$52:$L$67</c:f>
              <c:numCache>
                <c:formatCode>#,##0.00</c:formatCode>
                <c:ptCount val="16"/>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numCache>
            </c:numRef>
          </c:val>
        </c:ser>
        <c:ser>
          <c:idx val="11"/>
          <c:order val="11"/>
          <c:tx>
            <c:strRef>
              <c:f>'Product Distribution Trend'!$M$51</c:f>
              <c:strCache>
                <c:ptCount val="1"/>
                <c:pt idx="0">
                  <c:v>SEDAC</c:v>
                </c:pt>
              </c:strCache>
            </c:strRef>
          </c:tx>
          <c:invertIfNegative val="0"/>
          <c:cat>
            <c:strRef>
              <c:f>'Product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 Distribution Trend'!$M$52:$M$67</c:f>
              <c:numCache>
                <c:formatCode>#,##0.00</c:formatCode>
                <c:ptCount val="16"/>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numCache>
            </c:numRef>
          </c:val>
        </c:ser>
        <c:ser>
          <c:idx val="12"/>
          <c:order val="12"/>
          <c:tx>
            <c:strRef>
              <c:f>'Product Distribution Trend'!$O$51</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val>
            <c:numRef>
              <c:f>'Product Distribution Trend'!$O$52:$O$67</c:f>
              <c:numCache>
                <c:formatCode>#,##0.00</c:formatCode>
                <c:ptCount val="16"/>
                <c:pt idx="10">
                  <c:v>17.264521999999999</c:v>
                </c:pt>
                <c:pt idx="11">
                  <c:v>22.105111999999998</c:v>
                </c:pt>
                <c:pt idx="12">
                  <c:v>65.958472999999998</c:v>
                </c:pt>
                <c:pt idx="13">
                  <c:v>89.748705000000001</c:v>
                </c:pt>
                <c:pt idx="14">
                  <c:v>69.865531000000004</c:v>
                </c:pt>
                <c:pt idx="15">
                  <c:v>72.539675000000003</c:v>
                </c:pt>
              </c:numCache>
            </c:numRef>
          </c:val>
        </c:ser>
        <c:dLbls>
          <c:showLegendKey val="0"/>
          <c:showVal val="0"/>
          <c:showCatName val="0"/>
          <c:showSerName val="0"/>
          <c:showPercent val="0"/>
          <c:showBubbleSize val="0"/>
        </c:dLbls>
        <c:gapWidth val="55"/>
        <c:overlap val="100"/>
        <c:axId val="263357088"/>
        <c:axId val="263357648"/>
      </c:barChart>
      <c:catAx>
        <c:axId val="263357088"/>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263357648"/>
        <c:crosses val="autoZero"/>
        <c:auto val="1"/>
        <c:lblAlgn val="ctr"/>
        <c:lblOffset val="100"/>
        <c:noMultiLvlLbl val="0"/>
      </c:catAx>
      <c:valAx>
        <c:axId val="26335764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layout/>
          <c:overlay val="0"/>
        </c:title>
        <c:numFmt formatCode="#,##0" sourceLinked="0"/>
        <c:majorTickMark val="none"/>
        <c:minorTickMark val="none"/>
        <c:tickLblPos val="nextTo"/>
        <c:spPr>
          <a:ln w="3175">
            <a:solidFill>
              <a:srgbClr val="808080"/>
            </a:solidFill>
            <a:prstDash val="solid"/>
          </a:ln>
        </c:spPr>
        <c:crossAx val="263357088"/>
        <c:crosses val="autoZero"/>
        <c:crossBetween val="between"/>
      </c:valAx>
      <c:spPr>
        <a:solidFill>
          <a:srgbClr val="FFFFFF"/>
        </a:solidFill>
        <a:ln w="25400">
          <a:solidFill>
            <a:srgbClr val="808080"/>
          </a:solidFill>
        </a:ln>
      </c:spPr>
    </c:plotArea>
    <c:legend>
      <c:legendPos val="t"/>
      <c:layou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layout/>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Trend'!$A$30:$A$45</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Trend'!$B$30:$B$45</c:f>
              <c:numCache>
                <c:formatCode>#,##0.00</c:formatCode>
                <c:ptCount val="16"/>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numCache>
            </c:numRef>
          </c:val>
        </c:ser>
        <c:ser>
          <c:idx val="1"/>
          <c:order val="1"/>
          <c:tx>
            <c:strRef>
              <c:f>'Volume Distribution Trend'!$C$29</c:f>
              <c:strCache>
                <c:ptCount val="1"/>
                <c:pt idx="0">
                  <c:v>LANCE Volume</c:v>
                </c:pt>
              </c:strCache>
            </c:strRef>
          </c:tx>
          <c:spPr>
            <a:solidFill>
              <a:schemeClr val="accent3"/>
            </a:solidFill>
          </c:spPr>
          <c:invertIfNegative val="0"/>
          <c:cat>
            <c:strRef>
              <c:f>'Volume Distribution Trend'!$A$30:$A$45</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Trend'!$C$30:$C$45</c:f>
              <c:numCache>
                <c:formatCode>#,##0.00</c:formatCode>
                <c:ptCount val="16"/>
                <c:pt idx="0">
                  <c:v>0</c:v>
                </c:pt>
                <c:pt idx="10">
                  <c:v>239.357451171875</c:v>
                </c:pt>
                <c:pt idx="11">
                  <c:v>475.84899414062494</c:v>
                </c:pt>
                <c:pt idx="12">
                  <c:v>833.81921875</c:v>
                </c:pt>
                <c:pt idx="13">
                  <c:v>856.63578125000004</c:v>
                </c:pt>
                <c:pt idx="14">
                  <c:v>891.62641206054695</c:v>
                </c:pt>
                <c:pt idx="15">
                  <c:v>786.36682507619889</c:v>
                </c:pt>
              </c:numCache>
            </c:numRef>
          </c:val>
        </c:ser>
        <c:dLbls>
          <c:showLegendKey val="0"/>
          <c:showVal val="0"/>
          <c:showCatName val="0"/>
          <c:showSerName val="0"/>
          <c:showPercent val="0"/>
          <c:showBubbleSize val="0"/>
        </c:dLbls>
        <c:gapWidth val="150"/>
        <c:overlap val="100"/>
        <c:axId val="263361008"/>
        <c:axId val="263361568"/>
      </c:barChart>
      <c:catAx>
        <c:axId val="263361008"/>
        <c:scaling>
          <c:orientation val="minMax"/>
        </c:scaling>
        <c:delete val="0"/>
        <c:axPos val="b"/>
        <c:numFmt formatCode="General" sourceLinked="1"/>
        <c:majorTickMark val="none"/>
        <c:minorTickMark val="none"/>
        <c:tickLblPos val="nextTo"/>
        <c:txPr>
          <a:bodyPr rot="0" vert="horz"/>
          <a:lstStyle/>
          <a:p>
            <a:pPr>
              <a:defRPr/>
            </a:pPr>
            <a:endParaRPr lang="en-US"/>
          </a:p>
        </c:txPr>
        <c:crossAx val="263361568"/>
        <c:crosses val="autoZero"/>
        <c:auto val="1"/>
        <c:lblAlgn val="ctr"/>
        <c:lblOffset val="100"/>
        <c:tickLblSkip val="1"/>
        <c:tickMarkSkip val="1"/>
        <c:noMultiLvlLbl val="0"/>
      </c:catAx>
      <c:valAx>
        <c:axId val="263361568"/>
        <c:scaling>
          <c:orientation val="minMax"/>
        </c:scaling>
        <c:delete val="0"/>
        <c:axPos val="l"/>
        <c:majorGridlines/>
        <c:title>
          <c:tx>
            <c:rich>
              <a:bodyPr rot="-5400000" vert="horz"/>
              <a:lstStyle/>
              <a:p>
                <a:pPr>
                  <a:defRPr/>
                </a:pPr>
                <a:r>
                  <a:rPr lang="en-US"/>
                  <a:t>Volume (TBs)</a:t>
                </a:r>
              </a:p>
            </c:rich>
          </c:tx>
          <c:layout/>
          <c:overlay val="0"/>
        </c:title>
        <c:numFmt formatCode="#,##0" sourceLinked="0"/>
        <c:majorTickMark val="none"/>
        <c:minorTickMark val="none"/>
        <c:tickLblPos val="nextTo"/>
        <c:txPr>
          <a:bodyPr rot="0" vert="horz"/>
          <a:lstStyle/>
          <a:p>
            <a:pPr>
              <a:defRPr/>
            </a:pPr>
            <a:endParaRPr lang="en-US"/>
          </a:p>
        </c:txPr>
        <c:crossAx val="263361008"/>
        <c:crosses val="autoZero"/>
        <c:crossBetween val="between"/>
      </c:valAx>
      <c:spPr>
        <a:ln>
          <a:solidFill>
            <a:sysClr val="windowText" lastClr="000000"/>
          </a:solidFill>
        </a:ln>
      </c:spPr>
    </c:plotArea>
    <c:legend>
      <c:legendPos val="r"/>
      <c:layout/>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layout/>
      <c:overlay val="0"/>
      <c:spPr>
        <a:noFill/>
        <a:ln w="25400">
          <a:noFill/>
        </a:ln>
      </c:spPr>
    </c:title>
    <c:autoTitleDeleted val="0"/>
    <c:plotArea>
      <c:layout/>
      <c:barChart>
        <c:barDir val="col"/>
        <c:grouping val="stacked"/>
        <c:varyColors val="0"/>
        <c:ser>
          <c:idx val="0"/>
          <c:order val="0"/>
          <c:tx>
            <c:strRef>
              <c:f>'Volume Distribution Trend'!$B$51</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Trend'!$B$52:$B$67</c:f>
              <c:numCache>
                <c:formatCode>#,##0.00</c:formatCode>
                <c:ptCount val="16"/>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numCache>
            </c:numRef>
          </c:val>
        </c:ser>
        <c:ser>
          <c:idx val="1"/>
          <c:order val="1"/>
          <c:tx>
            <c:strRef>
              <c:f>'Volume Distribution Trend'!$C$51</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Trend'!$C$52:$C$67</c:f>
              <c:numCache>
                <c:formatCode>#,##0.00</c:formatCode>
                <c:ptCount val="16"/>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numCache>
            </c:numRef>
          </c:val>
        </c:ser>
        <c:ser>
          <c:idx val="2"/>
          <c:order val="2"/>
          <c:tx>
            <c:strRef>
              <c:f>'Volume Distribution Trend'!$D$51</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Trend'!$D$52:$D$67</c:f>
              <c:numCache>
                <c:formatCode>#,##0.00</c:formatCode>
                <c:ptCount val="16"/>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numCache>
            </c:numRef>
          </c:val>
        </c:ser>
        <c:ser>
          <c:idx val="3"/>
          <c:order val="3"/>
          <c:tx>
            <c:strRef>
              <c:f>'Volume Distribution Trend'!$E$51</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Trend'!$E$52:$E$67</c:f>
              <c:numCache>
                <c:formatCode>#,##0.00</c:formatCode>
                <c:ptCount val="16"/>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numCache>
            </c:numRef>
          </c:val>
        </c:ser>
        <c:ser>
          <c:idx val="4"/>
          <c:order val="4"/>
          <c:tx>
            <c:strRef>
              <c:f>'Volume Distribution Trend'!$F$51</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Trend'!$F$52:$F$67</c:f>
              <c:numCache>
                <c:formatCode>#,##0.00</c:formatCode>
                <c:ptCount val="16"/>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numCache>
            </c:numRef>
          </c:val>
        </c:ser>
        <c:ser>
          <c:idx val="5"/>
          <c:order val="5"/>
          <c:tx>
            <c:strRef>
              <c:f>'Volume Distribution Trend'!$G$51</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Trend'!$G$52:$G$67</c:f>
              <c:numCache>
                <c:formatCode>#,##0.00</c:formatCode>
                <c:ptCount val="16"/>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numCache>
            </c:numRef>
          </c:val>
        </c:ser>
        <c:ser>
          <c:idx val="6"/>
          <c:order val="6"/>
          <c:tx>
            <c:strRef>
              <c:f>'Volume Distribution Trend'!$H$51</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Trend'!$H$52:$H$67</c:f>
              <c:numCache>
                <c:formatCode>#,##0.00</c:formatCode>
                <c:ptCount val="16"/>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numCache>
            </c:numRef>
          </c:val>
        </c:ser>
        <c:ser>
          <c:idx val="7"/>
          <c:order val="7"/>
          <c:tx>
            <c:strRef>
              <c:f>'Volume Distribution Trend'!$I$51</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Trend'!$I$52:$I$67</c:f>
              <c:numCache>
                <c:formatCode>#,##0.00</c:formatCode>
                <c:ptCount val="16"/>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numCache>
            </c:numRef>
          </c:val>
        </c:ser>
        <c:ser>
          <c:idx val="8"/>
          <c:order val="8"/>
          <c:tx>
            <c:strRef>
              <c:f>'Volume Distribution Trend'!$J$51</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Trend'!$J$52:$J$67</c:f>
              <c:numCache>
                <c:formatCode>#,##0.00</c:formatCode>
                <c:ptCount val="16"/>
                <c:pt idx="0">
                  <c:v>0</c:v>
                </c:pt>
                <c:pt idx="1">
                  <c:v>0</c:v>
                </c:pt>
                <c:pt idx="2">
                  <c:v>0</c:v>
                </c:pt>
                <c:pt idx="3">
                  <c:v>0</c:v>
                </c:pt>
                <c:pt idx="4">
                  <c:v>2.8958511352539063</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numCache>
            </c:numRef>
          </c:val>
        </c:ser>
        <c:ser>
          <c:idx val="9"/>
          <c:order val="9"/>
          <c:tx>
            <c:strRef>
              <c:f>'Volume Distribution Trend'!$K$51</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Trend'!$K$52:$K$67</c:f>
              <c:numCache>
                <c:formatCode>#,##0.00</c:formatCode>
                <c:ptCount val="16"/>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numCache>
            </c:numRef>
          </c:val>
        </c:ser>
        <c:ser>
          <c:idx val="10"/>
          <c:order val="10"/>
          <c:tx>
            <c:strRef>
              <c:f>'Volume Distribution Trend'!$L$51</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Trend'!$L$52:$L$67</c:f>
              <c:numCache>
                <c:formatCode>#,##0.00</c:formatCode>
                <c:ptCount val="16"/>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numCache>
            </c:numRef>
          </c:val>
        </c:ser>
        <c:ser>
          <c:idx val="11"/>
          <c:order val="11"/>
          <c:tx>
            <c:strRef>
              <c:f>'Volume Distribution Trend'!$M$51</c:f>
              <c:strCache>
                <c:ptCount val="1"/>
                <c:pt idx="0">
                  <c:v>SEDAC</c:v>
                </c:pt>
              </c:strCache>
            </c:strRef>
          </c:tx>
          <c:invertIfNegative val="0"/>
          <c:cat>
            <c:strRef>
              <c:f>'Volume Distribution Trend'!$A$52:$A$67</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'Volume Distribution Trend'!$M$52:$M$67</c:f>
              <c:numCache>
                <c:formatCode>#,##0.00</c:formatCode>
                <c:ptCount val="16"/>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numCache>
            </c:numRef>
          </c:val>
        </c:ser>
        <c:ser>
          <c:idx val="12"/>
          <c:order val="12"/>
          <c:tx>
            <c:strRef>
              <c:f>'Volume Distribution Trend'!$O$51</c:f>
              <c:strCache>
                <c:ptCount val="1"/>
                <c:pt idx="0">
                  <c:v>LANCE</c:v>
                </c:pt>
              </c:strCache>
            </c:strRef>
          </c:tx>
          <c:spPr>
            <a:solidFill>
              <a:schemeClr val="accent3"/>
            </a:solidFill>
          </c:spPr>
          <c:invertIfNegative val="0"/>
          <c:val>
            <c:numRef>
              <c:f>'Volume Distribution Trend'!$O$52:$O$67</c:f>
              <c:numCache>
                <c:formatCode>#,##0.00</c:formatCode>
                <c:ptCount val="16"/>
                <c:pt idx="10">
                  <c:v>239.357451171875</c:v>
                </c:pt>
                <c:pt idx="11">
                  <c:v>475.84899414062494</c:v>
                </c:pt>
                <c:pt idx="12">
                  <c:v>833.81921875</c:v>
                </c:pt>
                <c:pt idx="13">
                  <c:v>856.63578125000004</c:v>
                </c:pt>
                <c:pt idx="14">
                  <c:v>891.62641206054695</c:v>
                </c:pt>
                <c:pt idx="15">
                  <c:v>786.36682507619889</c:v>
                </c:pt>
              </c:numCache>
            </c:numRef>
          </c:val>
        </c:ser>
        <c:dLbls>
          <c:showLegendKey val="0"/>
          <c:showVal val="0"/>
          <c:showCatName val="0"/>
          <c:showSerName val="0"/>
          <c:showPercent val="0"/>
          <c:showBubbleSize val="0"/>
        </c:dLbls>
        <c:gapWidth val="55"/>
        <c:overlap val="100"/>
        <c:axId val="264336640"/>
        <c:axId val="264337200"/>
      </c:barChart>
      <c:catAx>
        <c:axId val="2643366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264337200"/>
        <c:crosses val="autoZero"/>
        <c:auto val="1"/>
        <c:lblAlgn val="ctr"/>
        <c:lblOffset val="100"/>
        <c:noMultiLvlLbl val="0"/>
      </c:catAx>
      <c:valAx>
        <c:axId val="264337200"/>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layout/>
          <c:overlay val="0"/>
        </c:title>
        <c:numFmt formatCode="#,##0" sourceLinked="0"/>
        <c:majorTickMark val="none"/>
        <c:minorTickMark val="none"/>
        <c:tickLblPos val="nextTo"/>
        <c:spPr>
          <a:ln w="3175">
            <a:solidFill>
              <a:srgbClr val="808080"/>
            </a:solidFill>
            <a:prstDash val="solid"/>
          </a:ln>
        </c:spPr>
        <c:crossAx val="264336640"/>
        <c:crosses val="autoZero"/>
        <c:crossBetween val="between"/>
      </c:valAx>
      <c:spPr>
        <a:solidFill>
          <a:srgbClr val="FFFFFF"/>
        </a:solidFill>
        <a:ln w="25400">
          <a:solidFill>
            <a:sysClr val="window" lastClr="FFFFFF">
              <a:lumMod val="50000"/>
            </a:sysClr>
          </a:solidFill>
        </a:ln>
        <a:effectLst/>
      </c:spPr>
    </c:plotArea>
    <c:legend>
      <c:legendPos val="t"/>
      <c:layou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2295873778958098"/>
          <c:y val="2.0247652499170307E-2"/>
        </c:manualLayout>
      </c:layout>
      <c:overlay val="0"/>
    </c:title>
    <c:autoTitleDeleted val="0"/>
    <c:plotArea>
      <c:layout>
        <c:manualLayout>
          <c:layoutTarget val="inner"/>
          <c:xMode val="edge"/>
          <c:yMode val="edge"/>
          <c:x val="0.15315966940742237"/>
          <c:y val="0.13910068767537054"/>
          <c:w val="0.81552041210286785"/>
          <c:h val="0.72441636552535538"/>
        </c:manualLayout>
      </c:layout>
      <c:barChart>
        <c:barDir val="col"/>
        <c:grouping val="stacked"/>
        <c:varyColors val="0"/>
        <c:ser>
          <c:idx val="4"/>
          <c:order val="0"/>
          <c:tx>
            <c:strRef>
              <c:f>Product_level_Trend!$B$16</c:f>
              <c:strCache>
                <c:ptCount val="1"/>
                <c:pt idx="0">
                  <c:v>Level 0</c:v>
                </c:pt>
              </c:strCache>
            </c:strRef>
          </c:tx>
          <c:spPr>
            <a:ln w="6350">
              <a:solidFill>
                <a:prstClr val="black"/>
              </a:solidFill>
            </a:ln>
          </c:spPr>
          <c:invertIfNegative val="0"/>
          <c:cat>
            <c:strRef>
              <c:f>Product_level_Trend!$A$17:$A$32</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Product_level_Trend!$B$17:$B$32</c:f>
              <c:numCache>
                <c:formatCode>_(* #,##0.0_);_(* \(#,##0.0\);_(* "-"??_);_(@_)</c:formatCode>
                <c:ptCount val="16"/>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numCache>
            </c:numRef>
          </c:val>
        </c:ser>
        <c:ser>
          <c:idx val="5"/>
          <c:order val="1"/>
          <c:tx>
            <c:strRef>
              <c:f>Product_level_Trend!$C$16</c:f>
              <c:strCache>
                <c:ptCount val="1"/>
                <c:pt idx="0">
                  <c:v>Level 1</c:v>
                </c:pt>
              </c:strCache>
            </c:strRef>
          </c:tx>
          <c:spPr>
            <a:ln w="6350">
              <a:solidFill>
                <a:prstClr val="black"/>
              </a:solidFill>
            </a:ln>
          </c:spPr>
          <c:invertIfNegative val="0"/>
          <c:cat>
            <c:strRef>
              <c:f>Product_level_Trend!$A$17:$A$32</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Product_level_Trend!$C$17:$C$32</c:f>
              <c:numCache>
                <c:formatCode>_(* #,##0.0_);_(* \(#,##0.0\);_(* "-"??_);_(@_)</c:formatCode>
                <c:ptCount val="16"/>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numCache>
            </c:numRef>
          </c:val>
        </c:ser>
        <c:ser>
          <c:idx val="0"/>
          <c:order val="2"/>
          <c:tx>
            <c:strRef>
              <c:f>Product_level_Trend!$D$16</c:f>
              <c:strCache>
                <c:ptCount val="1"/>
                <c:pt idx="0">
                  <c:v>Level 2</c:v>
                </c:pt>
              </c:strCache>
            </c:strRef>
          </c:tx>
          <c:spPr>
            <a:ln w="6350">
              <a:solidFill>
                <a:prstClr val="black"/>
              </a:solidFill>
            </a:ln>
          </c:spPr>
          <c:invertIfNegative val="0"/>
          <c:cat>
            <c:strRef>
              <c:f>Product_level_Trend!$A$17:$A$32</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Product_level_Trend!$D$17:$D$32</c:f>
              <c:numCache>
                <c:formatCode>_(* #,##0.0_);_(* \(#,##0.0\);_(* "-"??_);_(@_)</c:formatCode>
                <c:ptCount val="16"/>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numCache>
            </c:numRef>
          </c:val>
        </c:ser>
        <c:ser>
          <c:idx val="1"/>
          <c:order val="3"/>
          <c:tx>
            <c:strRef>
              <c:f>Product_level_Trend!$E$16</c:f>
              <c:strCache>
                <c:ptCount val="1"/>
                <c:pt idx="0">
                  <c:v>Level 3</c:v>
                </c:pt>
              </c:strCache>
            </c:strRef>
          </c:tx>
          <c:spPr>
            <a:ln>
              <a:solidFill>
                <a:prstClr val="black"/>
              </a:solidFill>
            </a:ln>
          </c:spPr>
          <c:invertIfNegative val="0"/>
          <c:cat>
            <c:strRef>
              <c:f>Product_level_Trend!$A$17:$A$32</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Product_level_Trend!$E$17:$E$32</c:f>
              <c:numCache>
                <c:formatCode>_(* #,##0.0_);_(* \(#,##0.0\);_(* "-"??_);_(@_)</c:formatCode>
                <c:ptCount val="16"/>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numCache>
            </c:numRef>
          </c:val>
        </c:ser>
        <c:ser>
          <c:idx val="2"/>
          <c:order val="4"/>
          <c:tx>
            <c:strRef>
              <c:f>Product_level_Trend!$F$16</c:f>
              <c:strCache>
                <c:ptCount val="1"/>
                <c:pt idx="0">
                  <c:v>Level 4</c:v>
                </c:pt>
              </c:strCache>
            </c:strRef>
          </c:tx>
          <c:spPr>
            <a:ln w="12700">
              <a:solidFill>
                <a:prstClr val="black"/>
              </a:solidFill>
            </a:ln>
          </c:spPr>
          <c:invertIfNegative val="0"/>
          <c:cat>
            <c:strRef>
              <c:f>Product_level_Trend!$A$17:$A$32</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Product_level_Trend!$F$17:$F$32</c:f>
              <c:numCache>
                <c:formatCode>_(* #,##0.0_);_(* \(#,##0.0\);_(* "-"??_);_(@_)</c:formatCode>
                <c:ptCount val="16"/>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numCache>
            </c:numRef>
          </c:val>
        </c:ser>
        <c:ser>
          <c:idx val="6"/>
          <c:order val="5"/>
          <c:tx>
            <c:v>Other</c:v>
          </c:tx>
          <c:spPr>
            <a:solidFill>
              <a:srgbClr val="FFFF00"/>
            </a:solidFill>
            <a:ln w="12700">
              <a:solidFill>
                <a:prstClr val="black"/>
              </a:solidFill>
            </a:ln>
          </c:spPr>
          <c:invertIfNegative val="0"/>
          <c:cat>
            <c:strRef>
              <c:f>Product_level_Trend!$A$17:$A$32</c:f>
              <c:strCache>
                <c:ptCount val="1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strCache>
            </c:strRef>
          </c:cat>
          <c:val>
            <c:numRef>
              <c:f>Product_level_Trend!$G$17:$G$32</c:f>
              <c:numCache>
                <c:formatCode>_(* #,##0.0_);_(* \(#,##0.0\);_(* "-"??_);_(@_)</c:formatCode>
                <c:ptCount val="16"/>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numCache>
            </c:numRef>
          </c:val>
        </c:ser>
        <c:dLbls>
          <c:showLegendKey val="0"/>
          <c:showVal val="0"/>
          <c:showCatName val="0"/>
          <c:showSerName val="0"/>
          <c:showPercent val="0"/>
          <c:showBubbleSize val="0"/>
        </c:dLbls>
        <c:gapWidth val="150"/>
        <c:overlap val="100"/>
        <c:axId val="264342800"/>
        <c:axId val="264343360"/>
      </c:barChart>
      <c:catAx>
        <c:axId val="264342800"/>
        <c:scaling>
          <c:orientation val="minMax"/>
        </c:scaling>
        <c:delete val="0"/>
        <c:axPos val="b"/>
        <c:numFmt formatCode="General" sourceLinked="1"/>
        <c:majorTickMark val="out"/>
        <c:minorTickMark val="none"/>
        <c:tickLblPos val="nextTo"/>
        <c:txPr>
          <a:bodyPr/>
          <a:lstStyle/>
          <a:p>
            <a:pPr>
              <a:defRPr sz="1200"/>
            </a:pPr>
            <a:endParaRPr lang="en-US"/>
          </a:p>
        </c:txPr>
        <c:crossAx val="264343360"/>
        <c:crosses val="autoZero"/>
        <c:auto val="1"/>
        <c:lblAlgn val="ctr"/>
        <c:lblOffset val="100"/>
        <c:noMultiLvlLbl val="0"/>
      </c:catAx>
      <c:valAx>
        <c:axId val="264343360"/>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5.010608507997167E-2"/>
              <c:y val="0.20612985380408491"/>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264342800"/>
        <c:crosses val="autoZero"/>
        <c:crossBetween val="between"/>
      </c:valAx>
      <c:spPr>
        <a:ln w="12700">
          <a:solidFill>
            <a:prstClr val="black"/>
          </a:solidFill>
        </a:ln>
      </c:spPr>
    </c:plotArea>
    <c:legend>
      <c:legendPos val="r"/>
      <c:layout>
        <c:manualLayout>
          <c:xMode val="edge"/>
          <c:yMode val="edge"/>
          <c:x val="0.22758775692944372"/>
          <c:y val="0.1512047298759501"/>
          <c:w val="0.61570939104656586"/>
          <c:h val="7.4692600172881554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FY15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Product_level_Trend!$A$12</c:f>
              <c:strCache>
                <c:ptCount val="1"/>
                <c:pt idx="0">
                  <c:v>FY15</c:v>
                </c:pt>
              </c:strCache>
            </c:strRef>
          </c:tx>
          <c:spPr>
            <a:solidFill>
              <a:schemeClr val="accent1"/>
            </a:solidFill>
            <a:ln>
              <a:solidFill>
                <a:schemeClr val="tx1"/>
              </a:solidFill>
            </a:ln>
            <a:effectLst/>
          </c:spPr>
          <c:invertIfNegative val="0"/>
          <c:cat>
            <c:strRef>
              <c:f>Product_level_Trend!$B$11:$G$11</c:f>
              <c:strCache>
                <c:ptCount val="6"/>
                <c:pt idx="0">
                  <c:v>Level 0</c:v>
                </c:pt>
                <c:pt idx="1">
                  <c:v>Level 1</c:v>
                </c:pt>
                <c:pt idx="2">
                  <c:v>Level 2</c:v>
                </c:pt>
                <c:pt idx="3">
                  <c:v>Level 3</c:v>
                </c:pt>
                <c:pt idx="4">
                  <c:v>Level 4</c:v>
                </c:pt>
                <c:pt idx="5">
                  <c:v>Other</c:v>
                </c:pt>
              </c:strCache>
            </c:strRef>
          </c:cat>
          <c:val>
            <c:numRef>
              <c:f>Product_level_Trend!$B$12:$G$12</c:f>
              <c:numCache>
                <c:formatCode>_(* #,##0.0_);_(* \(#,##0.0\);_(* "-"??_);_(@_)</c:formatCode>
                <c:ptCount val="6"/>
                <c:pt idx="0">
                  <c:v>4.2102680000000001</c:v>
                </c:pt>
                <c:pt idx="1">
                  <c:v>243.10916</c:v>
                </c:pt>
                <c:pt idx="2">
                  <c:v>501.72144400000002</c:v>
                </c:pt>
                <c:pt idx="3">
                  <c:v>260.710936</c:v>
                </c:pt>
                <c:pt idx="4">
                  <c:v>364.16824600000001</c:v>
                </c:pt>
                <c:pt idx="5">
                  <c:v>49.483013</c:v>
                </c:pt>
              </c:numCache>
            </c:numRef>
          </c:val>
        </c:ser>
        <c:dLbls>
          <c:showLegendKey val="0"/>
          <c:showVal val="0"/>
          <c:showCatName val="0"/>
          <c:showSerName val="0"/>
          <c:showPercent val="0"/>
          <c:showBubbleSize val="0"/>
        </c:dLbls>
        <c:gapWidth val="150"/>
        <c:axId val="264346160"/>
        <c:axId val="264346720"/>
      </c:barChart>
      <c:catAx>
        <c:axId val="26434616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4346720"/>
        <c:crosses val="autoZero"/>
        <c:auto val="1"/>
        <c:lblAlgn val="ctr"/>
        <c:lblOffset val="100"/>
        <c:noMultiLvlLbl val="0"/>
      </c:catAx>
      <c:valAx>
        <c:axId val="26434672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4346160"/>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Total Archive Size by File Counts</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(1,015.9 Millions)</a:t>
            </a:r>
          </a:p>
        </c:rich>
      </c:tx>
      <c:layout>
        <c:manualLayout>
          <c:xMode val="edge"/>
          <c:yMode val="edge"/>
          <c:x val="0.13987017240179347"/>
          <c:y val="7.4281243662924185E-2"/>
        </c:manualLayout>
      </c:layout>
      <c:overlay val="0"/>
      <c:spPr>
        <a:noFill/>
        <a:ln w="25400">
          <a:noFill/>
        </a:ln>
      </c:spPr>
    </c:title>
    <c:autoTitleDeleted val="0"/>
    <c:plotArea>
      <c:layout>
        <c:manualLayout>
          <c:layoutTarget val="inner"/>
          <c:xMode val="edge"/>
          <c:yMode val="edge"/>
          <c:x val="0.38978596949023187"/>
          <c:y val="0.63022508038587199"/>
          <c:w val="0.20161343249494601"/>
          <c:h val="0.24115755627009647"/>
        </c:manualLayout>
      </c:layout>
      <c:pieChart>
        <c:varyColors val="1"/>
        <c:ser>
          <c:idx val="0"/>
          <c:order val="0"/>
          <c:tx>
            <c:strRef>
              <c:f>'Total Archive Size'!$C$4</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dLbl>
              <c:idx val="0"/>
              <c:layout>
                <c:manualLayout>
                  <c:x val="0.14618434800255575"/>
                  <c:y val="-0.127685080996225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927141228646941E-2"/>
                  <c:y val="-8.8138529357015567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97575579537303E-2"/>
                  <c:y val="2.297659767876758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9171858865801292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8522872666794563E-2"/>
                  <c:y val="3.8049080713173748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837526389447892E-2"/>
                  <c:y val="-3.940195385368772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2.5538847554889794E-2"/>
                  <c:y val="-0.19727440969638971"/>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7.6793321671883324E-2"/>
                  <c:y val="-7.3318487916938097E-2"/>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'Total Archive Size'!$A$5:$A$15</c:f>
              <c:strCache>
                <c:ptCount val="11"/>
                <c:pt idx="0">
                  <c:v>ASDC</c:v>
                </c:pt>
                <c:pt idx="1">
                  <c:v>ASF </c:v>
                </c:pt>
                <c:pt idx="2">
                  <c:v>CDDIS</c:v>
                </c:pt>
                <c:pt idx="3">
                  <c:v>GESDISC</c:v>
                </c:pt>
                <c:pt idx="4">
                  <c:v>GHRC</c:v>
                </c:pt>
                <c:pt idx="5">
                  <c:v>LPDAAC</c:v>
                </c:pt>
                <c:pt idx="6">
                  <c:v>MODAPS</c:v>
                </c:pt>
                <c:pt idx="7">
                  <c:v>NSIDC</c:v>
                </c:pt>
                <c:pt idx="8">
                  <c:v>ORNL</c:v>
                </c:pt>
                <c:pt idx="9">
                  <c:v>PODAAC</c:v>
                </c:pt>
                <c:pt idx="10">
                  <c:v>SEDAC</c:v>
                </c:pt>
              </c:strCache>
            </c:strRef>
          </c:cat>
          <c:val>
            <c:numRef>
              <c:f>'Total Archive Size'!$C$5:$C$15</c:f>
              <c:numCache>
                <c:formatCode>#,##0.00</c:formatCode>
                <c:ptCount val="11"/>
                <c:pt idx="0">
                  <c:v>115.261979</c:v>
                </c:pt>
                <c:pt idx="1">
                  <c:v>14.54</c:v>
                </c:pt>
                <c:pt idx="2">
                  <c:v>129</c:v>
                </c:pt>
                <c:pt idx="3">
                  <c:v>82.262086999999994</c:v>
                </c:pt>
                <c:pt idx="4">
                  <c:v>2.753727</c:v>
                </c:pt>
                <c:pt idx="5">
                  <c:v>120.789131</c:v>
                </c:pt>
                <c:pt idx="6">
                  <c:v>440.61740400000002</c:v>
                </c:pt>
                <c:pt idx="7">
                  <c:v>46.486593999999997</c:v>
                </c:pt>
                <c:pt idx="8">
                  <c:v>57.671382000000001</c:v>
                </c:pt>
                <c:pt idx="9">
                  <c:v>6.4818730000000002</c:v>
                </c:pt>
                <c:pt idx="10">
                  <c:v>4.7899999999999999E-4</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layout/>
      <c:overlay val="0"/>
      <c:spPr>
        <a:noFill/>
        <a:ln w="25400">
          <a:noFill/>
        </a:ln>
      </c:spPr>
    </c:title>
    <c:autoTitleDeleted val="0"/>
    <c:plotArea>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Trend'!$B$17:$J$17</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'US - Foreign Trend'!$B$18:$J$18</c:f>
              <c:numCache>
                <c:formatCode>#,##0</c:formatCode>
                <c:ptCount val="9"/>
                <c:pt idx="0">
                  <c:v>35960845</c:v>
                </c:pt>
                <c:pt idx="1">
                  <c:v>56769710</c:v>
                </c:pt>
                <c:pt idx="2">
                  <c:v>120843195</c:v>
                </c:pt>
                <c:pt idx="3">
                  <c:v>152842193</c:v>
                </c:pt>
                <c:pt idx="4">
                  <c:v>189496476</c:v>
                </c:pt>
                <c:pt idx="5">
                  <c:v>259717671</c:v>
                </c:pt>
                <c:pt idx="6">
                  <c:v>360372707</c:v>
                </c:pt>
                <c:pt idx="7">
                  <c:v>477031976</c:v>
                </c:pt>
                <c:pt idx="8">
                  <c:v>680428098.00000012</c:v>
                </c:pt>
              </c:numCache>
            </c:numRef>
          </c:val>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Trend'!$B$17:$J$17</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'US - Foreign Trend'!$B$19:$J$19</c:f>
              <c:numCache>
                <c:formatCode>#,##0</c:formatCode>
                <c:ptCount val="9"/>
                <c:pt idx="0">
                  <c:v>65563006</c:v>
                </c:pt>
                <c:pt idx="1">
                  <c:v>69857119</c:v>
                </c:pt>
                <c:pt idx="2">
                  <c:v>113052619</c:v>
                </c:pt>
                <c:pt idx="3">
                  <c:v>242093094</c:v>
                </c:pt>
                <c:pt idx="4">
                  <c:v>262304205</c:v>
                </c:pt>
                <c:pt idx="5">
                  <c:v>272259607</c:v>
                </c:pt>
                <c:pt idx="6">
                  <c:v>372244590</c:v>
                </c:pt>
                <c:pt idx="7">
                  <c:v>447127605</c:v>
                </c:pt>
                <c:pt idx="8">
                  <c:v>625925258</c:v>
                </c:pt>
              </c:numCache>
            </c:numRef>
          </c:val>
        </c:ser>
        <c:ser>
          <c:idx val="2"/>
          <c:order val="2"/>
          <c:tx>
            <c:strRef>
              <c:f>'US - Foreign Trend'!$A$20</c:f>
              <c:strCache>
                <c:ptCount val="1"/>
                <c:pt idx="0">
                  <c:v>Unknown*</c:v>
                </c:pt>
              </c:strCache>
            </c:strRef>
          </c:tx>
          <c:invertIfNegative val="0"/>
          <c:cat>
            <c:strRef>
              <c:f>'US - Foreign Trend'!$B$17:$J$17</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'US - Foreign Trend'!$B$20:$J$20</c:f>
              <c:numCache>
                <c:formatCode>#,##0</c:formatCode>
                <c:ptCount val="9"/>
                <c:pt idx="0">
                  <c:v>26014450</c:v>
                </c:pt>
                <c:pt idx="1">
                  <c:v>29034367.000000004</c:v>
                </c:pt>
                <c:pt idx="2">
                  <c:v>20768015</c:v>
                </c:pt>
                <c:pt idx="3">
                  <c:v>17864446</c:v>
                </c:pt>
                <c:pt idx="4">
                  <c:v>29041301</c:v>
                </c:pt>
                <c:pt idx="5">
                  <c:v>38305071</c:v>
                </c:pt>
                <c:pt idx="6">
                  <c:v>16782843</c:v>
                </c:pt>
                <c:pt idx="7">
                  <c:v>34146558</c:v>
                </c:pt>
                <c:pt idx="8" formatCode="_(* #,##0_);_(* \(#,##0\);_(* &quot;-&quot;??_);_(@_)">
                  <c:v>44510036</c:v>
                </c:pt>
              </c:numCache>
            </c:numRef>
          </c:val>
        </c:ser>
        <c:dLbls>
          <c:showLegendKey val="0"/>
          <c:showVal val="0"/>
          <c:showCatName val="0"/>
          <c:showSerName val="0"/>
          <c:showPercent val="0"/>
          <c:showBubbleSize val="0"/>
        </c:dLbls>
        <c:gapWidth val="150"/>
        <c:axId val="265611808"/>
        <c:axId val="265612368"/>
      </c:barChart>
      <c:catAx>
        <c:axId val="265611808"/>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265612368"/>
        <c:crosses val="autoZero"/>
        <c:auto val="1"/>
        <c:lblAlgn val="ctr"/>
        <c:lblOffset val="100"/>
        <c:noMultiLvlLbl val="0"/>
      </c:catAx>
      <c:valAx>
        <c:axId val="265612368"/>
        <c:scaling>
          <c:orientation val="minMax"/>
        </c:scaling>
        <c:delete val="0"/>
        <c:axPos val="l"/>
        <c:majorGridlines>
          <c:spPr>
            <a:ln w="3175">
              <a:solidFill>
                <a:schemeClr val="bg1">
                  <a:lumMod val="5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265611808"/>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layout/>
      <c:overlay val="0"/>
      <c:spPr>
        <a:noFill/>
        <a:ln w="25400">
          <a:noFill/>
        </a:ln>
      </c:spPr>
    </c:title>
    <c:autoTitleDeleted val="0"/>
    <c:plotArea>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Trend'!$B$22:$J$22</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'US - Foreign Trend'!$B$23:$J$23</c:f>
              <c:numCache>
                <c:formatCode>#,##0.0</c:formatCode>
                <c:ptCount val="9"/>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numCache>
            </c:numRef>
          </c:val>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Trend'!$B$22:$J$22</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'US - Foreign Trend'!$B$24:$J$24</c:f>
              <c:numCache>
                <c:formatCode>#,##0.0</c:formatCode>
                <c:ptCount val="9"/>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numCache>
            </c:numRef>
          </c:val>
        </c:ser>
        <c:ser>
          <c:idx val="2"/>
          <c:order val="2"/>
          <c:tx>
            <c:strRef>
              <c:f>'US - Foreign Trend'!$A$25</c:f>
              <c:strCache>
                <c:ptCount val="1"/>
                <c:pt idx="0">
                  <c:v>Unknown*</c:v>
                </c:pt>
              </c:strCache>
            </c:strRef>
          </c:tx>
          <c:invertIfNegative val="0"/>
          <c:cat>
            <c:strRef>
              <c:f>'US - Foreign Trend'!$B$22:$J$22</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'US - Foreign Trend'!$B$25:$J$25</c:f>
              <c:numCache>
                <c:formatCode>_(* #,##0.0_);_(* \(#,##0.0\);_(* "-"??_);_(@_)</c:formatCode>
                <c:ptCount val="9"/>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numCache>
            </c:numRef>
          </c:val>
        </c:ser>
        <c:dLbls>
          <c:showLegendKey val="0"/>
          <c:showVal val="0"/>
          <c:showCatName val="0"/>
          <c:showSerName val="0"/>
          <c:showPercent val="0"/>
          <c:showBubbleSize val="0"/>
        </c:dLbls>
        <c:gapWidth val="150"/>
        <c:axId val="265615728"/>
        <c:axId val="265616288"/>
      </c:barChart>
      <c:catAx>
        <c:axId val="265615728"/>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265616288"/>
        <c:crosses val="autoZero"/>
        <c:auto val="1"/>
        <c:lblAlgn val="ctr"/>
        <c:lblOffset val="100"/>
        <c:noMultiLvlLbl val="0"/>
      </c:catAx>
      <c:valAx>
        <c:axId val="265616288"/>
        <c:scaling>
          <c:orientation val="minMax"/>
          <c:min val="0"/>
        </c:scaling>
        <c:delete val="0"/>
        <c:axPos val="l"/>
        <c:majorGridlines>
          <c:spPr>
            <a:ln w="3175">
              <a:solidFill>
                <a:schemeClr val="bg1">
                  <a:lumMod val="50000"/>
                </a:schemeClr>
              </a:solidFill>
              <a:prstDash val="solid"/>
            </a:ln>
          </c:spPr>
        </c:majorGridlines>
        <c:title>
          <c:tx>
            <c:rich>
              <a:bodyPr rot="-5400000" vert="horz"/>
              <a:lstStyle/>
              <a:p>
                <a:pPr>
                  <a:defRPr/>
                </a:pPr>
                <a:r>
                  <a:rPr lang="en-US"/>
                  <a:t>Volume (TBs)</a:t>
                </a:r>
              </a:p>
            </c:rich>
          </c:tx>
          <c:layout/>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265615728"/>
        <c:crosses val="autoZero"/>
        <c:crossBetween val="between"/>
      </c:valAx>
      <c:spPr>
        <a:solidFill>
          <a:srgbClr val="FFFFFF"/>
        </a:solidFill>
        <a:ln w="25400">
          <a:solidFill>
            <a:srgbClr val="000000"/>
          </a:solidFill>
        </a:ln>
      </c:spPr>
    </c:plotArea>
    <c:legend>
      <c:legendPos val="r"/>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overlay val="0"/>
      <c:spPr>
        <a:noFill/>
        <a:ln w="25400">
          <a:noFill/>
        </a:ln>
      </c:spPr>
    </c:title>
    <c:autoTitleDeleted val="0"/>
    <c:plotArea>
      <c:layout>
        <c:manualLayout>
          <c:layoutTarget val="inner"/>
          <c:xMode val="edge"/>
          <c:yMode val="edge"/>
          <c:x val="0.15283842794759844"/>
          <c:y val="0.25926063163673169"/>
          <c:w val="0.74368678672506849"/>
          <c:h val="0.55547066517675359"/>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Trend'!$A$5:$A$13</c:f>
              <c:strCache>
                <c:ptCount val="9"/>
                <c:pt idx="0">
                  <c:v>FY07</c:v>
                </c:pt>
                <c:pt idx="1">
                  <c:v>FY08</c:v>
                </c:pt>
                <c:pt idx="2">
                  <c:v>FY09</c:v>
                </c:pt>
                <c:pt idx="3">
                  <c:v>FY10</c:v>
                </c:pt>
                <c:pt idx="4">
                  <c:v>FY11</c:v>
                </c:pt>
                <c:pt idx="5">
                  <c:v>FY12</c:v>
                </c:pt>
                <c:pt idx="6">
                  <c:v>FY13</c:v>
                </c:pt>
                <c:pt idx="7">
                  <c:v>FY14</c:v>
                </c:pt>
                <c:pt idx="8">
                  <c:v>FY15</c:v>
                </c:pt>
              </c:strCache>
            </c:strRef>
          </c:cat>
          <c:val>
            <c:numRef>
              <c:f>'Public - Science User Trend'!$B$5:$B$13</c:f>
              <c:numCache>
                <c:formatCode>General</c:formatCode>
                <c:ptCount val="9"/>
                <c:pt idx="0">
                  <c:v>72</c:v>
                </c:pt>
                <c:pt idx="1">
                  <c:v>168</c:v>
                </c:pt>
                <c:pt idx="2">
                  <c:v>167</c:v>
                </c:pt>
                <c:pt idx="3">
                  <c:v>124</c:v>
                </c:pt>
                <c:pt idx="4" formatCode="#,##0">
                  <c:v>64</c:v>
                </c:pt>
                <c:pt idx="5" formatCode="#,##0">
                  <c:v>107</c:v>
                </c:pt>
                <c:pt idx="6" formatCode="#,##0">
                  <c:v>139</c:v>
                </c:pt>
                <c:pt idx="7" formatCode="#,##0">
                  <c:v>93</c:v>
                </c:pt>
                <c:pt idx="8" formatCode="#,##0">
                  <c:v>94</c:v>
                </c:pt>
              </c:numCache>
            </c:numRef>
          </c:val>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Trend'!$A$5:$A$13</c:f>
              <c:strCache>
                <c:ptCount val="9"/>
                <c:pt idx="0">
                  <c:v>FY07</c:v>
                </c:pt>
                <c:pt idx="1">
                  <c:v>FY08</c:v>
                </c:pt>
                <c:pt idx="2">
                  <c:v>FY09</c:v>
                </c:pt>
                <c:pt idx="3">
                  <c:v>FY10</c:v>
                </c:pt>
                <c:pt idx="4">
                  <c:v>FY11</c:v>
                </c:pt>
                <c:pt idx="5">
                  <c:v>FY12</c:v>
                </c:pt>
                <c:pt idx="6">
                  <c:v>FY13</c:v>
                </c:pt>
                <c:pt idx="7">
                  <c:v>FY14</c:v>
                </c:pt>
                <c:pt idx="8">
                  <c:v>FY15</c:v>
                </c:pt>
              </c:strCache>
            </c:strRef>
          </c:cat>
          <c:val>
            <c:numRef>
              <c:f>'Public - Science User Trend'!$C$5:$C$13</c:f>
              <c:numCache>
                <c:formatCode>General</c:formatCode>
                <c:ptCount val="9"/>
                <c:pt idx="0">
                  <c:v>136</c:v>
                </c:pt>
                <c:pt idx="1">
                  <c:v>283</c:v>
                </c:pt>
                <c:pt idx="2">
                  <c:v>329</c:v>
                </c:pt>
                <c:pt idx="3">
                  <c:v>250</c:v>
                </c:pt>
                <c:pt idx="4" formatCode="#,##0">
                  <c:v>210</c:v>
                </c:pt>
                <c:pt idx="5" formatCode="#,##0">
                  <c:v>163</c:v>
                </c:pt>
                <c:pt idx="6" formatCode="#,##0">
                  <c:v>136</c:v>
                </c:pt>
                <c:pt idx="7" formatCode="#,##0">
                  <c:v>304</c:v>
                </c:pt>
                <c:pt idx="8" formatCode="#,##0">
                  <c:v>344</c:v>
                </c:pt>
              </c:numCache>
            </c:numRef>
          </c:val>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Trend'!$A$5:$A$13</c:f>
              <c:strCache>
                <c:ptCount val="9"/>
                <c:pt idx="0">
                  <c:v>FY07</c:v>
                </c:pt>
                <c:pt idx="1">
                  <c:v>FY08</c:v>
                </c:pt>
                <c:pt idx="2">
                  <c:v>FY09</c:v>
                </c:pt>
                <c:pt idx="3">
                  <c:v>FY10</c:v>
                </c:pt>
                <c:pt idx="4">
                  <c:v>FY11</c:v>
                </c:pt>
                <c:pt idx="5">
                  <c:v>FY12</c:v>
                </c:pt>
                <c:pt idx="6">
                  <c:v>FY13</c:v>
                </c:pt>
                <c:pt idx="7">
                  <c:v>FY14</c:v>
                </c:pt>
                <c:pt idx="8">
                  <c:v>FY15</c:v>
                </c:pt>
              </c:strCache>
            </c:strRef>
          </c:cat>
          <c:val>
            <c:numRef>
              <c:f>'Public - Science User Trend'!$D$5:$D$13</c:f>
              <c:numCache>
                <c:formatCode>General</c:formatCode>
                <c:ptCount val="9"/>
                <c:pt idx="0">
                  <c:v>51</c:v>
                </c:pt>
                <c:pt idx="1">
                  <c:v>41</c:v>
                </c:pt>
                <c:pt idx="2">
                  <c:v>27</c:v>
                </c:pt>
                <c:pt idx="3">
                  <c:v>18</c:v>
                </c:pt>
                <c:pt idx="4" formatCode="#,##0">
                  <c:v>26</c:v>
                </c:pt>
                <c:pt idx="5" formatCode="#,##0">
                  <c:v>12</c:v>
                </c:pt>
                <c:pt idx="6" formatCode="#,##0">
                  <c:v>78</c:v>
                </c:pt>
                <c:pt idx="7" formatCode="#,##0">
                  <c:v>159</c:v>
                </c:pt>
                <c:pt idx="8" formatCode="#,##0">
                  <c:v>126</c:v>
                </c:pt>
              </c:numCache>
            </c:numRef>
          </c:val>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Trend'!$A$5:$A$13</c:f>
              <c:strCache>
                <c:ptCount val="9"/>
                <c:pt idx="0">
                  <c:v>FY07</c:v>
                </c:pt>
                <c:pt idx="1">
                  <c:v>FY08</c:v>
                </c:pt>
                <c:pt idx="2">
                  <c:v>FY09</c:v>
                </c:pt>
                <c:pt idx="3">
                  <c:v>FY10</c:v>
                </c:pt>
                <c:pt idx="4">
                  <c:v>FY11</c:v>
                </c:pt>
                <c:pt idx="5">
                  <c:v>FY12</c:v>
                </c:pt>
                <c:pt idx="6">
                  <c:v>FY13</c:v>
                </c:pt>
                <c:pt idx="7">
                  <c:v>FY14</c:v>
                </c:pt>
                <c:pt idx="8">
                  <c:v>FY15</c:v>
                </c:pt>
              </c:strCache>
            </c:strRef>
          </c:cat>
          <c:val>
            <c:numRef>
              <c:f>'Public - Science User Trend'!$E$5:$E$13</c:f>
              <c:numCache>
                <c:formatCode>General</c:formatCode>
                <c:ptCount val="9"/>
                <c:pt idx="0">
                  <c:v>24</c:v>
                </c:pt>
                <c:pt idx="1">
                  <c:v>144</c:v>
                </c:pt>
                <c:pt idx="2">
                  <c:v>161</c:v>
                </c:pt>
                <c:pt idx="3">
                  <c:v>340</c:v>
                </c:pt>
                <c:pt idx="4" formatCode="#,##0">
                  <c:v>303</c:v>
                </c:pt>
                <c:pt idx="5" formatCode="#,##0">
                  <c:v>304</c:v>
                </c:pt>
                <c:pt idx="6" formatCode="#,##0">
                  <c:v>509</c:v>
                </c:pt>
                <c:pt idx="7" formatCode="#,##0">
                  <c:v>296</c:v>
                </c:pt>
                <c:pt idx="8" formatCode="#,##0">
                  <c:v>1850</c:v>
                </c:pt>
              </c:numCache>
            </c:numRef>
          </c:val>
        </c:ser>
        <c:dLbls>
          <c:showLegendKey val="0"/>
          <c:showVal val="0"/>
          <c:showCatName val="0"/>
          <c:showSerName val="0"/>
          <c:showPercent val="0"/>
          <c:showBubbleSize val="0"/>
        </c:dLbls>
        <c:gapWidth val="150"/>
        <c:overlap val="100"/>
        <c:axId val="265620768"/>
        <c:axId val="265621328"/>
      </c:barChart>
      <c:catAx>
        <c:axId val="265620768"/>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265621328"/>
        <c:crosses val="autoZero"/>
        <c:auto val="1"/>
        <c:lblAlgn val="ctr"/>
        <c:lblOffset val="100"/>
        <c:noMultiLvlLbl val="0"/>
      </c:catAx>
      <c:valAx>
        <c:axId val="265621328"/>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overlay val="0"/>
          <c:spPr>
            <a:noFill/>
            <a:ln w="25400">
              <a:noFill/>
            </a:ln>
          </c:spPr>
        </c:title>
        <c:numFmt formatCode="General" sourceLinked="1"/>
        <c:majorTickMark val="out"/>
        <c:minorTickMark val="none"/>
        <c:tickLblPos val="nextTo"/>
        <c:spPr>
          <a:ln w="3175">
            <a:solidFill>
              <a:srgbClr val="808080"/>
            </a:solidFill>
            <a:prstDash val="solid"/>
          </a:ln>
        </c:spPr>
        <c:crossAx val="265620768"/>
        <c:crosses val="autoZero"/>
        <c:crossBetween val="between"/>
      </c:valAx>
      <c:spPr>
        <a:ln>
          <a:solidFill>
            <a:schemeClr val="tx1"/>
          </a:solidFill>
        </a:ln>
      </c:spPr>
    </c:plotArea>
    <c:legend>
      <c:legendPos val="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overlay val="0"/>
      <c:spPr>
        <a:noFill/>
        <a:ln w="25400">
          <a:noFill/>
        </a:ln>
      </c:spPr>
    </c:title>
    <c:autoTitleDeleted val="0"/>
    <c:plotArea>
      <c:layout>
        <c:manualLayout>
          <c:layoutTarget val="inner"/>
          <c:xMode val="edge"/>
          <c:yMode val="edge"/>
          <c:x val="0.27325581395348836"/>
          <c:y val="0.25926063163673169"/>
          <c:w val="0.68313953488372092"/>
          <c:h val="0.56427152488290078"/>
        </c:manualLayout>
      </c:layout>
      <c:barChart>
        <c:barDir val="col"/>
        <c:grouping val="clustered"/>
        <c:varyColors val="0"/>
        <c:ser>
          <c:idx val="0"/>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Trend'!$A$5:$A$13</c:f>
              <c:strCache>
                <c:ptCount val="9"/>
                <c:pt idx="0">
                  <c:v>FY07</c:v>
                </c:pt>
                <c:pt idx="1">
                  <c:v>FY08</c:v>
                </c:pt>
                <c:pt idx="2">
                  <c:v>FY09</c:v>
                </c:pt>
                <c:pt idx="3">
                  <c:v>FY10</c:v>
                </c:pt>
                <c:pt idx="4">
                  <c:v>FY11</c:v>
                </c:pt>
                <c:pt idx="5">
                  <c:v>FY12</c:v>
                </c:pt>
                <c:pt idx="6">
                  <c:v>FY13</c:v>
                </c:pt>
                <c:pt idx="7">
                  <c:v>FY14</c:v>
                </c:pt>
                <c:pt idx="8">
                  <c:v>FY15</c:v>
                </c:pt>
              </c:strCache>
            </c:strRef>
          </c:cat>
          <c:val>
            <c:numRef>
              <c:f>'Public - Science User Trend'!$F$5:$F$13</c:f>
              <c:numCache>
                <c:formatCode>#,##0</c:formatCode>
                <c:ptCount val="9"/>
                <c:pt idx="0">
                  <c:v>179703</c:v>
                </c:pt>
                <c:pt idx="1">
                  <c:v>147847</c:v>
                </c:pt>
                <c:pt idx="2">
                  <c:v>280987</c:v>
                </c:pt>
                <c:pt idx="3">
                  <c:v>481872</c:v>
                </c:pt>
                <c:pt idx="4">
                  <c:v>407039</c:v>
                </c:pt>
                <c:pt idx="5">
                  <c:v>460597</c:v>
                </c:pt>
                <c:pt idx="6">
                  <c:v>728724</c:v>
                </c:pt>
                <c:pt idx="7">
                  <c:v>999738</c:v>
                </c:pt>
                <c:pt idx="8">
                  <c:v>1346891</c:v>
                </c:pt>
              </c:numCache>
            </c:numRef>
          </c:val>
        </c:ser>
        <c:dLbls>
          <c:showLegendKey val="0"/>
          <c:showVal val="0"/>
          <c:showCatName val="0"/>
          <c:showSerName val="0"/>
          <c:showPercent val="0"/>
          <c:showBubbleSize val="0"/>
        </c:dLbls>
        <c:gapWidth val="150"/>
        <c:axId val="265624128"/>
        <c:axId val="265624688"/>
      </c:barChart>
      <c:catAx>
        <c:axId val="265624128"/>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265624688"/>
        <c:crosses val="autoZero"/>
        <c:auto val="1"/>
        <c:lblAlgn val="ctr"/>
        <c:lblOffset val="100"/>
        <c:noMultiLvlLbl val="0"/>
      </c:catAx>
      <c:valAx>
        <c:axId val="265624688"/>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overlay val="0"/>
          <c:spPr>
            <a:noFill/>
            <a:ln w="25400">
              <a:noFill/>
            </a:ln>
          </c:spPr>
        </c:title>
        <c:numFmt formatCode="#,##0" sourceLinked="1"/>
        <c:majorTickMark val="out"/>
        <c:minorTickMark val="none"/>
        <c:tickLblPos val="nextTo"/>
        <c:spPr>
          <a:ln w="3175">
            <a:solidFill>
              <a:srgbClr val="808080"/>
            </a:solidFill>
            <a:prstDash val="solid"/>
          </a:ln>
        </c:spPr>
        <c:crossAx val="265624128"/>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a:t>
            </a:r>
            <a:endParaRPr lang="en-US"/>
          </a:p>
        </c:rich>
      </c:tx>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1"/>
          <c:tx>
            <c:strRef>
              <c:f>'Web Trends'!$C$123</c:f>
              <c:strCache>
                <c:ptCount val="1"/>
                <c:pt idx="0">
                  <c:v>Visits</c:v>
                </c:pt>
              </c:strCache>
            </c:strRef>
          </c:tx>
          <c:invertIfNegative val="0"/>
          <c:cat>
            <c:strRef>
              <c:f>'Web Trends'!$A$124:$A$132</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'Web Trends'!$C$124:$C$132</c:f>
              <c:numCache>
                <c:formatCode>#,##0</c:formatCode>
                <c:ptCount val="9"/>
                <c:pt idx="0">
                  <c:v>707365</c:v>
                </c:pt>
                <c:pt idx="1">
                  <c:v>827714</c:v>
                </c:pt>
                <c:pt idx="2">
                  <c:v>1079317</c:v>
                </c:pt>
                <c:pt idx="3">
                  <c:v>1108858</c:v>
                </c:pt>
                <c:pt idx="4">
                  <c:v>1318598</c:v>
                </c:pt>
                <c:pt idx="5">
                  <c:v>1973920</c:v>
                </c:pt>
                <c:pt idx="6">
                  <c:v>1929798</c:v>
                </c:pt>
                <c:pt idx="7">
                  <c:v>1688096</c:v>
                </c:pt>
                <c:pt idx="8">
                  <c:v>1803274</c:v>
                </c:pt>
              </c:numCache>
            </c:numRef>
          </c:val>
        </c:ser>
        <c:ser>
          <c:idx val="3"/>
          <c:order val="2"/>
          <c:tx>
            <c:strRef>
              <c:f>'Web Trends'!$D$123</c:f>
              <c:strCache>
                <c:ptCount val="1"/>
                <c:pt idx="0">
                  <c:v>Visitors</c:v>
                </c:pt>
              </c:strCache>
            </c:strRef>
          </c:tx>
          <c:invertIfNegative val="0"/>
          <c:cat>
            <c:strRef>
              <c:f>'Web Trends'!$A$124:$A$132</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'Web Trends'!$D$124:$D$132</c:f>
              <c:numCache>
                <c:formatCode>#,##0</c:formatCode>
                <c:ptCount val="9"/>
                <c:pt idx="0">
                  <c:v>443079</c:v>
                </c:pt>
                <c:pt idx="1">
                  <c:v>523416</c:v>
                </c:pt>
                <c:pt idx="2">
                  <c:v>702058</c:v>
                </c:pt>
                <c:pt idx="3">
                  <c:v>718944</c:v>
                </c:pt>
                <c:pt idx="4">
                  <c:v>855976</c:v>
                </c:pt>
                <c:pt idx="5">
                  <c:v>1248743</c:v>
                </c:pt>
                <c:pt idx="6">
                  <c:v>1183040</c:v>
                </c:pt>
                <c:pt idx="7">
                  <c:v>1080386</c:v>
                </c:pt>
                <c:pt idx="8">
                  <c:v>1161968</c:v>
                </c:pt>
              </c:numCache>
            </c:numRef>
          </c:val>
        </c:ser>
        <c:ser>
          <c:idx val="1"/>
          <c:order val="3"/>
          <c:tx>
            <c:strRef>
              <c:f>'Web Trends'!$E$123</c:f>
              <c:strCache>
                <c:ptCount val="1"/>
                <c:pt idx="0">
                  <c:v>Repeat Visitors</c:v>
                </c:pt>
              </c:strCache>
            </c:strRef>
          </c:tx>
          <c:invertIfNegative val="0"/>
          <c:cat>
            <c:strRef>
              <c:f>'Web Trends'!$A$124:$A$132</c:f>
              <c:strCache>
                <c:ptCount val="9"/>
                <c:pt idx="0">
                  <c:v>FY2007</c:v>
                </c:pt>
                <c:pt idx="1">
                  <c:v>FY2008</c:v>
                </c:pt>
                <c:pt idx="2">
                  <c:v>FY2009</c:v>
                </c:pt>
                <c:pt idx="3">
                  <c:v>FY2010</c:v>
                </c:pt>
                <c:pt idx="4">
                  <c:v>FY2011</c:v>
                </c:pt>
                <c:pt idx="5">
                  <c:v>FY2012</c:v>
                </c:pt>
                <c:pt idx="6">
                  <c:v>FY2013</c:v>
                </c:pt>
                <c:pt idx="7">
                  <c:v>FY2014</c:v>
                </c:pt>
                <c:pt idx="8">
                  <c:v>FY2015</c:v>
                </c:pt>
              </c:strCache>
            </c:strRef>
          </c:cat>
          <c:val>
            <c:numRef>
              <c:f>'Web Trends'!$E$124:$E$132</c:f>
              <c:numCache>
                <c:formatCode>#,##0</c:formatCode>
                <c:ptCount val="9"/>
                <c:pt idx="0">
                  <c:v>77731</c:v>
                </c:pt>
                <c:pt idx="1">
                  <c:v>91801</c:v>
                </c:pt>
                <c:pt idx="2">
                  <c:v>116886</c:v>
                </c:pt>
                <c:pt idx="3">
                  <c:v>205378</c:v>
                </c:pt>
                <c:pt idx="4">
                  <c:v>150076</c:v>
                </c:pt>
                <c:pt idx="5">
                  <c:v>339566</c:v>
                </c:pt>
                <c:pt idx="6">
                  <c:v>226968</c:v>
                </c:pt>
                <c:pt idx="7">
                  <c:v>308670</c:v>
                </c:pt>
                <c:pt idx="8">
                  <c:v>332088</c:v>
                </c:pt>
              </c:numCache>
            </c:numRef>
          </c:val>
        </c:ser>
        <c:dLbls>
          <c:showLegendKey val="0"/>
          <c:showVal val="0"/>
          <c:showCatName val="0"/>
          <c:showSerName val="0"/>
          <c:showPercent val="0"/>
          <c:showBubbleSize val="0"/>
        </c:dLbls>
        <c:gapWidth val="150"/>
        <c:axId val="266169552"/>
        <c:axId val="266170112"/>
        <c:extLst>
          <c:ext xmlns:c15="http://schemas.microsoft.com/office/drawing/2012/chart" uri="{02D57815-91ED-43cb-92C2-25804820EDAC}">
            <c15:filteredBarSeries>
              <c15:ser>
                <c:idx val="0"/>
                <c:order val="0"/>
                <c:tx>
                  <c:strRef>
                    <c:extLst>
                      <c:ext uri="{02D57815-91ED-43cb-92C2-25804820EDAC}">
                        <c15:formulaRef>
                          <c15:sqref>'Web Trends'!$B$123</c15:sqref>
                        </c15:formulaRef>
                      </c:ext>
                    </c:extLst>
                    <c:strCache>
                      <c:ptCount val="1"/>
                      <c:pt idx="0">
                        <c:v>Views</c:v>
                      </c:pt>
                    </c:strCache>
                  </c:strRef>
                </c:tx>
                <c:invertIfNegative val="0"/>
                <c:cat>
                  <c:strRef>
                    <c:extLst>
                      <c:ext uri="{02D57815-91ED-43cb-92C2-25804820EDAC}">
                        <c15:formulaRef>
                          <c15:sqref>'Web Trends'!$A$124:$A$132</c15:sqref>
                        </c15:formulaRef>
                      </c:ext>
                    </c:extLst>
                    <c:strCache>
                      <c:ptCount val="9"/>
                      <c:pt idx="0">
                        <c:v>FY2007</c:v>
                      </c:pt>
                      <c:pt idx="1">
                        <c:v>FY2008</c:v>
                      </c:pt>
                      <c:pt idx="2">
                        <c:v>FY2009</c:v>
                      </c:pt>
                      <c:pt idx="3">
                        <c:v>FY2010</c:v>
                      </c:pt>
                      <c:pt idx="4">
                        <c:v>FY2011</c:v>
                      </c:pt>
                      <c:pt idx="5">
                        <c:v>FY2012</c:v>
                      </c:pt>
                      <c:pt idx="6">
                        <c:v>FY2013</c:v>
                      </c:pt>
                      <c:pt idx="7">
                        <c:v>FY2014</c:v>
                      </c:pt>
                      <c:pt idx="8">
                        <c:v>FY2015</c:v>
                      </c:pt>
                    </c:strCache>
                  </c:strRef>
                </c:cat>
                <c:val>
                  <c:numRef>
                    <c:extLst>
                      <c:ext uri="{02D57815-91ED-43cb-92C2-25804820EDAC}">
                        <c15:formulaRef>
                          <c15:sqref>'Web Trends'!$B$124:$B$132</c15:sqref>
                        </c15:formulaRef>
                      </c:ext>
                    </c:extLst>
                    <c:numCache>
                      <c:formatCode>#,##0</c:formatCode>
                      <c:ptCount val="9"/>
                      <c:pt idx="0">
                        <c:v>7599722</c:v>
                      </c:pt>
                      <c:pt idx="1">
                        <c:v>8263283</c:v>
                      </c:pt>
                      <c:pt idx="2">
                        <c:v>11463765</c:v>
                      </c:pt>
                      <c:pt idx="3">
                        <c:v>13654146</c:v>
                      </c:pt>
                      <c:pt idx="4">
                        <c:v>18617279</c:v>
                      </c:pt>
                      <c:pt idx="5">
                        <c:v>23721135</c:v>
                      </c:pt>
                      <c:pt idx="6">
                        <c:v>25320299</c:v>
                      </c:pt>
                      <c:pt idx="7">
                        <c:v>22466747</c:v>
                      </c:pt>
                      <c:pt idx="8">
                        <c:v>18499687</c:v>
                      </c:pt>
                    </c:numCache>
                  </c:numRef>
                </c:val>
              </c15:ser>
            </c15:filteredBarSeries>
          </c:ext>
        </c:extLst>
      </c:barChart>
      <c:catAx>
        <c:axId val="26616955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66170112"/>
        <c:crosses val="autoZero"/>
        <c:auto val="1"/>
        <c:lblAlgn val="ctr"/>
        <c:lblOffset val="100"/>
        <c:tickLblSkip val="1"/>
        <c:tickMarkSkip val="1"/>
        <c:noMultiLvlLbl val="0"/>
      </c:catAx>
      <c:valAx>
        <c:axId val="266170112"/>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66169552"/>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5972247778587617"/>
          <c:h val="0.17977024199351727"/>
        </c:manualLayout>
      </c:layout>
      <c:overlay val="0"/>
      <c:spPr>
        <a:noFill/>
        <a:ln w="25400">
          <a:no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t>
            </a:r>
          </a:p>
        </c:rich>
      </c:tx>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1"/>
          <c:tx>
            <c:strRef>
              <c:f>'Web Trends'!$C$138</c:f>
              <c:strCache>
                <c:ptCount val="1"/>
                <c:pt idx="0">
                  <c:v>Visits</c:v>
                </c:pt>
              </c:strCache>
            </c:strRef>
          </c:tx>
          <c:invertIfNegative val="0"/>
          <c:cat>
            <c:strRef>
              <c:f>'Web Trends'!$A$139:$A$142</c:f>
              <c:strCache>
                <c:ptCount val="4"/>
                <c:pt idx="0">
                  <c:v>FY2012</c:v>
                </c:pt>
                <c:pt idx="1">
                  <c:v>FY2013</c:v>
                </c:pt>
                <c:pt idx="2">
                  <c:v>FY2014</c:v>
                </c:pt>
                <c:pt idx="3">
                  <c:v>FY2015</c:v>
                </c:pt>
              </c:strCache>
            </c:strRef>
          </c:cat>
          <c:val>
            <c:numRef>
              <c:f>'Web Trends'!$C$139:$C$142</c:f>
              <c:numCache>
                <c:formatCode>#,##0</c:formatCode>
                <c:ptCount val="4"/>
                <c:pt idx="0">
                  <c:v>88610</c:v>
                </c:pt>
                <c:pt idx="1">
                  <c:v>196014</c:v>
                </c:pt>
                <c:pt idx="2">
                  <c:v>214326</c:v>
                </c:pt>
                <c:pt idx="3">
                  <c:v>289385</c:v>
                </c:pt>
              </c:numCache>
            </c:numRef>
          </c:val>
        </c:ser>
        <c:ser>
          <c:idx val="4"/>
          <c:order val="2"/>
          <c:tx>
            <c:strRef>
              <c:f>'Web Trends'!$D$138</c:f>
              <c:strCache>
                <c:ptCount val="1"/>
                <c:pt idx="0">
                  <c:v>Visitors</c:v>
                </c:pt>
              </c:strCache>
            </c:strRef>
          </c:tx>
          <c:invertIfNegative val="0"/>
          <c:cat>
            <c:strRef>
              <c:f>'Web Trends'!$A$139:$A$142</c:f>
              <c:strCache>
                <c:ptCount val="4"/>
                <c:pt idx="0">
                  <c:v>FY2012</c:v>
                </c:pt>
                <c:pt idx="1">
                  <c:v>FY2013</c:v>
                </c:pt>
                <c:pt idx="2">
                  <c:v>FY2014</c:v>
                </c:pt>
                <c:pt idx="3">
                  <c:v>FY2015</c:v>
                </c:pt>
              </c:strCache>
            </c:strRef>
          </c:cat>
          <c:val>
            <c:numRef>
              <c:f>'Web Trends'!$D$139:$D$142</c:f>
              <c:numCache>
                <c:formatCode>#,##0</c:formatCode>
                <c:ptCount val="4"/>
                <c:pt idx="0">
                  <c:v>63039</c:v>
                </c:pt>
                <c:pt idx="1">
                  <c:v>133861</c:v>
                </c:pt>
                <c:pt idx="2">
                  <c:v>139051</c:v>
                </c:pt>
                <c:pt idx="3">
                  <c:v>204556</c:v>
                </c:pt>
              </c:numCache>
            </c:numRef>
          </c:val>
        </c:ser>
        <c:ser>
          <c:idx val="1"/>
          <c:order val="4"/>
          <c:tx>
            <c:strRef>
              <c:f>'Web Trends'!$F$138</c:f>
              <c:strCache>
                <c:ptCount val="1"/>
                <c:pt idx="0">
                  <c:v>Repeat Visitors</c:v>
                </c:pt>
              </c:strCache>
            </c:strRef>
          </c:tx>
          <c:invertIfNegative val="0"/>
          <c:cat>
            <c:strRef>
              <c:f>'Web Trends'!$A$139:$A$142</c:f>
              <c:strCache>
                <c:ptCount val="4"/>
                <c:pt idx="0">
                  <c:v>FY2012</c:v>
                </c:pt>
                <c:pt idx="1">
                  <c:v>FY2013</c:v>
                </c:pt>
                <c:pt idx="2">
                  <c:v>FY2014</c:v>
                </c:pt>
                <c:pt idx="3">
                  <c:v>FY2015</c:v>
                </c:pt>
              </c:strCache>
            </c:strRef>
          </c:cat>
          <c:val>
            <c:numRef>
              <c:f>'Web Trends'!$F$139:$F$142</c:f>
              <c:numCache>
                <c:formatCode>#,##0</c:formatCode>
                <c:ptCount val="4"/>
                <c:pt idx="0">
                  <c:v>14268</c:v>
                </c:pt>
                <c:pt idx="1">
                  <c:v>31994</c:v>
                </c:pt>
                <c:pt idx="2">
                  <c:v>37186</c:v>
                </c:pt>
                <c:pt idx="3">
                  <c:v>53136</c:v>
                </c:pt>
              </c:numCache>
            </c:numRef>
          </c:val>
        </c:ser>
        <c:dLbls>
          <c:showLegendKey val="0"/>
          <c:showVal val="0"/>
          <c:showCatName val="0"/>
          <c:showSerName val="0"/>
          <c:showPercent val="0"/>
          <c:showBubbleSize val="0"/>
        </c:dLbls>
        <c:gapWidth val="150"/>
        <c:axId val="266175152"/>
        <c:axId val="266175712"/>
        <c:extLst>
          <c:ext xmlns:c15="http://schemas.microsoft.com/office/drawing/2012/chart" uri="{02D57815-91ED-43cb-92C2-25804820EDAC}">
            <c15:filteredBarSeries>
              <c15:ser>
                <c:idx val="2"/>
                <c:order val="0"/>
                <c:tx>
                  <c:strRef>
                    <c:extLst>
                      <c:ext uri="{02D57815-91ED-43cb-92C2-25804820EDAC}">
                        <c15:formulaRef>
                          <c15:sqref>'Web Trends'!$B$138</c15:sqref>
                        </c15:formulaRef>
                      </c:ext>
                    </c:extLst>
                    <c:strCache>
                      <c:ptCount val="1"/>
                      <c:pt idx="0">
                        <c:v>Views</c:v>
                      </c:pt>
                    </c:strCache>
                  </c:strRef>
                </c:tx>
                <c:invertIfNegative val="0"/>
                <c:cat>
                  <c:strRef>
                    <c:extLst>
                      <c:ext uri="{02D57815-91ED-43cb-92C2-25804820EDAC}">
                        <c15:formulaRef>
                          <c15:sqref>'Web Trends'!$A$139:$A$142</c15:sqref>
                        </c15:formulaRef>
                      </c:ext>
                    </c:extLst>
                    <c:strCache>
                      <c:ptCount val="4"/>
                      <c:pt idx="0">
                        <c:v>FY2012</c:v>
                      </c:pt>
                      <c:pt idx="1">
                        <c:v>FY2013</c:v>
                      </c:pt>
                      <c:pt idx="2">
                        <c:v>FY2014</c:v>
                      </c:pt>
                      <c:pt idx="3">
                        <c:v>FY2015</c:v>
                      </c:pt>
                    </c:strCache>
                  </c:strRef>
                </c:cat>
                <c:val>
                  <c:numRef>
                    <c:extLst>
                      <c:ext uri="{02D57815-91ED-43cb-92C2-25804820EDAC}">
                        <c15:formulaRef>
                          <c15:sqref>'Web Trends'!$B$139:$B$142</c15:sqref>
                        </c15:formulaRef>
                      </c:ext>
                    </c:extLst>
                    <c:numCache>
                      <c:formatCode>#,##0</c:formatCode>
                      <c:ptCount val="4"/>
                      <c:pt idx="0">
                        <c:v>500380</c:v>
                      </c:pt>
                      <c:pt idx="1">
                        <c:v>1133023</c:v>
                      </c:pt>
                      <c:pt idx="2">
                        <c:v>1157662</c:v>
                      </c:pt>
                      <c:pt idx="3">
                        <c:v>1641730</c:v>
                      </c:pt>
                    </c:numCache>
                  </c:numRef>
                </c:val>
              </c15:ser>
            </c15:filteredBarSeries>
            <c15:filteredBarSeries>
              <c15:ser>
                <c:idx val="0"/>
                <c:order val="3"/>
                <c:tx>
                  <c:strRef>
                    <c:extLst xmlns:c15="http://schemas.microsoft.com/office/drawing/2012/chart">
                      <c:ext xmlns:c15="http://schemas.microsoft.com/office/drawing/2012/chart" uri="{02D57815-91ED-43cb-92C2-25804820EDAC}">
                        <c15:formulaRef>
                          <c15:sqref>'Web Trends'!$E$138</c15:sqref>
                        </c15:formulaRef>
                      </c:ext>
                    </c:extLst>
                    <c:strCache>
                      <c:ptCount val="1"/>
                      <c:pt idx="0">
                        <c:v>Hosts</c:v>
                      </c:pt>
                    </c:strCache>
                  </c:strRef>
                </c:tx>
                <c:invertIfNegative val="0"/>
                <c:cat>
                  <c:strRef>
                    <c:extLst xmlns:c15="http://schemas.microsoft.com/office/drawing/2012/chart">
                      <c:ext xmlns:c15="http://schemas.microsoft.com/office/drawing/2012/chart" uri="{02D57815-91ED-43cb-92C2-25804820EDAC}">
                        <c15:formulaRef>
                          <c15:sqref>'Web Trends'!$A$139:$A$142</c15:sqref>
                        </c15:formulaRef>
                      </c:ext>
                    </c:extLst>
                    <c:strCache>
                      <c:ptCount val="4"/>
                      <c:pt idx="0">
                        <c:v>FY2012</c:v>
                      </c:pt>
                      <c:pt idx="1">
                        <c:v>FY2013</c:v>
                      </c:pt>
                      <c:pt idx="2">
                        <c:v>FY2014</c:v>
                      </c:pt>
                      <c:pt idx="3">
                        <c:v>FY2015</c:v>
                      </c:pt>
                    </c:strCache>
                  </c:strRef>
                </c:cat>
                <c:val>
                  <c:numRef>
                    <c:extLst xmlns:c15="http://schemas.microsoft.com/office/drawing/2012/chart">
                      <c:ext xmlns:c15="http://schemas.microsoft.com/office/drawing/2012/chart" uri="{02D57815-91ED-43cb-92C2-25804820EDAC}">
                        <c15:formulaRef>
                          <c15:sqref>'Web Trends'!$E$139:$E$142</c15:sqref>
                        </c15:formulaRef>
                      </c:ext>
                    </c:extLst>
                    <c:numCache>
                      <c:formatCode>#,##0</c:formatCode>
                      <c:ptCount val="4"/>
                      <c:pt idx="0">
                        <c:v>52919</c:v>
                      </c:pt>
                      <c:pt idx="1">
                        <c:v>108179</c:v>
                      </c:pt>
                      <c:pt idx="2">
                        <c:v>112564</c:v>
                      </c:pt>
                      <c:pt idx="3">
                        <c:v>164295</c:v>
                      </c:pt>
                    </c:numCache>
                  </c:numRef>
                </c:val>
              </c15:ser>
            </c15:filteredBarSeries>
          </c:ext>
        </c:extLst>
      </c:barChart>
      <c:catAx>
        <c:axId val="26617515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66175712"/>
        <c:crosses val="autoZero"/>
        <c:auto val="1"/>
        <c:lblAlgn val="ctr"/>
        <c:lblOffset val="100"/>
        <c:tickLblSkip val="1"/>
        <c:tickMarkSkip val="1"/>
        <c:noMultiLvlLbl val="0"/>
      </c:catAx>
      <c:valAx>
        <c:axId val="266175712"/>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66175152"/>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7031895284934043"/>
          <c:h val="0.17757787593623967"/>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(10.9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Distribution!$A$77</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4"/>
              <c:layout>
                <c:manualLayout>
                  <c:x val="2.3549589098920735E-2"/>
                  <c:y val="2.8198996492959746E-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6910129003660096"/>
                  <c:y val="-9.761655861393393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Distribution!$B$76:$M$76</c:f>
              <c:strCache>
                <c:ptCount val="12"/>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strCache>
            </c:strRef>
          </c:cat>
          <c:val>
            <c:numRef>
              <c:f>Distribution!$B$77:$M$77</c:f>
              <c:numCache>
                <c:formatCode>#,##0.00</c:formatCode>
                <c:ptCount val="12"/>
                <c:pt idx="0">
                  <c:v>1142.3560986581349</c:v>
                </c:pt>
                <c:pt idx="1">
                  <c:v>189.67558521090592</c:v>
                </c:pt>
                <c:pt idx="2">
                  <c:v>93.666928523617443</c:v>
                </c:pt>
                <c:pt idx="3">
                  <c:v>2071.4167294902027</c:v>
                </c:pt>
                <c:pt idx="4">
                  <c:v>16.130874663122043</c:v>
                </c:pt>
                <c:pt idx="5">
                  <c:v>1801.2341377453145</c:v>
                </c:pt>
                <c:pt idx="6">
                  <c:v>3916.7340831344368</c:v>
                </c:pt>
                <c:pt idx="7">
                  <c:v>201.59095327375263</c:v>
                </c:pt>
                <c:pt idx="8">
                  <c:v>1191.0308301382825</c:v>
                </c:pt>
                <c:pt idx="9">
                  <c:v>20.427300843186408</c:v>
                </c:pt>
                <c:pt idx="10">
                  <c:v>300.98538081447828</c:v>
                </c:pt>
                <c:pt idx="11">
                  <c:v>1.672547038133412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layout/>
      <c:overlay val="0"/>
      <c:spPr>
        <a:noFill/>
        <a:ln w="25400">
          <a:noFill/>
        </a:ln>
      </c:spPr>
    </c:title>
    <c:autoTitleDeleted val="0"/>
    <c:plotArea>
      <c:layout/>
      <c:barChart>
        <c:barDir val="col"/>
        <c:grouping val="stacked"/>
        <c:varyColors val="0"/>
        <c:ser>
          <c:idx val="0"/>
          <c:order val="0"/>
          <c:tx>
            <c:strRef>
              <c:f>Distribution!$A$178</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Distribution!$B$178:$M$178</c:f>
              <c:numCache>
                <c:formatCode>0.00</c:formatCode>
                <c:ptCount val="12"/>
                <c:pt idx="0">
                  <c:v>328.7224133004533</c:v>
                </c:pt>
                <c:pt idx="1">
                  <c:v>71.568935272302923</c:v>
                </c:pt>
                <c:pt idx="2">
                  <c:v>67.438946464080757</c:v>
                </c:pt>
                <c:pt idx="3">
                  <c:v>794.72641828810447</c:v>
                </c:pt>
                <c:pt idx="4">
                  <c:v>5.6881815368806157</c:v>
                </c:pt>
                <c:pt idx="5">
                  <c:v>1059.1448662716471</c:v>
                </c:pt>
                <c:pt idx="6">
                  <c:v>2075.1197064642774</c:v>
                </c:pt>
                <c:pt idx="7">
                  <c:v>78.541054058304297</c:v>
                </c:pt>
                <c:pt idx="8">
                  <c:v>729.90677092159956</c:v>
                </c:pt>
                <c:pt idx="9">
                  <c:v>10.710300949674023</c:v>
                </c:pt>
                <c:pt idx="10">
                  <c:v>144.88139805520117</c:v>
                </c:pt>
                <c:pt idx="11">
                  <c:v>0.75962228746629978</c:v>
                </c:pt>
              </c:numCache>
            </c:numRef>
          </c:val>
        </c:ser>
        <c:ser>
          <c:idx val="1"/>
          <c:order val="1"/>
          <c:tx>
            <c:strRef>
              <c:f>Distribution!$A$179</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Distribution!$B$179:$M$179</c:f>
              <c:numCache>
                <c:formatCode>0.00</c:formatCode>
                <c:ptCount val="12"/>
                <c:pt idx="0">
                  <c:v>62.219551337554449</c:v>
                </c:pt>
                <c:pt idx="1">
                  <c:v>3.4256094172806053</c:v>
                </c:pt>
                <c:pt idx="2">
                  <c:v>4.6656532288170602</c:v>
                </c:pt>
                <c:pt idx="3">
                  <c:v>142.79713662454103</c:v>
                </c:pt>
                <c:pt idx="4">
                  <c:v>4.3071794783208981</c:v>
                </c:pt>
                <c:pt idx="5">
                  <c:v>241.26346806293165</c:v>
                </c:pt>
                <c:pt idx="6">
                  <c:v>63.009002503187695</c:v>
                </c:pt>
                <c:pt idx="7">
                  <c:v>9.6908887658655551</c:v>
                </c:pt>
                <c:pt idx="8">
                  <c:v>18.658560151689844</c:v>
                </c:pt>
                <c:pt idx="9">
                  <c:v>2.353655883856836</c:v>
                </c:pt>
                <c:pt idx="10">
                  <c:v>13.819958965184863</c:v>
                </c:pt>
                <c:pt idx="11">
                  <c:v>0.64960602599512596</c:v>
                </c:pt>
              </c:numCache>
            </c:numRef>
          </c:val>
        </c:ser>
        <c:ser>
          <c:idx val="2"/>
          <c:order val="2"/>
          <c:tx>
            <c:strRef>
              <c:f>Distribution!$A$180</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Distribution!$B$180:$M$180</c:f>
              <c:numCache>
                <c:formatCode>0.00</c:formatCode>
                <c:ptCount val="12"/>
                <c:pt idx="0">
                  <c:v>430.76072778582528</c:v>
                </c:pt>
                <c:pt idx="1">
                  <c:v>94.980217223866902</c:v>
                </c:pt>
                <c:pt idx="2">
                  <c:v>8.3826493790520509</c:v>
                </c:pt>
                <c:pt idx="3">
                  <c:v>541.34887130467973</c:v>
                </c:pt>
                <c:pt idx="4">
                  <c:v>2.4616201615408495</c:v>
                </c:pt>
                <c:pt idx="5">
                  <c:v>167.96415384119288</c:v>
                </c:pt>
                <c:pt idx="6">
                  <c:v>494.51584595473537</c:v>
                </c:pt>
                <c:pt idx="7">
                  <c:v>29.259416539674866</c:v>
                </c:pt>
                <c:pt idx="8">
                  <c:v>97.021282504263567</c:v>
                </c:pt>
                <c:pt idx="9">
                  <c:v>4.3531512620274899</c:v>
                </c:pt>
                <c:pt idx="10">
                  <c:v>24.938120822937794</c:v>
                </c:pt>
                <c:pt idx="11">
                  <c:v>9.9241983291903327E-2</c:v>
                </c:pt>
              </c:numCache>
            </c:numRef>
          </c:val>
        </c:ser>
        <c:ser>
          <c:idx val="3"/>
          <c:order val="3"/>
          <c:tx>
            <c:strRef>
              <c:f>Distribution!$A$181</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Distribution!$B$181:$M$181</c:f>
              <c:numCache>
                <c:formatCode>0.00</c:formatCode>
                <c:ptCount val="12"/>
                <c:pt idx="0">
                  <c:v>231.41465262683573</c:v>
                </c:pt>
                <c:pt idx="1">
                  <c:v>9.3270633681022357</c:v>
                </c:pt>
                <c:pt idx="2">
                  <c:v>8.9081357124914557</c:v>
                </c:pt>
                <c:pt idx="3">
                  <c:v>314.15682546549124</c:v>
                </c:pt>
                <c:pt idx="4">
                  <c:v>3.4020694755226857</c:v>
                </c:pt>
                <c:pt idx="5">
                  <c:v>112.29264231230425</c:v>
                </c:pt>
                <c:pt idx="6">
                  <c:v>774.25168812541801</c:v>
                </c:pt>
                <c:pt idx="7">
                  <c:v>20.579681054889956</c:v>
                </c:pt>
                <c:pt idx="8">
                  <c:v>49.666874830106252</c:v>
                </c:pt>
                <c:pt idx="9">
                  <c:v>1.7333250146375487</c:v>
                </c:pt>
                <c:pt idx="10">
                  <c:v>96.151601237635063</c:v>
                </c:pt>
                <c:pt idx="11">
                  <c:v>2.1253600380077831E-2</c:v>
                </c:pt>
              </c:numCache>
            </c:numRef>
          </c:val>
        </c:ser>
        <c:ser>
          <c:idx val="4"/>
          <c:order val="4"/>
          <c:tx>
            <c:strRef>
              <c:f>Distribution!$A$182</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Distribution!$B$182:$M$182</c:f>
              <c:numCache>
                <c:formatCode>0.00</c:formatCode>
                <c:ptCount val="12"/>
                <c:pt idx="0">
                  <c:v>19.515443144767225</c:v>
                </c:pt>
                <c:pt idx="1">
                  <c:v>5.8907035289357719</c:v>
                </c:pt>
                <c:pt idx="2">
                  <c:v>0.29718841096291698</c:v>
                </c:pt>
                <c:pt idx="3">
                  <c:v>1.2972958689051659</c:v>
                </c:pt>
                <c:pt idx="4">
                  <c:v>0.10645124192978907</c:v>
                </c:pt>
                <c:pt idx="5">
                  <c:v>27.12435834564619</c:v>
                </c:pt>
                <c:pt idx="6">
                  <c:v>6.1165549956822263</c:v>
                </c:pt>
                <c:pt idx="7">
                  <c:v>0.75370504958573237</c:v>
                </c:pt>
                <c:pt idx="8">
                  <c:v>1.452997239108291</c:v>
                </c:pt>
                <c:pt idx="9">
                  <c:v>2.9883481020078709E-2</c:v>
                </c:pt>
                <c:pt idx="10">
                  <c:v>5.3055227243930761E-2</c:v>
                </c:pt>
                <c:pt idx="11">
                  <c:v>5.7904354907805074E-3</c:v>
                </c:pt>
              </c:numCache>
            </c:numRef>
          </c:val>
        </c:ser>
        <c:ser>
          <c:idx val="5"/>
          <c:order val="5"/>
          <c:tx>
            <c:strRef>
              <c:f>Distribution!$A$183</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Distribution!$B$183:$M$183</c:f>
              <c:numCache>
                <c:formatCode>0.00</c:formatCode>
                <c:ptCount val="12"/>
                <c:pt idx="0">
                  <c:v>1.3109412137346139</c:v>
                </c:pt>
                <c:pt idx="1">
                  <c:v>0.53788822409842385</c:v>
                </c:pt>
                <c:pt idx="2">
                  <c:v>0.89995039571476754</c:v>
                </c:pt>
                <c:pt idx="3">
                  <c:v>223.29443084045019</c:v>
                </c:pt>
                <c:pt idx="4">
                  <c:v>0.15242842370935156</c:v>
                </c:pt>
                <c:pt idx="5">
                  <c:v>145.18186389212684</c:v>
                </c:pt>
                <c:pt idx="6">
                  <c:v>361.05837163372166</c:v>
                </c:pt>
                <c:pt idx="7">
                  <c:v>1.1624372472097086</c:v>
                </c:pt>
                <c:pt idx="8">
                  <c:v>270.47269177581541</c:v>
                </c:pt>
                <c:pt idx="9">
                  <c:v>1.1304244840184667</c:v>
                </c:pt>
                <c:pt idx="10">
                  <c:v>16.59810895724414</c:v>
                </c:pt>
                <c:pt idx="11">
                  <c:v>0.11664921324063379</c:v>
                </c:pt>
              </c:numCache>
            </c:numRef>
          </c:val>
        </c:ser>
        <c:ser>
          <c:idx val="6"/>
          <c:order val="6"/>
          <c:tx>
            <c:strRef>
              <c:f>Distribution!$A$184</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Distribution!$B$177:$M$177</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Distribution!$B$184:$M$184</c:f>
              <c:numCache>
                <c:formatCode>0.00</c:formatCode>
                <c:ptCount val="12"/>
                <c:pt idx="0">
                  <c:v>68.412369248962861</c:v>
                </c:pt>
                <c:pt idx="1">
                  <c:v>3.9451681763193749</c:v>
                </c:pt>
                <c:pt idx="2">
                  <c:v>3.0744049324985059</c:v>
                </c:pt>
                <c:pt idx="3">
                  <c:v>53.795751098033108</c:v>
                </c:pt>
                <c:pt idx="4">
                  <c:v>1.2944345217874707E-2</c:v>
                </c:pt>
                <c:pt idx="5">
                  <c:v>48.262785019469405</c:v>
                </c:pt>
                <c:pt idx="6">
                  <c:v>142.66291345741701</c:v>
                </c:pt>
                <c:pt idx="7">
                  <c:v>61.603770558222905</c:v>
                </c:pt>
                <c:pt idx="8">
                  <c:v>23.851652715700684</c:v>
                </c:pt>
                <c:pt idx="9">
                  <c:v>0.11655976795191211</c:v>
                </c:pt>
                <c:pt idx="10">
                  <c:v>4.5431375490315915</c:v>
                </c:pt>
                <c:pt idx="11">
                  <c:v>2.0383492268592773E-2</c:v>
                </c:pt>
              </c:numCache>
            </c:numRef>
          </c:val>
        </c:ser>
        <c:dLbls>
          <c:showLegendKey val="0"/>
          <c:showVal val="0"/>
          <c:showCatName val="0"/>
          <c:showSerName val="0"/>
          <c:showPercent val="0"/>
          <c:showBubbleSize val="0"/>
        </c:dLbls>
        <c:gapWidth val="55"/>
        <c:overlap val="100"/>
        <c:axId val="223741392"/>
        <c:axId val="223741952"/>
      </c:barChart>
      <c:catAx>
        <c:axId val="22374139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223741952"/>
        <c:crosses val="autoZero"/>
        <c:auto val="1"/>
        <c:lblAlgn val="ctr"/>
        <c:lblOffset val="100"/>
        <c:noMultiLvlLbl val="0"/>
      </c:catAx>
      <c:valAx>
        <c:axId val="2237419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layout/>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23741392"/>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(1.4 Billion)</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5.2426952230996297E-2"/>
                  <c:y val="-8.105606828712232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914360663793237"/>
                  <c:y val="-3.5508461449386949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0742903047587563"/>
                  <c:y val="5.3286152337669958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2.0052191661951706E-2"/>
                  <c:y val="-1.5124887774698214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1.4742055436620357E-2"/>
                  <c:y val="3.7262860606024149E-2"/>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7.1297032878882644E-2"/>
                  <c:y val="4.5531064414691479E-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1560068601223847"/>
                  <c:y val="-2.1992098737211578E-2"/>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1.9201251507913561E-2"/>
                  <c:y val="-3.1487750335735996E-3"/>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5.5081396121131132E-3"/>
                  <c:y val="-0.1592349580499190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Distribution!$B$20:$M$20</c:f>
              <c:numCache>
                <c:formatCode>#,##0.00</c:formatCode>
                <c:ptCount val="12"/>
                <c:pt idx="0">
                  <c:v>15.943277</c:v>
                </c:pt>
                <c:pt idx="1">
                  <c:v>2.0008599999999999</c:v>
                </c:pt>
                <c:pt idx="2">
                  <c:v>172.03639100000001</c:v>
                </c:pt>
                <c:pt idx="3">
                  <c:v>405.060654</c:v>
                </c:pt>
                <c:pt idx="4">
                  <c:v>6.3843249999999996</c:v>
                </c:pt>
                <c:pt idx="5">
                  <c:v>163.27644599999999</c:v>
                </c:pt>
                <c:pt idx="6">
                  <c:v>360.64454699999999</c:v>
                </c:pt>
                <c:pt idx="7">
                  <c:v>70.647366000000005</c:v>
                </c:pt>
                <c:pt idx="8">
                  <c:v>56.956518000000003</c:v>
                </c:pt>
                <c:pt idx="9">
                  <c:v>13.084823</c:v>
                </c:pt>
                <c:pt idx="10">
                  <c:v>77.176446999999996</c:v>
                </c:pt>
                <c:pt idx="11">
                  <c:v>7.6517379999999999</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image" Target="../media/image4.gif"/><Relationship Id="rId5" Type="http://schemas.openxmlformats.org/officeDocument/2006/relationships/image" Target="../media/image5.emf"/><Relationship Id="rId4"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5</xdr:col>
      <xdr:colOff>685800</xdr:colOff>
      <xdr:row>1</xdr:row>
      <xdr:rowOff>152400</xdr:rowOff>
    </xdr:from>
    <xdr:to>
      <xdr:col>9</xdr:col>
      <xdr:colOff>257175</xdr:colOff>
      <xdr:row>18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714376</xdr:colOff>
      <xdr:row>19</xdr:row>
      <xdr:rowOff>161925</xdr:rowOff>
    </xdr:from>
    <xdr:to>
      <xdr:col>9</xdr:col>
      <xdr:colOff>285750</xdr:colOff>
      <xdr:row>37</xdr:row>
      <xdr:rowOff>11906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1721643</xdr:colOff>
      <xdr:row>73</xdr:row>
      <xdr:rowOff>19050</xdr:rowOff>
    </xdr:from>
    <xdr:to>
      <xdr:col>9</xdr:col>
      <xdr:colOff>594180</xdr:colOff>
      <xdr:row>90</xdr:row>
      <xdr:rowOff>147412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318520</xdr:colOff>
      <xdr:row>92</xdr:row>
      <xdr:rowOff>6011</xdr:rowOff>
    </xdr:from>
    <xdr:to>
      <xdr:col>5</xdr:col>
      <xdr:colOff>571501</xdr:colOff>
      <xdr:row>109</xdr:row>
      <xdr:rowOff>100353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542019</xdr:colOff>
      <xdr:row>92</xdr:row>
      <xdr:rowOff>47056</xdr:rowOff>
    </xdr:from>
    <xdr:to>
      <xdr:col>12</xdr:col>
      <xdr:colOff>701904</xdr:colOff>
      <xdr:row>110</xdr:row>
      <xdr:rowOff>35718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369091</xdr:colOff>
      <xdr:row>13</xdr:row>
      <xdr:rowOff>85610</xdr:rowOff>
    </xdr:from>
    <xdr:to>
      <xdr:col>13</xdr:col>
      <xdr:colOff>762000</xdr:colOff>
      <xdr:row>35</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773907</xdr:colOff>
      <xdr:row>13</xdr:row>
      <xdr:rowOff>99786</xdr:rowOff>
    </xdr:from>
    <xdr:to>
      <xdr:col>7</xdr:col>
      <xdr:colOff>227353</xdr:colOff>
      <xdr:row>35</xdr:row>
      <xdr:rowOff>111125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392907</xdr:colOff>
      <xdr:row>126</xdr:row>
      <xdr:rowOff>119064</xdr:rowOff>
    </xdr:from>
    <xdr:to>
      <xdr:col>12</xdr:col>
      <xdr:colOff>582084</xdr:colOff>
      <xdr:row>144</xdr:row>
      <xdr:rowOff>92644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369094</xdr:colOff>
      <xdr:row>126</xdr:row>
      <xdr:rowOff>130968</xdr:rowOff>
    </xdr:from>
    <xdr:to>
      <xdr:col>5</xdr:col>
      <xdr:colOff>622756</xdr:colOff>
      <xdr:row>144</xdr:row>
      <xdr:rowOff>104548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345281</xdr:colOff>
      <xdr:row>147</xdr:row>
      <xdr:rowOff>190500</xdr:rowOff>
    </xdr:from>
    <xdr:to>
      <xdr:col>15</xdr:col>
      <xdr:colOff>119063</xdr:colOff>
      <xdr:row>160</xdr:row>
      <xdr:rowOff>210979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309563</xdr:colOff>
      <xdr:row>147</xdr:row>
      <xdr:rowOff>119061</xdr:rowOff>
    </xdr:from>
    <xdr:to>
      <xdr:col>10</xdr:col>
      <xdr:colOff>83346</xdr:colOff>
      <xdr:row>160</xdr:row>
      <xdr:rowOff>139540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273843</xdr:colOff>
      <xdr:row>176</xdr:row>
      <xdr:rowOff>35717</xdr:rowOff>
    </xdr:from>
    <xdr:to>
      <xdr:col>12</xdr:col>
      <xdr:colOff>452437</xdr:colOff>
      <xdr:row>195</xdr:row>
      <xdr:rowOff>11906</xdr:rowOff>
    </xdr:to>
    <xdr:graphicFrame macro="">
      <xdr:nvGraphicFramePr>
        <xdr:cNvPr id="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904875</xdr:colOff>
      <xdr:row>175</xdr:row>
      <xdr:rowOff>95249</xdr:rowOff>
    </xdr:from>
    <xdr:to>
      <xdr:col>5</xdr:col>
      <xdr:colOff>714375</xdr:colOff>
      <xdr:row>194</xdr:row>
      <xdr:rowOff>71437</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266700</xdr:colOff>
      <xdr:row>1</xdr:row>
      <xdr:rowOff>0</xdr:rowOff>
    </xdr:from>
    <xdr:to>
      <xdr:col>12</xdr:col>
      <xdr:colOff>257735</xdr:colOff>
      <xdr:row>5</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38</xdr:row>
      <xdr:rowOff>56031</xdr:rowOff>
    </xdr:from>
    <xdr:to>
      <xdr:col>12</xdr:col>
      <xdr:colOff>425823</xdr:colOff>
      <xdr:row>45</xdr:row>
      <xdr:rowOff>200026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15</xdr:row>
      <xdr:rowOff>104775</xdr:rowOff>
    </xdr:from>
    <xdr:to>
      <xdr:col>2</xdr:col>
      <xdr:colOff>1314450</xdr:colOff>
      <xdr:row>32</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1552575</xdr:colOff>
      <xdr:row>15</xdr:row>
      <xdr:rowOff>104775</xdr:rowOff>
    </xdr:from>
    <xdr:to>
      <xdr:col>8</xdr:col>
      <xdr:colOff>219075</xdr:colOff>
      <xdr:row>32</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447675</xdr:colOff>
      <xdr:row>15</xdr:row>
      <xdr:rowOff>143934</xdr:rowOff>
    </xdr:from>
    <xdr:to>
      <xdr:col>16</xdr:col>
      <xdr:colOff>128058</xdr:colOff>
      <xdr:row>32</xdr:row>
      <xdr:rowOff>134409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571500</xdr:colOff>
      <xdr:row>8</xdr:row>
      <xdr:rowOff>85725</xdr:rowOff>
    </xdr:from>
    <xdr:to>
      <xdr:col>11</xdr:col>
      <xdr:colOff>361950</xdr:colOff>
      <xdr:row>27</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32</xdr:row>
      <xdr:rowOff>38100</xdr:rowOff>
    </xdr:from>
    <xdr:to>
      <xdr:col>11</xdr:col>
      <xdr:colOff>533400</xdr:colOff>
      <xdr:row>50</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76200</xdr:colOff>
      <xdr:row>21</xdr:row>
      <xdr:rowOff>9525</xdr:rowOff>
    </xdr:to>
    <xdr:pic>
      <xdr:nvPicPr>
        <xdr:cNvPr id="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7"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8"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9"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0"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1"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1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1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1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xdr:from>
      <xdr:col>3</xdr:col>
      <xdr:colOff>397566</xdr:colOff>
      <xdr:row>17</xdr:row>
      <xdr:rowOff>157371</xdr:rowOff>
    </xdr:from>
    <xdr:to>
      <xdr:col>12</xdr:col>
      <xdr:colOff>75373</xdr:colOff>
      <xdr:row>35</xdr:row>
      <xdr:rowOff>128796</xdr:rowOff>
    </xdr:to>
    <xdr:graphicFrame macro="">
      <xdr:nvGraphicFramePr>
        <xdr:cNvPr id="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19049</xdr:colOff>
      <xdr:row>1</xdr:row>
      <xdr:rowOff>9525</xdr:rowOff>
    </xdr:from>
    <xdr:to>
      <xdr:col>18</xdr:col>
      <xdr:colOff>142875</xdr:colOff>
      <xdr:row>28</xdr:row>
      <xdr:rowOff>28576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497417</xdr:colOff>
      <xdr:row>0</xdr:row>
      <xdr:rowOff>603250</xdr:rowOff>
    </xdr:from>
    <xdr:to>
      <xdr:col>25</xdr:col>
      <xdr:colOff>197485</xdr:colOff>
      <xdr:row>26</xdr:row>
      <xdr:rowOff>6901</xdr:rowOff>
    </xdr:to>
    <xdr:pic>
      <xdr:nvPicPr>
        <xdr:cNvPr id="2" name="Picture 1"/>
        <xdr:cNvPicPr>
          <a:picLocks noChangeAspect="1"/>
        </xdr:cNvPicPr>
      </xdr:nvPicPr>
      <xdr:blipFill>
        <a:blip xmlns:r="http://schemas.openxmlformats.org/officeDocument/2006/relationships" r:embed="rId1"/>
        <a:stretch>
          <a:fillRect/>
        </a:stretch>
      </xdr:blipFill>
      <xdr:spPr>
        <a:xfrm>
          <a:off x="5983817" y="603250"/>
          <a:ext cx="9739418" cy="52139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471486</xdr:colOff>
      <xdr:row>28</xdr:row>
      <xdr:rowOff>128588</xdr:rowOff>
    </xdr:from>
    <xdr:to>
      <xdr:col>19</xdr:col>
      <xdr:colOff>-1</xdr:colOff>
      <xdr:row>55</xdr:row>
      <xdr:rowOff>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535782</xdr:colOff>
      <xdr:row>6</xdr:row>
      <xdr:rowOff>11906</xdr:rowOff>
    </xdr:from>
    <xdr:to>
      <xdr:col>13</xdr:col>
      <xdr:colOff>173832</xdr:colOff>
      <xdr:row>24</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71437</xdr:colOff>
      <xdr:row>6</xdr:row>
      <xdr:rowOff>107156</xdr:rowOff>
    </xdr:from>
    <xdr:to>
      <xdr:col>22</xdr:col>
      <xdr:colOff>252412</xdr:colOff>
      <xdr:row>21</xdr:row>
      <xdr:rowOff>180976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71438</xdr:colOff>
      <xdr:row>62</xdr:row>
      <xdr:rowOff>23814</xdr:rowOff>
    </xdr:from>
    <xdr:to>
      <xdr:col>22</xdr:col>
      <xdr:colOff>129508</xdr:colOff>
      <xdr:row>83</xdr:row>
      <xdr:rowOff>47625</xdr:rowOff>
    </xdr:to>
    <xdr:pic>
      <xdr:nvPicPr>
        <xdr:cNvPr id="5" name="Picture 4"/>
        <xdr:cNvPicPr>
          <a:picLocks noChangeAspect="1"/>
        </xdr:cNvPicPr>
      </xdr:nvPicPr>
      <xdr:blipFill>
        <a:blip xmlns:r="http://schemas.openxmlformats.org/officeDocument/2006/relationships" r:embed="rId4"/>
        <a:stretch>
          <a:fillRect/>
        </a:stretch>
      </xdr:blipFill>
      <xdr:spPr>
        <a:xfrm>
          <a:off x="6481763" y="12863514"/>
          <a:ext cx="7735220" cy="41576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29</xdr:row>
      <xdr:rowOff>0</xdr:rowOff>
    </xdr:from>
    <xdr:to>
      <xdr:col>3</xdr:col>
      <xdr:colOff>123825</xdr:colOff>
      <xdr:row>29</xdr:row>
      <xdr:rowOff>123825</xdr:rowOff>
    </xdr:to>
    <xdr:pic>
      <xdr:nvPicPr>
        <xdr:cNvPr id="2" name="Picture 1"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editAs="oneCell">
    <xdr:from>
      <xdr:col>3</xdr:col>
      <xdr:colOff>0</xdr:colOff>
      <xdr:row>29</xdr:row>
      <xdr:rowOff>0</xdr:rowOff>
    </xdr:from>
    <xdr:to>
      <xdr:col>3</xdr:col>
      <xdr:colOff>123825</xdr:colOff>
      <xdr:row>29</xdr:row>
      <xdr:rowOff>123825</xdr:rowOff>
    </xdr:to>
    <xdr:pic>
      <xdr:nvPicPr>
        <xdr:cNvPr id="3" name="Picture 2"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xdr:from>
      <xdr:col>13</xdr:col>
      <xdr:colOff>238124</xdr:colOff>
      <xdr:row>17</xdr:row>
      <xdr:rowOff>152400</xdr:rowOff>
    </xdr:from>
    <xdr:to>
      <xdr:col>21</xdr:col>
      <xdr:colOff>304799</xdr:colOff>
      <xdr:row>31</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66675</xdr:colOff>
      <xdr:row>7</xdr:row>
      <xdr:rowOff>114300</xdr:rowOff>
    </xdr:from>
    <xdr:to>
      <xdr:col>12</xdr:col>
      <xdr:colOff>266700</xdr:colOff>
      <xdr:row>21</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457200</xdr:colOff>
      <xdr:row>32</xdr:row>
      <xdr:rowOff>76200</xdr:rowOff>
    </xdr:from>
    <xdr:to>
      <xdr:col>18</xdr:col>
      <xdr:colOff>542925</xdr:colOff>
      <xdr:row>56</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209550</xdr:colOff>
      <xdr:row>60</xdr:row>
      <xdr:rowOff>104776</xdr:rowOff>
    </xdr:from>
    <xdr:to>
      <xdr:col>24</xdr:col>
      <xdr:colOff>19049</xdr:colOff>
      <xdr:row>87</xdr:row>
      <xdr:rowOff>96994</xdr:rowOff>
    </xdr:to>
    <xdr:pic>
      <xdr:nvPicPr>
        <xdr:cNvPr id="7"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67575" y="13687426"/>
          <a:ext cx="9563099" cy="509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13607</xdr:colOff>
      <xdr:row>1</xdr:row>
      <xdr:rowOff>160564</xdr:rowOff>
    </xdr:from>
    <xdr:to>
      <xdr:col>10</xdr:col>
      <xdr:colOff>76200</xdr:colOff>
      <xdr:row>24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8</xdr:row>
      <xdr:rowOff>104775</xdr:rowOff>
    </xdr:from>
    <xdr:to>
      <xdr:col>8</xdr:col>
      <xdr:colOff>647650</xdr:colOff>
      <xdr:row>12</xdr:row>
      <xdr:rowOff>76204</xdr:rowOff>
    </xdr:to>
    <xdr:sp macro="" textlink="">
      <xdr:nvSpPr>
        <xdr:cNvPr id="7" name="TextBox 1"/>
        <xdr:cNvSpPr txBox="1"/>
      </xdr:nvSpPr>
      <xdr:spPr>
        <a:xfrm>
          <a:off x="5095875" y="2457450"/>
          <a:ext cx="2714575" cy="619129"/>
        </a:xfrm>
        <a:prstGeom prst="rect">
          <a:avLst/>
        </a:prstGeom>
        <a:ln w="12700">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t>ASF deleted over 10 million files and 2 PB of data in FY14 as part of their</a:t>
          </a:r>
          <a:r>
            <a:rPr lang="en-US" sz="1100" baseline="0"/>
            <a:t> </a:t>
          </a:r>
          <a:r>
            <a:rPr lang="en-US" sz="1100"/>
            <a:t>consolidation and transition of the data to new media.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22411</xdr:colOff>
      <xdr:row>5</xdr:row>
      <xdr:rowOff>134470</xdr:rowOff>
    </xdr:from>
    <xdr:to>
      <xdr:col>11</xdr:col>
      <xdr:colOff>291352</xdr:colOff>
      <xdr:row>24</xdr:row>
      <xdr:rowOff>44824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1043827</xdr:colOff>
      <xdr:row>25</xdr:row>
      <xdr:rowOff>156880</xdr:rowOff>
    </xdr:from>
    <xdr:to>
      <xdr:col>11</xdr:col>
      <xdr:colOff>324971</xdr:colOff>
      <xdr:row>44</xdr:row>
      <xdr:rowOff>134470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0.5561</cdr:x>
      <cdr:y>0.17474</cdr:y>
    </cdr:from>
    <cdr:to>
      <cdr:x>0.82394</cdr:x>
      <cdr:y>0.29018</cdr:y>
    </cdr:to>
    <cdr:sp macro="" textlink="">
      <cdr:nvSpPr>
        <cdr:cNvPr id="2" name="TextBox 1"/>
        <cdr:cNvSpPr txBox="1"/>
      </cdr:nvSpPr>
      <cdr:spPr>
        <a:xfrm xmlns:a="http://schemas.openxmlformats.org/drawingml/2006/main">
          <a:off x="3520168" y="677638"/>
          <a:ext cx="1695428" cy="447673"/>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t>MODIS Terra and Aqua Collection 6 reprocessing</a:t>
          </a:r>
        </a:p>
      </cdr:txBody>
    </cdr:sp>
  </cdr:relSizeAnchor>
  <cdr:relSizeAnchor xmlns:cdr="http://schemas.openxmlformats.org/drawingml/2006/chartDrawing">
    <cdr:from>
      <cdr:x>0.82244</cdr:x>
      <cdr:y>0.20666</cdr:y>
    </cdr:from>
    <cdr:to>
      <cdr:x>0.9368</cdr:x>
      <cdr:y>0.20912</cdr:y>
    </cdr:to>
    <cdr:cxnSp macro="">
      <cdr:nvCxnSpPr>
        <cdr:cNvPr id="4" name="Straight Arrow Connector 3"/>
        <cdr:cNvCxnSpPr/>
      </cdr:nvCxnSpPr>
      <cdr:spPr>
        <a:xfrm xmlns:a="http://schemas.openxmlformats.org/drawingml/2006/main" flipV="1">
          <a:off x="5206081" y="801435"/>
          <a:ext cx="723903" cy="9540"/>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0.81341</cdr:x>
      <cdr:y>0.38842</cdr:y>
    </cdr:from>
    <cdr:to>
      <cdr:x>0.89617</cdr:x>
      <cdr:y>0.45719</cdr:y>
    </cdr:to>
    <cdr:cxnSp macro="">
      <cdr:nvCxnSpPr>
        <cdr:cNvPr id="6" name="Straight Arrow Connector 5"/>
        <cdr:cNvCxnSpPr/>
      </cdr:nvCxnSpPr>
      <cdr:spPr>
        <a:xfrm xmlns:a="http://schemas.openxmlformats.org/drawingml/2006/main">
          <a:off x="5148943" y="1506311"/>
          <a:ext cx="523875" cy="266700"/>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661987</xdr:colOff>
      <xdr:row>1</xdr:row>
      <xdr:rowOff>136071</xdr:rowOff>
    </xdr:from>
    <xdr:to>
      <xdr:col>10</xdr:col>
      <xdr:colOff>285749</xdr:colOff>
      <xdr:row>22</xdr:row>
      <xdr:rowOff>68035</xdr:rowOff>
    </xdr:to>
    <xdr:graphicFrame macro="">
      <xdr:nvGraphicFramePr>
        <xdr:cNvPr id="2"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142876</xdr:colOff>
      <xdr:row>23</xdr:row>
      <xdr:rowOff>102394</xdr:rowOff>
    </xdr:from>
    <xdr:to>
      <xdr:col>14</xdr:col>
      <xdr:colOff>683419</xdr:colOff>
      <xdr:row>45</xdr:row>
      <xdr:rowOff>109536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554831</xdr:colOff>
      <xdr:row>3</xdr:row>
      <xdr:rowOff>116681</xdr:rowOff>
    </xdr:from>
    <xdr:to>
      <xdr:col>8</xdr:col>
      <xdr:colOff>290512</xdr:colOff>
      <xdr:row>24</xdr:row>
      <xdr:rowOff>35719</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27</xdr:row>
      <xdr:rowOff>57150</xdr:rowOff>
    </xdr:from>
    <xdr:to>
      <xdr:col>14</xdr:col>
      <xdr:colOff>180975</xdr:colOff>
      <xdr:row>47</xdr:row>
      <xdr:rowOff>66675</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absoluteAnchor>
    <xdr:pos x="8348662" y="4195761"/>
    <xdr:ext cx="7239001" cy="435292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10</xdr:col>
      <xdr:colOff>261937</xdr:colOff>
      <xdr:row>7</xdr:row>
      <xdr:rowOff>95250</xdr:rowOff>
    </xdr:from>
    <xdr:to>
      <xdr:col>16</xdr:col>
      <xdr:colOff>404812</xdr:colOff>
      <xdr:row>21</xdr:row>
      <xdr:rowOff>71439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420688</xdr:colOff>
      <xdr:row>4</xdr:row>
      <xdr:rowOff>154781</xdr:rowOff>
    </xdr:from>
    <xdr:to>
      <xdr:col>17</xdr:col>
      <xdr:colOff>499270</xdr:colOff>
      <xdr:row>23</xdr:row>
      <xdr:rowOff>59531</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432594</xdr:colOff>
      <xdr:row>24</xdr:row>
      <xdr:rowOff>73025</xdr:rowOff>
    </xdr:from>
    <xdr:to>
      <xdr:col>17</xdr:col>
      <xdr:colOff>511174</xdr:colOff>
      <xdr:row>44</xdr:row>
      <xdr:rowOff>39687</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400049</xdr:colOff>
      <xdr:row>15</xdr:row>
      <xdr:rowOff>19049</xdr:rowOff>
    </xdr:from>
    <xdr:to>
      <xdr:col>11</xdr:col>
      <xdr:colOff>38100</xdr:colOff>
      <xdr:row>33</xdr:row>
      <xdr:rowOff>19050</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15</xdr:row>
      <xdr:rowOff>19050</xdr:rowOff>
    </xdr:from>
    <xdr:to>
      <xdr:col>5</xdr:col>
      <xdr:colOff>276225</xdr:colOff>
      <xdr:row>33</xdr:row>
      <xdr:rowOff>19050</xdr:rowOff>
    </xdr:to>
    <xdr:graphicFrame macro="">
      <xdr:nvGraphicFramePr>
        <xdr:cNvPr id="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19051</xdr:colOff>
      <xdr:row>1</xdr:row>
      <xdr:rowOff>9526</xdr:rowOff>
    </xdr:from>
    <xdr:to>
      <xdr:col>16</xdr:col>
      <xdr:colOff>581026</xdr:colOff>
      <xdr:row>20</xdr:row>
      <xdr:rowOff>142875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23</xdr:row>
      <xdr:rowOff>19050</xdr:rowOff>
    </xdr:from>
    <xdr:to>
      <xdr:col>17</xdr:col>
      <xdr:colOff>28575</xdr:colOff>
      <xdr:row>43</xdr:row>
      <xdr:rowOff>381000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1122</xdr:colOff>
      <xdr:row>2</xdr:row>
      <xdr:rowOff>194982</xdr:rowOff>
    </xdr:from>
    <xdr:to>
      <xdr:col>11</xdr:col>
      <xdr:colOff>324970</xdr:colOff>
      <xdr:row>22</xdr:row>
      <xdr:rowOff>22412</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44823</xdr:colOff>
      <xdr:row>25</xdr:row>
      <xdr:rowOff>11205</xdr:rowOff>
    </xdr:from>
    <xdr:to>
      <xdr:col>11</xdr:col>
      <xdr:colOff>380999</xdr:colOff>
      <xdr:row>45</xdr:row>
      <xdr:rowOff>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37539</xdr:colOff>
      <xdr:row>54</xdr:row>
      <xdr:rowOff>33617</xdr:rowOff>
    </xdr:from>
    <xdr:to>
      <xdr:col>14</xdr:col>
      <xdr:colOff>403412</xdr:colOff>
      <xdr:row>74</xdr:row>
      <xdr:rowOff>3921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459442</xdr:colOff>
      <xdr:row>152</xdr:row>
      <xdr:rowOff>72839</xdr:rowOff>
    </xdr:from>
    <xdr:to>
      <xdr:col>14</xdr:col>
      <xdr:colOff>470647</xdr:colOff>
      <xdr:row>168</xdr:row>
      <xdr:rowOff>15689</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235045</xdr:colOff>
      <xdr:row>0</xdr:row>
      <xdr:rowOff>98891</xdr:rowOff>
    </xdr:from>
    <xdr:to>
      <xdr:col>13</xdr:col>
      <xdr:colOff>23812</xdr:colOff>
      <xdr:row>17</xdr:row>
      <xdr:rowOff>5882</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683559</xdr:colOff>
      <xdr:row>110</xdr:row>
      <xdr:rowOff>61635</xdr:rowOff>
    </xdr:from>
    <xdr:to>
      <xdr:col>14</xdr:col>
      <xdr:colOff>717176</xdr:colOff>
      <xdr:row>123</xdr:row>
      <xdr:rowOff>166409</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236</xdr:row>
      <xdr:rowOff>0</xdr:rowOff>
    </xdr:from>
    <xdr:to>
      <xdr:col>14</xdr:col>
      <xdr:colOff>11205</xdr:colOff>
      <xdr:row>246</xdr:row>
      <xdr:rowOff>101600</xdr:rowOff>
    </xdr:to>
    <xdr:graphicFrame macro="">
      <xdr:nvGraphicFramePr>
        <xdr:cNvPr id="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381000</xdr:colOff>
      <xdr:row>198</xdr:row>
      <xdr:rowOff>190500</xdr:rowOff>
    </xdr:from>
    <xdr:to>
      <xdr:col>14</xdr:col>
      <xdr:colOff>414617</xdr:colOff>
      <xdr:row>209</xdr:row>
      <xdr:rowOff>295274</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37539</xdr:colOff>
      <xdr:row>56</xdr:row>
      <xdr:rowOff>33617</xdr:rowOff>
    </xdr:from>
    <xdr:to>
      <xdr:col>14</xdr:col>
      <xdr:colOff>403412</xdr:colOff>
      <xdr:row>76</xdr:row>
      <xdr:rowOff>3921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235045</xdr:colOff>
      <xdr:row>0</xdr:row>
      <xdr:rowOff>98891</xdr:rowOff>
    </xdr:from>
    <xdr:to>
      <xdr:col>13</xdr:col>
      <xdr:colOff>23812</xdr:colOff>
      <xdr:row>17</xdr:row>
      <xdr:rowOff>5882</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152</xdr:row>
      <xdr:rowOff>0</xdr:rowOff>
    </xdr:from>
    <xdr:to>
      <xdr:col>14</xdr:col>
      <xdr:colOff>11205</xdr:colOff>
      <xdr:row>162</xdr:row>
      <xdr:rowOff>101600</xdr:rowOff>
    </xdr:to>
    <xdr:graphicFrame macro="">
      <xdr:nvGraphicFramePr>
        <xdr:cNvPr id="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381000</xdr:colOff>
      <xdr:row>114</xdr:row>
      <xdr:rowOff>190500</xdr:rowOff>
    </xdr:from>
    <xdr:to>
      <xdr:col>14</xdr:col>
      <xdr:colOff>414617</xdr:colOff>
      <xdr:row>125</xdr:row>
      <xdr:rowOff>295274</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27215</xdr:colOff>
      <xdr:row>76</xdr:row>
      <xdr:rowOff>11794</xdr:rowOff>
    </xdr:from>
    <xdr:to>
      <xdr:col>6</xdr:col>
      <xdr:colOff>10584</xdr:colOff>
      <xdr:row>99</xdr:row>
      <xdr:rowOff>2269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27213</xdr:colOff>
      <xdr:row>42</xdr:row>
      <xdr:rowOff>27441</xdr:rowOff>
    </xdr:from>
    <xdr:to>
      <xdr:col>6</xdr:col>
      <xdr:colOff>10584</xdr:colOff>
      <xdr:row>65</xdr:row>
      <xdr:rowOff>17916</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110</xdr:row>
      <xdr:rowOff>1814</xdr:rowOff>
    </xdr:from>
    <xdr:to>
      <xdr:col>6</xdr:col>
      <xdr:colOff>23812</xdr:colOff>
      <xdr:row>133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27213</xdr:colOff>
      <xdr:row>15</xdr:row>
      <xdr:rowOff>31749</xdr:rowOff>
    </xdr:from>
    <xdr:to>
      <xdr:col>7</xdr:col>
      <xdr:colOff>486833</xdr:colOff>
      <xdr:row>35</xdr:row>
      <xdr:rowOff>148165</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63</xdr:row>
      <xdr:rowOff>10585</xdr:rowOff>
    </xdr:from>
    <xdr:to>
      <xdr:col>7</xdr:col>
      <xdr:colOff>497416</xdr:colOff>
      <xdr:row>83</xdr:row>
      <xdr:rowOff>63501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190499</xdr:colOff>
      <xdr:row>39</xdr:row>
      <xdr:rowOff>0</xdr:rowOff>
    </xdr:from>
    <xdr:to>
      <xdr:col>7</xdr:col>
      <xdr:colOff>497416</xdr:colOff>
      <xdr:row>59</xdr:row>
      <xdr:rowOff>52917</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27213</xdr:colOff>
      <xdr:row>14</xdr:row>
      <xdr:rowOff>31749</xdr:rowOff>
    </xdr:from>
    <xdr:to>
      <xdr:col>7</xdr:col>
      <xdr:colOff>476249</xdr:colOff>
      <xdr:row>32</xdr:row>
      <xdr:rowOff>148167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62</xdr:row>
      <xdr:rowOff>10585</xdr:rowOff>
    </xdr:from>
    <xdr:to>
      <xdr:col>7</xdr:col>
      <xdr:colOff>497416</xdr:colOff>
      <xdr:row>82</xdr:row>
      <xdr:rowOff>63501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7</xdr:col>
      <xdr:colOff>529166</xdr:colOff>
      <xdr:row>56</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247650</xdr:colOff>
      <xdr:row>5</xdr:row>
      <xdr:rowOff>19050</xdr:rowOff>
    </xdr:from>
    <xdr:to>
      <xdr:col>10</xdr:col>
      <xdr:colOff>419100</xdr:colOff>
      <xdr:row>22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7"/>
  <sheetViews>
    <sheetView zoomScale="90" zoomScaleNormal="90" workbookViewId="0">
      <selection activeCell="F3" sqref="F3"/>
    </sheetView>
  </sheetViews>
  <sheetFormatPr defaultColWidth="11.42578125" defaultRowHeight="12.75" x14ac:dyDescent="0.2"/>
  <cols>
    <col min="1" max="1" width="122.7109375" customWidth="1"/>
    <col min="2" max="2" width="8.140625" customWidth="1"/>
    <col min="3" max="3" width="0.140625" hidden="1" customWidth="1"/>
  </cols>
  <sheetData>
    <row r="1" spans="1:1" ht="264.95" customHeight="1" x14ac:dyDescent="0.2">
      <c r="A1" s="1" t="s">
        <v>0</v>
      </c>
    </row>
    <row r="2" spans="1:1" ht="33.950000000000003" customHeight="1" x14ac:dyDescent="0.2">
      <c r="A2" s="2"/>
    </row>
    <row r="3" spans="1:1" s="4" customFormat="1" ht="131.25" customHeight="1" x14ac:dyDescent="0.35">
      <c r="A3" s="3" t="s">
        <v>7</v>
      </c>
    </row>
    <row r="7" spans="1:1" x14ac:dyDescent="0.2">
      <c r="A7" s="5"/>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AL275"/>
  <sheetViews>
    <sheetView topLeftCell="A161" zoomScale="70" zoomScaleNormal="70" workbookViewId="0">
      <selection activeCell="A3" sqref="A3:B3"/>
    </sheetView>
  </sheetViews>
  <sheetFormatPr defaultColWidth="8.85546875" defaultRowHeight="12.75" x14ac:dyDescent="0.2"/>
  <cols>
    <col min="1" max="1" width="12.7109375" style="20" customWidth="1"/>
    <col min="2" max="2" width="13.42578125" style="20" customWidth="1"/>
    <col min="3" max="3" width="15.42578125" style="20" customWidth="1"/>
    <col min="4" max="4" width="15.85546875" style="20" customWidth="1"/>
    <col min="5" max="9" width="13.42578125" style="20" customWidth="1"/>
    <col min="10" max="10" width="14.7109375" style="20" customWidth="1"/>
    <col min="11" max="11" width="13.85546875" style="20" customWidth="1"/>
    <col min="12" max="13" width="13.42578125" style="20" customWidth="1"/>
    <col min="14" max="14" width="15.42578125" style="20" customWidth="1"/>
    <col min="15" max="15" width="14.7109375" style="20" customWidth="1"/>
    <col min="16" max="16" width="13.42578125" style="20" customWidth="1"/>
    <col min="17" max="17" width="14.7109375" style="20" customWidth="1"/>
    <col min="18" max="18" width="15" style="20" customWidth="1"/>
    <col min="19" max="19" width="15.7109375" style="20" customWidth="1"/>
    <col min="20" max="20" width="16.140625" style="20" customWidth="1"/>
    <col min="21" max="21" width="13.42578125" style="20" customWidth="1"/>
    <col min="22" max="22" width="17.5703125" style="20" customWidth="1"/>
    <col min="23" max="26" width="4.7109375" style="20" customWidth="1"/>
    <col min="27" max="27" width="13.28515625" style="105" customWidth="1"/>
    <col min="28" max="28" width="4.7109375" style="20" customWidth="1"/>
    <col min="29" max="29" width="9" style="20" bestFit="1" customWidth="1"/>
    <col min="30" max="30" width="10.28515625" style="20" customWidth="1"/>
    <col min="31" max="16384" width="8.85546875" style="20"/>
  </cols>
  <sheetData>
    <row r="1" spans="1:35" ht="41.25" customHeight="1" x14ac:dyDescent="0.2">
      <c r="A1" s="675" t="s">
        <v>123</v>
      </c>
      <c r="B1" s="671"/>
      <c r="C1" s="671"/>
      <c r="D1" s="671"/>
      <c r="E1" s="671"/>
      <c r="F1" s="671"/>
      <c r="G1" s="671"/>
    </row>
    <row r="2" spans="1:35" ht="12.75" customHeight="1" x14ac:dyDescent="0.2">
      <c r="A2" s="106"/>
      <c r="B2" s="107"/>
      <c r="C2" s="107"/>
      <c r="D2" s="107"/>
      <c r="E2" s="107"/>
      <c r="F2" s="107"/>
      <c r="G2" s="107"/>
      <c r="H2" s="107"/>
      <c r="I2" s="107"/>
      <c r="J2" s="107"/>
      <c r="K2" s="107"/>
      <c r="L2" s="107"/>
      <c r="M2" s="107"/>
      <c r="N2" s="107"/>
      <c r="O2" s="107"/>
    </row>
    <row r="3" spans="1:35" x14ac:dyDescent="0.2">
      <c r="B3" s="12"/>
      <c r="C3" s="12"/>
      <c r="D3" s="12"/>
      <c r="E3" s="12"/>
      <c r="F3" s="12"/>
      <c r="G3" s="12"/>
      <c r="H3" s="12"/>
      <c r="I3" s="12"/>
      <c r="J3" s="12"/>
      <c r="K3" s="12"/>
      <c r="L3" s="12"/>
      <c r="M3" s="12"/>
      <c r="N3" s="12"/>
      <c r="O3" s="12"/>
      <c r="P3" s="12"/>
      <c r="Q3" s="12"/>
      <c r="R3" s="12"/>
      <c r="S3" s="12"/>
      <c r="T3" s="12"/>
      <c r="U3" s="12"/>
      <c r="V3" s="12"/>
      <c r="W3" s="12"/>
      <c r="X3" s="12"/>
      <c r="Y3" s="12"/>
      <c r="Z3" s="12"/>
      <c r="AA3" s="108"/>
      <c r="AB3" s="12"/>
      <c r="AC3" s="12"/>
      <c r="AD3" s="12"/>
      <c r="AE3" s="12"/>
      <c r="AF3" s="12"/>
      <c r="AG3" s="12"/>
      <c r="AH3" s="12"/>
      <c r="AI3" s="12"/>
    </row>
    <row r="4" spans="1:35" x14ac:dyDescent="0.2">
      <c r="B4" s="12"/>
      <c r="C4" s="12"/>
      <c r="D4" s="12"/>
      <c r="E4" s="12"/>
      <c r="F4" s="12"/>
      <c r="G4" s="12"/>
      <c r="H4" s="12"/>
      <c r="I4" s="12"/>
      <c r="J4" s="12"/>
      <c r="K4" s="12"/>
      <c r="L4" s="12"/>
      <c r="M4" s="12"/>
      <c r="N4" s="12"/>
      <c r="O4" s="12"/>
      <c r="P4" s="12"/>
      <c r="Q4" s="12"/>
      <c r="R4" s="12"/>
      <c r="S4" s="12"/>
      <c r="T4" s="12"/>
      <c r="U4" s="12"/>
      <c r="V4" s="12"/>
      <c r="W4" s="12"/>
      <c r="X4" s="12"/>
      <c r="Y4" s="12"/>
      <c r="Z4" s="12"/>
      <c r="AA4" s="108"/>
      <c r="AB4" s="12"/>
      <c r="AC4" s="12"/>
      <c r="AD4" s="12"/>
      <c r="AE4" s="12"/>
      <c r="AF4" s="12"/>
      <c r="AG4" s="12"/>
      <c r="AH4" s="12"/>
      <c r="AI4" s="12"/>
    </row>
    <row r="5" spans="1:35" x14ac:dyDescent="0.2">
      <c r="B5" s="12"/>
      <c r="C5" s="12"/>
      <c r="D5" s="12"/>
      <c r="E5" s="12"/>
      <c r="F5" s="12"/>
      <c r="G5" s="12"/>
      <c r="H5" s="12"/>
      <c r="I5" s="12"/>
      <c r="J5" s="12"/>
      <c r="K5" s="12"/>
      <c r="L5" s="12"/>
      <c r="M5" s="12"/>
      <c r="N5" s="12"/>
      <c r="O5" s="12"/>
      <c r="P5" s="12"/>
      <c r="Q5" s="12"/>
      <c r="R5" s="12"/>
      <c r="S5" s="12"/>
      <c r="T5" s="12"/>
      <c r="U5" s="12"/>
      <c r="V5" s="12"/>
      <c r="W5" s="12"/>
      <c r="X5" s="12"/>
      <c r="Y5" s="12"/>
      <c r="Z5" s="12"/>
      <c r="AA5" s="108"/>
      <c r="AB5" s="12"/>
      <c r="AC5" s="12"/>
      <c r="AD5" s="12"/>
      <c r="AE5" s="12"/>
      <c r="AF5" s="12"/>
      <c r="AG5" s="12"/>
      <c r="AH5" s="12"/>
      <c r="AI5" s="12"/>
    </row>
    <row r="6" spans="1:35" x14ac:dyDescent="0.2">
      <c r="B6" s="12"/>
      <c r="C6" s="12"/>
      <c r="D6" s="12"/>
      <c r="E6" s="12"/>
      <c r="F6" s="12"/>
      <c r="G6" s="12"/>
      <c r="H6" s="12"/>
      <c r="I6" s="12"/>
      <c r="J6" s="12"/>
      <c r="K6" s="12"/>
      <c r="L6" s="12"/>
      <c r="M6" s="12"/>
      <c r="N6" s="12"/>
      <c r="O6" s="12"/>
      <c r="P6" s="12"/>
      <c r="Q6" s="12"/>
      <c r="R6" s="12"/>
      <c r="S6" s="12"/>
      <c r="T6" s="12"/>
      <c r="U6" s="12"/>
      <c r="V6" s="12"/>
      <c r="W6" s="12"/>
      <c r="X6" s="12"/>
      <c r="Y6" s="12"/>
      <c r="Z6" s="12"/>
      <c r="AA6" s="108"/>
      <c r="AB6" s="12"/>
      <c r="AC6" s="12"/>
      <c r="AD6" s="12"/>
      <c r="AE6" s="12"/>
      <c r="AF6" s="12"/>
      <c r="AG6" s="12"/>
      <c r="AH6" s="12"/>
      <c r="AI6" s="12"/>
    </row>
    <row r="7" spans="1:35" x14ac:dyDescent="0.2">
      <c r="B7" s="12"/>
      <c r="C7" s="12"/>
      <c r="D7" s="12"/>
      <c r="E7" s="12"/>
      <c r="F7" s="12"/>
      <c r="G7" s="12"/>
      <c r="H7" s="12"/>
      <c r="I7" s="12"/>
      <c r="J7" s="12"/>
      <c r="K7" s="12"/>
      <c r="L7" s="12"/>
      <c r="M7" s="12"/>
      <c r="N7" s="12"/>
      <c r="O7" s="12"/>
      <c r="P7" s="12"/>
      <c r="Q7" s="12"/>
      <c r="R7" s="12"/>
      <c r="S7" s="12"/>
      <c r="T7" s="12"/>
      <c r="U7" s="12"/>
      <c r="V7" s="12"/>
      <c r="W7" s="12"/>
      <c r="X7" s="12"/>
      <c r="Y7" s="12"/>
      <c r="Z7" s="12"/>
      <c r="AA7" s="108"/>
      <c r="AB7" s="12"/>
      <c r="AC7" s="12"/>
      <c r="AD7" s="12"/>
      <c r="AE7" s="12"/>
      <c r="AF7" s="12"/>
      <c r="AG7" s="12"/>
      <c r="AH7" s="12"/>
      <c r="AI7" s="12"/>
    </row>
    <row r="8" spans="1:35" x14ac:dyDescent="0.2">
      <c r="A8" s="109"/>
      <c r="B8" s="12"/>
      <c r="C8" s="12"/>
      <c r="D8" s="12"/>
      <c r="E8" s="12"/>
      <c r="F8" s="12"/>
      <c r="G8" s="12"/>
      <c r="H8" s="12"/>
      <c r="I8" s="12"/>
      <c r="J8" s="12"/>
      <c r="K8" s="12"/>
      <c r="L8" s="12"/>
      <c r="M8" s="12"/>
      <c r="N8" s="12"/>
      <c r="O8" s="12"/>
      <c r="P8" s="12"/>
      <c r="Q8" s="12"/>
      <c r="R8" s="12"/>
      <c r="S8" s="12"/>
      <c r="T8" s="12"/>
      <c r="U8" s="12"/>
      <c r="V8" s="12"/>
      <c r="W8" s="12"/>
      <c r="X8" s="12"/>
      <c r="Y8" s="12"/>
      <c r="Z8" s="12"/>
      <c r="AA8" s="108"/>
      <c r="AB8" s="12"/>
      <c r="AC8" s="12"/>
      <c r="AD8" s="12"/>
      <c r="AE8" s="12"/>
      <c r="AF8" s="12"/>
      <c r="AG8" s="12"/>
      <c r="AH8" s="12"/>
      <c r="AI8" s="12"/>
    </row>
    <row r="9" spans="1:35" x14ac:dyDescent="0.2">
      <c r="A9" s="109"/>
      <c r="B9" s="12"/>
      <c r="C9" s="12"/>
      <c r="D9" s="12"/>
      <c r="E9" s="12"/>
      <c r="F9" s="12"/>
      <c r="G9" s="12"/>
      <c r="H9" s="12"/>
      <c r="I9" s="12"/>
      <c r="J9" s="12"/>
      <c r="K9" s="12"/>
      <c r="L9" s="12"/>
      <c r="M9" s="12"/>
      <c r="N9" s="12"/>
      <c r="O9" s="12"/>
      <c r="P9" s="12"/>
      <c r="Q9" s="12"/>
      <c r="R9" s="12"/>
      <c r="S9" s="12"/>
      <c r="T9" s="12"/>
      <c r="U9" s="12"/>
      <c r="V9" s="12"/>
      <c r="W9" s="12"/>
      <c r="X9" s="12"/>
      <c r="Y9" s="12"/>
      <c r="Z9" s="12"/>
      <c r="AA9" s="108"/>
      <c r="AB9" s="12"/>
      <c r="AC9" s="12"/>
      <c r="AD9" s="12"/>
      <c r="AE9" s="12"/>
      <c r="AF9" s="12"/>
      <c r="AG9" s="12"/>
      <c r="AH9" s="12"/>
      <c r="AI9" s="12"/>
    </row>
    <row r="10" spans="1:35" ht="20.100000000000001" customHeight="1" x14ac:dyDescent="0.2">
      <c r="A10" s="109"/>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8"/>
      <c r="AB10" s="12"/>
      <c r="AC10" s="12"/>
      <c r="AD10" s="12"/>
      <c r="AE10" s="12"/>
      <c r="AF10" s="12"/>
      <c r="AG10" s="12"/>
      <c r="AH10" s="12"/>
      <c r="AI10" s="12"/>
    </row>
    <row r="11" spans="1:35" x14ac:dyDescent="0.2">
      <c r="A11" s="109"/>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08"/>
      <c r="AB11" s="12"/>
      <c r="AC11" s="12"/>
      <c r="AD11" s="12"/>
      <c r="AE11" s="12"/>
      <c r="AF11" s="12"/>
      <c r="AG11" s="12"/>
      <c r="AH11" s="12"/>
      <c r="AI11" s="12"/>
    </row>
    <row r="12" spans="1:35" x14ac:dyDescent="0.2">
      <c r="A12" s="109"/>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08"/>
      <c r="AB12" s="12"/>
      <c r="AC12" s="12"/>
      <c r="AD12" s="12"/>
      <c r="AE12" s="12"/>
      <c r="AF12" s="12"/>
      <c r="AG12" s="12"/>
      <c r="AH12" s="12"/>
      <c r="AI12" s="12"/>
    </row>
    <row r="13" spans="1:35" ht="30.75" customHeight="1" x14ac:dyDescent="0.2">
      <c r="A13" s="676" t="s">
        <v>124</v>
      </c>
      <c r="B13" s="677"/>
      <c r="C13" s="677"/>
      <c r="D13" s="677"/>
      <c r="E13" s="12"/>
      <c r="F13" s="12"/>
      <c r="G13" s="12"/>
      <c r="H13" s="12"/>
      <c r="I13" s="12"/>
      <c r="J13" s="12"/>
      <c r="K13" s="12"/>
      <c r="L13" s="12"/>
      <c r="M13" s="12"/>
      <c r="N13" s="12"/>
      <c r="O13" s="12"/>
      <c r="P13" s="12"/>
      <c r="Q13" s="12"/>
      <c r="R13" s="12"/>
      <c r="S13" s="12"/>
      <c r="T13" s="12"/>
      <c r="U13" s="12"/>
      <c r="V13" s="12"/>
      <c r="W13" s="12"/>
      <c r="X13" s="12"/>
      <c r="Y13" s="12"/>
      <c r="Z13" s="12"/>
      <c r="AA13" s="108"/>
      <c r="AB13" s="12"/>
      <c r="AC13" s="12"/>
      <c r="AD13" s="12"/>
      <c r="AE13" s="12"/>
      <c r="AF13" s="12"/>
      <c r="AG13" s="12"/>
      <c r="AH13" s="12"/>
      <c r="AI13" s="12"/>
    </row>
    <row r="14" spans="1:35" ht="11.25" customHeight="1" x14ac:dyDescent="0.2">
      <c r="A14" s="110"/>
      <c r="B14" s="110"/>
      <c r="C14" s="110"/>
      <c r="D14" s="12"/>
      <c r="E14" s="12"/>
      <c r="F14" s="12"/>
      <c r="G14" s="12"/>
      <c r="H14" s="12"/>
      <c r="I14" s="12"/>
      <c r="J14" s="12"/>
      <c r="K14" s="12"/>
      <c r="L14" s="12"/>
      <c r="M14" s="12"/>
      <c r="N14" s="12"/>
      <c r="O14" s="12"/>
      <c r="P14" s="12"/>
      <c r="Q14" s="12"/>
      <c r="R14" s="12"/>
      <c r="S14" s="12"/>
      <c r="T14" s="12"/>
      <c r="U14" s="12"/>
      <c r="V14" s="12"/>
      <c r="W14" s="12"/>
      <c r="X14" s="12"/>
      <c r="Y14" s="12"/>
      <c r="Z14" s="12"/>
      <c r="AA14" s="108"/>
      <c r="AB14" s="12"/>
      <c r="AC14" s="12"/>
      <c r="AD14" s="12"/>
      <c r="AE14" s="12"/>
      <c r="AF14" s="12"/>
      <c r="AG14" s="12"/>
      <c r="AH14" s="12"/>
      <c r="AI14" s="12"/>
    </row>
    <row r="15" spans="1:35" ht="17.25" customHeight="1" x14ac:dyDescent="0.2">
      <c r="A15" s="111"/>
      <c r="B15" s="110"/>
      <c r="C15" s="110"/>
      <c r="D15" s="12"/>
      <c r="E15" s="12"/>
      <c r="F15" s="12"/>
      <c r="G15" s="12"/>
      <c r="H15" s="12"/>
      <c r="I15" s="12"/>
      <c r="J15" s="12"/>
      <c r="K15" s="12"/>
      <c r="L15" s="12"/>
      <c r="M15" s="12"/>
      <c r="N15" s="12"/>
      <c r="O15" s="12"/>
      <c r="P15" s="12"/>
      <c r="Q15" s="12"/>
      <c r="R15" s="12"/>
      <c r="S15" s="12"/>
      <c r="T15" s="12"/>
      <c r="U15" s="12"/>
      <c r="V15" s="12"/>
      <c r="W15" s="12"/>
      <c r="X15" s="12"/>
      <c r="Y15" s="12"/>
      <c r="Z15" s="12"/>
      <c r="AA15" s="108"/>
      <c r="AB15" s="12"/>
      <c r="AC15" s="12"/>
      <c r="AD15" s="12"/>
      <c r="AE15" s="12"/>
      <c r="AF15" s="12"/>
      <c r="AG15" s="12"/>
      <c r="AH15" s="12"/>
      <c r="AI15" s="12"/>
    </row>
    <row r="16" spans="1:35" ht="12" customHeight="1" x14ac:dyDescent="0.2">
      <c r="A16" s="110"/>
      <c r="B16" s="110"/>
      <c r="C16" s="110"/>
      <c r="D16" s="12"/>
      <c r="E16" s="12"/>
      <c r="F16" s="12"/>
      <c r="G16" s="12"/>
      <c r="H16" s="12"/>
      <c r="I16" s="12"/>
      <c r="J16" s="12"/>
      <c r="K16" s="12"/>
      <c r="L16" s="12"/>
      <c r="M16" s="12"/>
      <c r="N16" s="12"/>
      <c r="O16" s="12"/>
      <c r="P16" s="12"/>
      <c r="Q16" s="12"/>
      <c r="R16" s="12"/>
      <c r="S16" s="12"/>
      <c r="T16" s="12"/>
      <c r="U16" s="12"/>
      <c r="V16" s="12"/>
      <c r="W16" s="12"/>
      <c r="X16" s="12"/>
      <c r="Y16" s="12"/>
      <c r="Z16" s="12"/>
      <c r="AA16" s="108"/>
      <c r="AB16" s="12"/>
      <c r="AC16" s="12"/>
      <c r="AD16" s="12"/>
      <c r="AE16" s="12"/>
      <c r="AF16" s="12"/>
      <c r="AG16" s="12"/>
      <c r="AH16" s="12"/>
      <c r="AI16" s="12"/>
    </row>
    <row r="17" spans="1:35" ht="12" customHeight="1" x14ac:dyDescent="0.2">
      <c r="A17" s="1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08"/>
      <c r="AB17" s="12"/>
      <c r="AC17" s="12"/>
      <c r="AD17" s="12"/>
      <c r="AE17" s="12"/>
      <c r="AF17" s="12"/>
      <c r="AG17" s="12"/>
      <c r="AH17" s="12"/>
      <c r="AI17" s="12"/>
    </row>
    <row r="18" spans="1:35" x14ac:dyDescent="0.2">
      <c r="A18" s="12" t="s">
        <v>97</v>
      </c>
      <c r="B18" s="12"/>
      <c r="C18" s="12"/>
      <c r="D18" s="12"/>
      <c r="E18" s="12"/>
      <c r="F18" s="12"/>
      <c r="G18" s="12"/>
      <c r="H18" s="12"/>
      <c r="I18" s="12"/>
      <c r="J18" s="12"/>
      <c r="K18" s="12"/>
      <c r="L18" s="12"/>
      <c r="M18" s="12"/>
      <c r="N18" s="12"/>
      <c r="O18" s="12"/>
      <c r="P18" s="12"/>
      <c r="Q18" s="12"/>
      <c r="R18" s="12"/>
      <c r="S18" s="113"/>
      <c r="T18" s="113"/>
      <c r="U18" s="113"/>
      <c r="V18" s="113"/>
      <c r="W18" s="113"/>
      <c r="X18" s="113"/>
      <c r="Y18" s="113"/>
      <c r="Z18" s="113"/>
      <c r="AA18" s="114"/>
      <c r="AB18" s="113"/>
      <c r="AC18" s="113"/>
      <c r="AD18" s="12"/>
      <c r="AE18" s="12"/>
      <c r="AF18" s="12"/>
      <c r="AG18" s="12"/>
      <c r="AH18" s="12"/>
      <c r="AI18" s="12"/>
    </row>
    <row r="19" spans="1:35" ht="38.1" customHeight="1" x14ac:dyDescent="0.2">
      <c r="A19" s="115" t="s">
        <v>125</v>
      </c>
      <c r="B19" s="116" t="s">
        <v>68</v>
      </c>
      <c r="C19" s="116" t="s">
        <v>69</v>
      </c>
      <c r="D19" s="116" t="s">
        <v>70</v>
      </c>
      <c r="E19" s="116" t="s">
        <v>71</v>
      </c>
      <c r="F19" s="116" t="s">
        <v>72</v>
      </c>
      <c r="G19" s="116" t="s">
        <v>73</v>
      </c>
      <c r="H19" s="117" t="s">
        <v>74</v>
      </c>
      <c r="I19" s="116" t="s">
        <v>75</v>
      </c>
      <c r="J19" s="40" t="s">
        <v>848</v>
      </c>
      <c r="K19" s="116" t="s">
        <v>76</v>
      </c>
      <c r="L19" s="116" t="s">
        <v>126</v>
      </c>
      <c r="M19" s="116" t="s">
        <v>78</v>
      </c>
      <c r="N19" s="40" t="s">
        <v>79</v>
      </c>
      <c r="O19" s="12"/>
      <c r="P19" s="12"/>
      <c r="Q19" s="12"/>
      <c r="R19" s="12"/>
      <c r="S19" s="113"/>
      <c r="T19" s="118"/>
      <c r="U19" s="118"/>
      <c r="V19" s="118"/>
      <c r="W19" s="118"/>
      <c r="X19" s="118"/>
      <c r="Y19" s="118"/>
      <c r="Z19" s="119"/>
      <c r="AA19" s="118"/>
      <c r="AB19" s="113"/>
      <c r="AC19" s="12"/>
      <c r="AD19" s="12"/>
      <c r="AE19" s="12"/>
      <c r="AF19" s="12"/>
      <c r="AG19" s="12"/>
      <c r="AH19" s="12"/>
    </row>
    <row r="20" spans="1:35" ht="27" customHeight="1" x14ac:dyDescent="0.2">
      <c r="A20" s="120" t="s">
        <v>127</v>
      </c>
      <c r="B20" s="121">
        <f t="shared" ref="B20:H20" si="0">B37/1000000</f>
        <v>15.943277</v>
      </c>
      <c r="C20" s="121">
        <f t="shared" si="0"/>
        <v>2.0008599999999999</v>
      </c>
      <c r="D20" s="121">
        <f t="shared" si="0"/>
        <v>172.03639100000001</v>
      </c>
      <c r="E20" s="121">
        <f t="shared" si="0"/>
        <v>405.060654</v>
      </c>
      <c r="F20" s="121">
        <f t="shared" si="0"/>
        <v>6.3843249999999996</v>
      </c>
      <c r="G20" s="121">
        <f t="shared" si="0"/>
        <v>163.27644599999999</v>
      </c>
      <c r="H20" s="121">
        <f t="shared" si="0"/>
        <v>360.64454699999999</v>
      </c>
      <c r="I20" s="121">
        <f>I37/1000000</f>
        <v>70.647366000000005</v>
      </c>
      <c r="J20" s="121">
        <f>J37/1000000</f>
        <v>56.956518000000003</v>
      </c>
      <c r="K20" s="121">
        <f>K37/1000000</f>
        <v>13.084823</v>
      </c>
      <c r="L20" s="121">
        <f>L37/1000000</f>
        <v>77.176446999999996</v>
      </c>
      <c r="M20" s="121">
        <f>M37/1000000</f>
        <v>7.6517379999999999</v>
      </c>
      <c r="N20" s="121">
        <f>SUM(B20:M20)</f>
        <v>1350.863392</v>
      </c>
      <c r="O20" s="122"/>
      <c r="P20" s="122"/>
      <c r="Q20" s="122"/>
      <c r="R20" s="122"/>
      <c r="S20" s="123"/>
      <c r="T20" s="123"/>
      <c r="U20" s="123"/>
      <c r="V20" s="123"/>
      <c r="W20" s="123"/>
      <c r="X20" s="123"/>
      <c r="Y20" s="123"/>
      <c r="Z20" s="114"/>
      <c r="AA20" s="123"/>
      <c r="AB20" s="113"/>
      <c r="AC20" s="12"/>
      <c r="AD20" s="12"/>
      <c r="AE20" s="12"/>
      <c r="AF20" s="12"/>
      <c r="AG20" s="12"/>
      <c r="AH20" s="12"/>
    </row>
    <row r="21" spans="1:35" ht="25.5" x14ac:dyDescent="0.2">
      <c r="A21" s="124" t="s">
        <v>128</v>
      </c>
      <c r="B21" s="125">
        <f>B77</f>
        <v>1142.3560986581349</v>
      </c>
      <c r="C21" s="125">
        <f t="shared" ref="C21:M21" si="1">C77</f>
        <v>189.67558521090592</v>
      </c>
      <c r="D21" s="125">
        <f t="shared" si="1"/>
        <v>93.666928523617443</v>
      </c>
      <c r="E21" s="125">
        <f t="shared" si="1"/>
        <v>2071.4167294902027</v>
      </c>
      <c r="F21" s="125">
        <f t="shared" si="1"/>
        <v>16.130874663122043</v>
      </c>
      <c r="G21" s="125">
        <f t="shared" si="1"/>
        <v>1801.2341377453145</v>
      </c>
      <c r="H21" s="125">
        <f t="shared" si="1"/>
        <v>3916.7340831344368</v>
      </c>
      <c r="I21" s="125">
        <f t="shared" si="1"/>
        <v>201.59095327375263</v>
      </c>
      <c r="J21" s="125">
        <f t="shared" si="1"/>
        <v>1191.0308301382825</v>
      </c>
      <c r="K21" s="125">
        <f t="shared" si="1"/>
        <v>20.427300843186408</v>
      </c>
      <c r="L21" s="125">
        <f t="shared" si="1"/>
        <v>300.98538081447828</v>
      </c>
      <c r="M21" s="125">
        <f t="shared" si="1"/>
        <v>1.672547038133412</v>
      </c>
      <c r="N21" s="121">
        <f>SUM(B21:M21)</f>
        <v>10946.921449533569</v>
      </c>
      <c r="O21" s="12"/>
      <c r="P21" s="12"/>
      <c r="Q21"/>
      <c r="R21" s="12"/>
      <c r="S21" s="12"/>
      <c r="T21" s="12"/>
      <c r="U21" s="12"/>
      <c r="V21" s="12"/>
      <c r="W21" s="12"/>
      <c r="X21" s="12"/>
      <c r="Y21" s="12"/>
      <c r="Z21" s="12"/>
      <c r="AA21" s="108"/>
      <c r="AB21" s="12"/>
      <c r="AC21" s="12"/>
      <c r="AD21" s="12"/>
      <c r="AE21" s="12"/>
      <c r="AF21" s="12"/>
      <c r="AG21" s="12"/>
      <c r="AH21" s="12"/>
      <c r="AI21" s="12"/>
    </row>
    <row r="22" spans="1:35" ht="6" customHeight="1" x14ac:dyDescent="0.2">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08"/>
      <c r="AB22" s="12"/>
      <c r="AC22" s="12"/>
      <c r="AD22" s="12"/>
      <c r="AE22" s="12"/>
      <c r="AF22" s="12"/>
      <c r="AG22" s="12"/>
      <c r="AH22" s="12"/>
      <c r="AI22" s="12"/>
    </row>
    <row r="23" spans="1:35" x14ac:dyDescent="0.2">
      <c r="A23" s="12" t="s">
        <v>81</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08"/>
      <c r="AB23" s="12"/>
      <c r="AC23" s="12"/>
      <c r="AD23" s="12"/>
      <c r="AE23" s="12"/>
      <c r="AF23" s="12"/>
      <c r="AG23" s="12"/>
      <c r="AH23" s="12"/>
      <c r="AI23" s="12"/>
    </row>
    <row r="24" spans="1:35" ht="25.5" x14ac:dyDescent="0.2">
      <c r="A24" s="21" t="s">
        <v>129</v>
      </c>
      <c r="B24" s="116" t="s">
        <v>68</v>
      </c>
      <c r="C24" s="116" t="s">
        <v>69</v>
      </c>
      <c r="D24" s="116" t="s">
        <v>70</v>
      </c>
      <c r="E24" s="116" t="s">
        <v>71</v>
      </c>
      <c r="F24" s="116" t="s">
        <v>72</v>
      </c>
      <c r="G24" s="40" t="s">
        <v>130</v>
      </c>
      <c r="H24" s="28" t="s">
        <v>74</v>
      </c>
      <c r="I24" s="40" t="s">
        <v>75</v>
      </c>
      <c r="J24" s="40" t="s">
        <v>848</v>
      </c>
      <c r="K24" s="40" t="s">
        <v>76</v>
      </c>
      <c r="L24" s="40" t="s">
        <v>126</v>
      </c>
      <c r="M24" s="40" t="s">
        <v>78</v>
      </c>
      <c r="N24" s="40" t="s">
        <v>79</v>
      </c>
      <c r="O24" s="12"/>
      <c r="P24" s="12"/>
      <c r="Q24" s="12"/>
      <c r="R24" s="12"/>
      <c r="S24" s="12"/>
      <c r="T24" s="12"/>
      <c r="U24" s="12"/>
      <c r="V24" s="12"/>
      <c r="W24" s="12"/>
      <c r="X24" s="12"/>
      <c r="Y24" s="12"/>
      <c r="Z24" s="108"/>
      <c r="AA24" s="12"/>
      <c r="AB24" s="12"/>
      <c r="AC24" s="12"/>
      <c r="AD24" s="12"/>
      <c r="AE24" s="12"/>
      <c r="AF24" s="12"/>
      <c r="AG24" s="12"/>
      <c r="AH24" s="12"/>
    </row>
    <row r="25" spans="1:35" ht="12" customHeight="1" x14ac:dyDescent="0.2">
      <c r="A25" s="40" t="str">
        <f>A41</f>
        <v>2014-10</v>
      </c>
      <c r="B25" s="126">
        <f>F41+G41+H41+I41</f>
        <v>800949</v>
      </c>
      <c r="C25" s="126">
        <f t="shared" ref="C25:F36" si="2">B41</f>
        <v>39960</v>
      </c>
      <c r="D25" s="126">
        <f t="shared" si="2"/>
        <v>12184287</v>
      </c>
      <c r="E25" s="126">
        <f t="shared" si="2"/>
        <v>23557705</v>
      </c>
      <c r="F25" s="126">
        <f t="shared" si="2"/>
        <v>157083</v>
      </c>
      <c r="G25" s="126">
        <f>J41+K41+L41+M41</f>
        <v>8557838</v>
      </c>
      <c r="H25" s="126">
        <f t="shared" ref="H25:H36" si="3">N41</f>
        <v>22117301</v>
      </c>
      <c r="I25" s="126">
        <f>O41+P41+Q41</f>
        <v>3896336</v>
      </c>
      <c r="J25" s="126">
        <f>R41</f>
        <v>3239078</v>
      </c>
      <c r="K25" s="126">
        <f>S41</f>
        <v>888097</v>
      </c>
      <c r="L25" s="126">
        <f>T41</f>
        <v>5353655</v>
      </c>
      <c r="M25" s="126">
        <f t="shared" ref="M25:M36" si="4">U41</f>
        <v>721130</v>
      </c>
      <c r="N25" s="126">
        <f t="shared" ref="N25:N37" si="5">SUM(B25:M25)</f>
        <v>81513419</v>
      </c>
      <c r="O25" s="12"/>
      <c r="P25" s="105"/>
      <c r="Q25" s="105"/>
      <c r="R25" s="12"/>
      <c r="S25" s="12"/>
      <c r="T25" s="12"/>
      <c r="U25" s="12"/>
      <c r="V25" s="12"/>
      <c r="W25" s="12"/>
      <c r="X25" s="12"/>
      <c r="Y25" s="12"/>
      <c r="Z25" s="108"/>
      <c r="AA25" s="12"/>
      <c r="AB25" s="12"/>
      <c r="AC25" s="12"/>
      <c r="AD25" s="12"/>
      <c r="AE25" s="12"/>
      <c r="AF25" s="12"/>
      <c r="AG25" s="12"/>
      <c r="AH25" s="12"/>
    </row>
    <row r="26" spans="1:35" x14ac:dyDescent="0.2">
      <c r="A26" s="40" t="str">
        <f t="shared" ref="A26:A36" si="6">A42</f>
        <v>2014-11</v>
      </c>
      <c r="B26" s="126">
        <f t="shared" ref="B26:B36" si="7">F42+G42+H42+I42</f>
        <v>867872</v>
      </c>
      <c r="C26" s="126">
        <f t="shared" si="2"/>
        <v>69598</v>
      </c>
      <c r="D26" s="126">
        <f t="shared" si="2"/>
        <v>12627033</v>
      </c>
      <c r="E26" s="126">
        <f t="shared" si="2"/>
        <v>25584647</v>
      </c>
      <c r="F26" s="126">
        <f t="shared" si="2"/>
        <v>191814</v>
      </c>
      <c r="G26" s="126">
        <f t="shared" ref="G26:G36" si="8">J42+K42+L42+M42</f>
        <v>10862596</v>
      </c>
      <c r="H26" s="126">
        <f t="shared" si="3"/>
        <v>22150293</v>
      </c>
      <c r="I26" s="126">
        <f t="shared" ref="I26:I36" si="9">O42+P42+Q42</f>
        <v>4526974</v>
      </c>
      <c r="J26" s="126">
        <f t="shared" ref="J26:L36" si="10">R42</f>
        <v>3895570</v>
      </c>
      <c r="K26" s="126">
        <f t="shared" si="10"/>
        <v>833875</v>
      </c>
      <c r="L26" s="126">
        <f t="shared" si="10"/>
        <v>6364114</v>
      </c>
      <c r="M26" s="126">
        <f t="shared" si="4"/>
        <v>819007</v>
      </c>
      <c r="N26" s="126">
        <f t="shared" si="5"/>
        <v>88793393</v>
      </c>
      <c r="O26" s="12"/>
      <c r="P26" s="105"/>
      <c r="Q26" s="105"/>
      <c r="R26" s="12"/>
      <c r="S26" s="12"/>
      <c r="T26" s="12"/>
      <c r="U26" s="12"/>
      <c r="V26" s="12"/>
      <c r="W26" s="12"/>
      <c r="X26" s="12"/>
      <c r="Y26" s="12"/>
      <c r="Z26" s="108"/>
      <c r="AA26" s="12"/>
      <c r="AB26" s="12"/>
      <c r="AC26" s="12"/>
      <c r="AD26" s="12"/>
      <c r="AE26" s="12"/>
      <c r="AF26" s="12"/>
      <c r="AG26" s="12"/>
      <c r="AH26" s="12"/>
    </row>
    <row r="27" spans="1:35" x14ac:dyDescent="0.2">
      <c r="A27" s="40" t="str">
        <f t="shared" si="6"/>
        <v>2014-12</v>
      </c>
      <c r="B27" s="126">
        <f t="shared" si="7"/>
        <v>620084</v>
      </c>
      <c r="C27" s="126">
        <f t="shared" si="2"/>
        <v>29949</v>
      </c>
      <c r="D27" s="126">
        <f t="shared" si="2"/>
        <v>15658423</v>
      </c>
      <c r="E27" s="126">
        <f t="shared" si="2"/>
        <v>20561968</v>
      </c>
      <c r="F27" s="126">
        <f t="shared" si="2"/>
        <v>551316</v>
      </c>
      <c r="G27" s="126">
        <f t="shared" si="8"/>
        <v>10936142</v>
      </c>
      <c r="H27" s="126">
        <f t="shared" si="3"/>
        <v>23254850</v>
      </c>
      <c r="I27" s="126">
        <f t="shared" si="9"/>
        <v>3964172</v>
      </c>
      <c r="J27" s="126">
        <f t="shared" si="10"/>
        <v>4487636</v>
      </c>
      <c r="K27" s="126">
        <f t="shared" si="10"/>
        <v>517413</v>
      </c>
      <c r="L27" s="126">
        <f t="shared" si="10"/>
        <v>5446468</v>
      </c>
      <c r="M27" s="126">
        <f t="shared" si="4"/>
        <v>663476</v>
      </c>
      <c r="N27" s="126">
        <f t="shared" si="5"/>
        <v>86691897</v>
      </c>
      <c r="O27" s="12"/>
      <c r="P27" s="105"/>
      <c r="Q27" s="105"/>
      <c r="R27" s="12"/>
      <c r="S27" s="12"/>
      <c r="T27" s="12"/>
      <c r="U27" s="12"/>
      <c r="V27" s="12"/>
      <c r="W27" s="12"/>
      <c r="X27" s="12"/>
      <c r="Y27" s="12"/>
      <c r="Z27" s="108"/>
      <c r="AA27" s="12"/>
      <c r="AB27" s="12"/>
      <c r="AC27" s="12"/>
      <c r="AD27" s="12"/>
      <c r="AE27" s="12"/>
      <c r="AF27" s="12"/>
      <c r="AG27" s="12"/>
      <c r="AH27" s="12"/>
    </row>
    <row r="28" spans="1:35" x14ac:dyDescent="0.2">
      <c r="A28" s="40" t="str">
        <f t="shared" si="6"/>
        <v>2015-01</v>
      </c>
      <c r="B28" s="126">
        <f t="shared" si="7"/>
        <v>934933</v>
      </c>
      <c r="C28" s="126">
        <f t="shared" si="2"/>
        <v>43818</v>
      </c>
      <c r="D28" s="126">
        <f t="shared" si="2"/>
        <v>14463076</v>
      </c>
      <c r="E28" s="126">
        <f t="shared" si="2"/>
        <v>24954623</v>
      </c>
      <c r="F28" s="126">
        <f t="shared" si="2"/>
        <v>420856</v>
      </c>
      <c r="G28" s="126">
        <f t="shared" si="8"/>
        <v>22786497</v>
      </c>
      <c r="H28" s="126">
        <f t="shared" si="3"/>
        <v>23627703</v>
      </c>
      <c r="I28" s="126">
        <f t="shared" si="9"/>
        <v>7100639</v>
      </c>
      <c r="J28" s="126">
        <f t="shared" si="10"/>
        <v>2919238</v>
      </c>
      <c r="K28" s="126">
        <f t="shared" si="10"/>
        <v>302190</v>
      </c>
      <c r="L28" s="126">
        <f t="shared" si="10"/>
        <v>8695404</v>
      </c>
      <c r="M28" s="126">
        <f t="shared" si="4"/>
        <v>466733</v>
      </c>
      <c r="N28" s="126">
        <f t="shared" si="5"/>
        <v>106715710</v>
      </c>
      <c r="O28" s="12"/>
      <c r="P28" s="105"/>
      <c r="Q28" s="105"/>
      <c r="R28" s="12"/>
      <c r="S28" s="12"/>
      <c r="T28" s="12"/>
      <c r="U28" s="12"/>
      <c r="V28" s="12"/>
      <c r="W28" s="12"/>
      <c r="X28" s="12"/>
      <c r="Y28" s="12"/>
      <c r="Z28" s="108"/>
      <c r="AA28" s="12"/>
      <c r="AB28" s="12"/>
      <c r="AC28" s="12"/>
      <c r="AD28" s="12"/>
      <c r="AE28" s="12"/>
      <c r="AF28" s="12"/>
      <c r="AG28" s="12"/>
      <c r="AH28" s="12"/>
    </row>
    <row r="29" spans="1:35" x14ac:dyDescent="0.2">
      <c r="A29" s="40" t="str">
        <f t="shared" si="6"/>
        <v>2015-02</v>
      </c>
      <c r="B29" s="126">
        <f t="shared" si="7"/>
        <v>1242846</v>
      </c>
      <c r="C29" s="126">
        <f t="shared" si="2"/>
        <v>53575</v>
      </c>
      <c r="D29" s="126">
        <f t="shared" si="2"/>
        <v>11759987</v>
      </c>
      <c r="E29" s="126">
        <f t="shared" si="2"/>
        <v>26087569</v>
      </c>
      <c r="F29" s="126">
        <f t="shared" si="2"/>
        <v>193445</v>
      </c>
      <c r="G29" s="126">
        <f t="shared" si="8"/>
        <v>17359696</v>
      </c>
      <c r="H29" s="126">
        <f t="shared" si="3"/>
        <v>35591082</v>
      </c>
      <c r="I29" s="126">
        <f t="shared" si="9"/>
        <v>6322682</v>
      </c>
      <c r="J29" s="126">
        <f t="shared" si="10"/>
        <v>3894096</v>
      </c>
      <c r="K29" s="126">
        <f t="shared" si="10"/>
        <v>1697698</v>
      </c>
      <c r="L29" s="126">
        <f t="shared" si="10"/>
        <v>5047114</v>
      </c>
      <c r="M29" s="126">
        <f t="shared" si="4"/>
        <v>555948</v>
      </c>
      <c r="N29" s="126">
        <f t="shared" si="5"/>
        <v>109805738</v>
      </c>
      <c r="O29" s="12"/>
      <c r="P29" s="105"/>
      <c r="Q29" s="105"/>
      <c r="R29" s="12"/>
      <c r="S29" s="12"/>
      <c r="T29" s="12"/>
      <c r="U29" s="12"/>
      <c r="V29" s="12"/>
      <c r="W29" s="12"/>
      <c r="X29" s="12"/>
      <c r="Y29" s="12"/>
      <c r="Z29" s="108"/>
      <c r="AA29" s="12"/>
      <c r="AB29" s="12"/>
      <c r="AC29" s="12"/>
      <c r="AD29" s="12"/>
      <c r="AE29" s="12"/>
      <c r="AF29" s="12"/>
      <c r="AG29" s="12"/>
      <c r="AH29" s="12"/>
    </row>
    <row r="30" spans="1:35" x14ac:dyDescent="0.2">
      <c r="A30" s="40" t="str">
        <f t="shared" si="6"/>
        <v>2015-03</v>
      </c>
      <c r="B30" s="126">
        <f t="shared" si="7"/>
        <v>1022195</v>
      </c>
      <c r="C30" s="126">
        <f t="shared" si="2"/>
        <v>56361</v>
      </c>
      <c r="D30" s="126">
        <f t="shared" si="2"/>
        <v>15799345</v>
      </c>
      <c r="E30" s="126">
        <f t="shared" si="2"/>
        <v>35475925</v>
      </c>
      <c r="F30" s="126">
        <f t="shared" si="2"/>
        <v>223450</v>
      </c>
      <c r="G30" s="126">
        <f t="shared" si="8"/>
        <v>14136794</v>
      </c>
      <c r="H30" s="126">
        <f t="shared" si="3"/>
        <v>41822903</v>
      </c>
      <c r="I30" s="126">
        <f t="shared" si="9"/>
        <v>8510894</v>
      </c>
      <c r="J30" s="126">
        <f t="shared" si="10"/>
        <v>4784400</v>
      </c>
      <c r="K30" s="126">
        <f t="shared" si="10"/>
        <v>1514760</v>
      </c>
      <c r="L30" s="126">
        <f t="shared" si="10"/>
        <v>6247318</v>
      </c>
      <c r="M30" s="126">
        <f t="shared" si="4"/>
        <v>789119</v>
      </c>
      <c r="N30" s="126">
        <f t="shared" si="5"/>
        <v>130383464</v>
      </c>
      <c r="O30" s="12"/>
      <c r="P30" s="105"/>
      <c r="Q30" s="105"/>
      <c r="R30" s="12"/>
      <c r="S30" s="12"/>
      <c r="T30" s="12"/>
      <c r="U30" s="12"/>
      <c r="V30" s="12"/>
      <c r="W30" s="12"/>
      <c r="X30" s="12"/>
      <c r="Y30" s="12"/>
      <c r="Z30" s="108"/>
      <c r="AA30" s="12"/>
      <c r="AB30" s="12"/>
      <c r="AC30" s="12"/>
      <c r="AD30" s="12"/>
      <c r="AE30" s="12"/>
      <c r="AF30" s="12"/>
      <c r="AG30" s="12"/>
      <c r="AH30" s="12"/>
    </row>
    <row r="31" spans="1:35" x14ac:dyDescent="0.2">
      <c r="A31" s="40" t="str">
        <f t="shared" si="6"/>
        <v>2015-04</v>
      </c>
      <c r="B31" s="126">
        <f t="shared" si="7"/>
        <v>1518756</v>
      </c>
      <c r="C31" s="126">
        <f t="shared" si="2"/>
        <v>91916</v>
      </c>
      <c r="D31" s="126">
        <f t="shared" si="2"/>
        <v>12978100</v>
      </c>
      <c r="E31" s="126">
        <f t="shared" si="2"/>
        <v>33882568</v>
      </c>
      <c r="F31" s="126">
        <f t="shared" si="2"/>
        <v>405118</v>
      </c>
      <c r="G31" s="126">
        <f t="shared" si="8"/>
        <v>15905150</v>
      </c>
      <c r="H31" s="126">
        <f t="shared" si="3"/>
        <v>41812325</v>
      </c>
      <c r="I31" s="126">
        <f t="shared" si="9"/>
        <v>7863887</v>
      </c>
      <c r="J31" s="126">
        <f t="shared" si="10"/>
        <v>5233101</v>
      </c>
      <c r="K31" s="126">
        <f t="shared" si="10"/>
        <v>1097701</v>
      </c>
      <c r="L31" s="126">
        <f t="shared" si="10"/>
        <v>6715918</v>
      </c>
      <c r="M31" s="126">
        <f t="shared" si="4"/>
        <v>670780</v>
      </c>
      <c r="N31" s="126">
        <f t="shared" si="5"/>
        <v>128175320</v>
      </c>
      <c r="O31" s="12"/>
      <c r="P31" s="105"/>
      <c r="Q31" s="105"/>
      <c r="R31" s="12"/>
      <c r="S31" s="12"/>
      <c r="T31" s="12"/>
      <c r="U31" s="12"/>
      <c r="V31" s="12"/>
      <c r="W31" s="12"/>
      <c r="X31" s="12"/>
      <c r="Y31" s="12"/>
      <c r="Z31" s="108"/>
      <c r="AA31" s="12"/>
      <c r="AB31" s="12"/>
      <c r="AC31" s="12"/>
      <c r="AD31" s="12"/>
      <c r="AE31" s="12"/>
      <c r="AF31" s="12"/>
      <c r="AG31" s="12"/>
      <c r="AH31" s="12"/>
    </row>
    <row r="32" spans="1:35" x14ac:dyDescent="0.2">
      <c r="A32" s="40" t="str">
        <f t="shared" si="6"/>
        <v>2015-05</v>
      </c>
      <c r="B32" s="126">
        <f t="shared" si="7"/>
        <v>1094334</v>
      </c>
      <c r="C32" s="126">
        <f t="shared" si="2"/>
        <v>75167</v>
      </c>
      <c r="D32" s="126">
        <f t="shared" si="2"/>
        <v>12995931</v>
      </c>
      <c r="E32" s="126">
        <f t="shared" si="2"/>
        <v>44810332</v>
      </c>
      <c r="F32" s="126">
        <f t="shared" si="2"/>
        <v>506388</v>
      </c>
      <c r="G32" s="126">
        <f t="shared" si="8"/>
        <v>14234784</v>
      </c>
      <c r="H32" s="126">
        <f t="shared" si="3"/>
        <v>36216978</v>
      </c>
      <c r="I32" s="126">
        <f t="shared" si="9"/>
        <v>7116927</v>
      </c>
      <c r="J32" s="126">
        <f t="shared" si="10"/>
        <v>6274505</v>
      </c>
      <c r="K32" s="126">
        <f t="shared" si="10"/>
        <v>964609</v>
      </c>
      <c r="L32" s="126">
        <f t="shared" si="10"/>
        <v>7085796</v>
      </c>
      <c r="M32" s="126">
        <f t="shared" si="4"/>
        <v>664918</v>
      </c>
      <c r="N32" s="126">
        <f t="shared" si="5"/>
        <v>132040669</v>
      </c>
      <c r="O32" s="12"/>
      <c r="P32" s="105"/>
      <c r="Q32" s="105"/>
      <c r="R32" s="12"/>
      <c r="S32" s="12"/>
      <c r="T32" s="12"/>
      <c r="U32" s="12"/>
      <c r="V32" s="12"/>
      <c r="W32" s="12"/>
      <c r="X32" s="12"/>
      <c r="Y32" s="12"/>
      <c r="Z32" s="108"/>
      <c r="AA32" s="12"/>
      <c r="AB32" s="12"/>
      <c r="AC32" s="12"/>
      <c r="AD32" s="12"/>
      <c r="AE32" s="12"/>
      <c r="AF32" s="12"/>
      <c r="AG32" s="12"/>
      <c r="AH32" s="12"/>
    </row>
    <row r="33" spans="1:38" x14ac:dyDescent="0.2">
      <c r="A33" s="40" t="str">
        <f t="shared" si="6"/>
        <v>2015-06</v>
      </c>
      <c r="B33" s="126">
        <f t="shared" si="7"/>
        <v>2582675</v>
      </c>
      <c r="C33" s="126">
        <f t="shared" si="2"/>
        <v>210172</v>
      </c>
      <c r="D33" s="126">
        <f t="shared" si="2"/>
        <v>12935523</v>
      </c>
      <c r="E33" s="126">
        <f t="shared" si="2"/>
        <v>32057917</v>
      </c>
      <c r="F33" s="126">
        <f t="shared" si="2"/>
        <v>2387950</v>
      </c>
      <c r="G33" s="126">
        <f t="shared" si="8"/>
        <v>10817430</v>
      </c>
      <c r="H33" s="126">
        <f t="shared" si="3"/>
        <v>29435185</v>
      </c>
      <c r="I33" s="126">
        <f t="shared" si="9"/>
        <v>9202356</v>
      </c>
      <c r="J33" s="126">
        <f t="shared" si="10"/>
        <v>6164490</v>
      </c>
      <c r="K33" s="126">
        <f t="shared" si="10"/>
        <v>782183</v>
      </c>
      <c r="L33" s="126">
        <f t="shared" si="10"/>
        <v>5576888</v>
      </c>
      <c r="M33" s="126">
        <f t="shared" si="4"/>
        <v>598813</v>
      </c>
      <c r="N33" s="126">
        <f t="shared" si="5"/>
        <v>112751582</v>
      </c>
      <c r="O33" s="12"/>
      <c r="P33" s="105"/>
      <c r="Q33" s="105"/>
      <c r="R33" s="12"/>
      <c r="S33" s="12"/>
      <c r="T33" s="12"/>
      <c r="U33" s="12"/>
      <c r="V33" s="12"/>
      <c r="W33" s="12"/>
      <c r="X33" s="12"/>
      <c r="Y33" s="12"/>
      <c r="Z33" s="108"/>
      <c r="AA33" s="12"/>
      <c r="AB33" s="12"/>
      <c r="AC33" s="12"/>
      <c r="AD33" s="12"/>
      <c r="AE33" s="12"/>
      <c r="AF33" s="12"/>
      <c r="AG33" s="12"/>
      <c r="AH33" s="12"/>
    </row>
    <row r="34" spans="1:38" x14ac:dyDescent="0.2">
      <c r="A34" s="40" t="str">
        <f t="shared" si="6"/>
        <v>2015-07</v>
      </c>
      <c r="B34" s="126">
        <f t="shared" si="7"/>
        <v>1590424</v>
      </c>
      <c r="C34" s="126">
        <f t="shared" si="2"/>
        <v>440508</v>
      </c>
      <c r="D34" s="126">
        <f t="shared" si="2"/>
        <v>23597288</v>
      </c>
      <c r="E34" s="126">
        <f t="shared" si="2"/>
        <v>24911100</v>
      </c>
      <c r="F34" s="126">
        <f t="shared" si="2"/>
        <v>462578</v>
      </c>
      <c r="G34" s="126">
        <f t="shared" si="8"/>
        <v>14080536</v>
      </c>
      <c r="H34" s="126">
        <f t="shared" si="3"/>
        <v>22142600</v>
      </c>
      <c r="I34" s="126">
        <f t="shared" si="9"/>
        <v>4006810</v>
      </c>
      <c r="J34" s="126">
        <f t="shared" si="10"/>
        <v>6542894</v>
      </c>
      <c r="K34" s="126">
        <f t="shared" si="10"/>
        <v>933991</v>
      </c>
      <c r="L34" s="126">
        <f t="shared" si="10"/>
        <v>5352276</v>
      </c>
      <c r="M34" s="126">
        <f t="shared" si="4"/>
        <v>564507</v>
      </c>
      <c r="N34" s="126">
        <f t="shared" si="5"/>
        <v>104625512</v>
      </c>
      <c r="O34" s="12"/>
      <c r="P34" s="105"/>
      <c r="Q34" s="105"/>
      <c r="R34" s="12"/>
      <c r="S34" s="12"/>
      <c r="T34" s="12"/>
      <c r="U34" s="12"/>
      <c r="V34" s="12"/>
      <c r="W34" s="12"/>
      <c r="X34" s="12"/>
      <c r="Y34" s="12"/>
      <c r="Z34" s="108"/>
      <c r="AA34" s="12"/>
      <c r="AB34" s="12"/>
      <c r="AC34" s="12"/>
      <c r="AD34" s="12"/>
      <c r="AE34" s="12"/>
      <c r="AF34" s="12"/>
      <c r="AG34" s="12"/>
      <c r="AH34" s="12"/>
    </row>
    <row r="35" spans="1:38" x14ac:dyDescent="0.2">
      <c r="A35" s="40" t="str">
        <f t="shared" si="6"/>
        <v>2015-08</v>
      </c>
      <c r="B35" s="126">
        <f t="shared" si="7"/>
        <v>1489080</v>
      </c>
      <c r="C35" s="126">
        <f t="shared" si="2"/>
        <v>403897</v>
      </c>
      <c r="D35" s="126">
        <f t="shared" si="2"/>
        <v>12590381</v>
      </c>
      <c r="E35" s="126">
        <f t="shared" si="2"/>
        <v>62942645</v>
      </c>
      <c r="F35" s="126">
        <f t="shared" si="2"/>
        <v>560224</v>
      </c>
      <c r="G35" s="126">
        <f t="shared" si="8"/>
        <v>12181118</v>
      </c>
      <c r="H35" s="126">
        <f t="shared" si="3"/>
        <v>32009644</v>
      </c>
      <c r="I35" s="126">
        <f t="shared" si="9"/>
        <v>2219934</v>
      </c>
      <c r="J35" s="126">
        <f t="shared" si="10"/>
        <v>5108283</v>
      </c>
      <c r="K35" s="126">
        <f t="shared" si="10"/>
        <v>1945099</v>
      </c>
      <c r="L35" s="126">
        <f t="shared" si="10"/>
        <v>6093021</v>
      </c>
      <c r="M35" s="126">
        <f t="shared" si="4"/>
        <v>486449</v>
      </c>
      <c r="N35" s="126">
        <f t="shared" si="5"/>
        <v>138029775</v>
      </c>
      <c r="O35" s="12"/>
      <c r="P35" s="105"/>
      <c r="Q35" s="105"/>
      <c r="R35" s="12"/>
      <c r="S35" s="12"/>
      <c r="T35" s="12"/>
      <c r="U35" s="12"/>
      <c r="V35" s="12"/>
      <c r="W35" s="12"/>
      <c r="X35" s="12"/>
      <c r="Y35" s="12"/>
      <c r="Z35" s="108"/>
      <c r="AA35" s="12"/>
      <c r="AB35" s="12"/>
      <c r="AC35" s="12"/>
      <c r="AD35" s="12"/>
      <c r="AE35" s="12"/>
      <c r="AF35" s="12"/>
      <c r="AG35" s="12"/>
      <c r="AH35" s="12"/>
    </row>
    <row r="36" spans="1:38" x14ac:dyDescent="0.2">
      <c r="A36" s="40" t="str">
        <f t="shared" si="6"/>
        <v>2015-09</v>
      </c>
      <c r="B36" s="126">
        <f t="shared" si="7"/>
        <v>2179129</v>
      </c>
      <c r="C36" s="126">
        <f t="shared" si="2"/>
        <v>485939</v>
      </c>
      <c r="D36" s="126">
        <f t="shared" si="2"/>
        <v>14447017</v>
      </c>
      <c r="E36" s="126">
        <f t="shared" si="2"/>
        <v>50233655</v>
      </c>
      <c r="F36" s="126">
        <f t="shared" si="2"/>
        <v>324103</v>
      </c>
      <c r="G36" s="126">
        <f t="shared" si="8"/>
        <v>11417865</v>
      </c>
      <c r="H36" s="126">
        <f t="shared" si="3"/>
        <v>30463683</v>
      </c>
      <c r="I36" s="126">
        <f t="shared" si="9"/>
        <v>5915755</v>
      </c>
      <c r="J36" s="126">
        <f t="shared" si="10"/>
        <v>4413227</v>
      </c>
      <c r="K36" s="126">
        <f t="shared" si="10"/>
        <v>1607207</v>
      </c>
      <c r="L36" s="126">
        <f t="shared" si="10"/>
        <v>9198475</v>
      </c>
      <c r="M36" s="126">
        <f t="shared" si="4"/>
        <v>650858</v>
      </c>
      <c r="N36" s="126">
        <f t="shared" si="5"/>
        <v>131336913</v>
      </c>
      <c r="O36" s="12"/>
      <c r="P36" s="105"/>
      <c r="Q36" s="105"/>
      <c r="R36" s="12"/>
      <c r="S36" s="12"/>
      <c r="T36" s="12"/>
      <c r="U36" s="12"/>
      <c r="V36" s="12"/>
      <c r="W36" s="12"/>
      <c r="X36" s="12"/>
      <c r="Y36" s="12"/>
      <c r="Z36" s="108"/>
      <c r="AA36" s="12"/>
      <c r="AB36" s="12"/>
      <c r="AC36" s="12"/>
      <c r="AD36" s="12"/>
      <c r="AE36" s="12"/>
      <c r="AF36" s="12"/>
      <c r="AG36" s="12"/>
      <c r="AH36" s="12"/>
    </row>
    <row r="37" spans="1:38" x14ac:dyDescent="0.2">
      <c r="A37" s="127" t="s">
        <v>131</v>
      </c>
      <c r="B37" s="126">
        <f>SUM(B25:B36)</f>
        <v>15943277</v>
      </c>
      <c r="C37" s="126">
        <f>SUM(C25:C36)</f>
        <v>2000860</v>
      </c>
      <c r="D37" s="126">
        <f t="shared" ref="D37:M37" si="11">SUM(D25:D36)</f>
        <v>172036391</v>
      </c>
      <c r="E37" s="126">
        <f t="shared" si="11"/>
        <v>405060654</v>
      </c>
      <c r="F37" s="126">
        <f t="shared" si="11"/>
        <v>6384325</v>
      </c>
      <c r="G37" s="126">
        <f t="shared" si="11"/>
        <v>163276446</v>
      </c>
      <c r="H37" s="126">
        <f t="shared" si="11"/>
        <v>360644547</v>
      </c>
      <c r="I37" s="126">
        <f t="shared" si="11"/>
        <v>70647366</v>
      </c>
      <c r="J37" s="126">
        <f t="shared" si="11"/>
        <v>56956518</v>
      </c>
      <c r="K37" s="126">
        <f t="shared" si="11"/>
        <v>13084823</v>
      </c>
      <c r="L37" s="126">
        <f t="shared" si="11"/>
        <v>77176447</v>
      </c>
      <c r="M37" s="126">
        <f t="shared" si="11"/>
        <v>7651738</v>
      </c>
      <c r="N37" s="126">
        <f t="shared" si="5"/>
        <v>1350863392</v>
      </c>
      <c r="O37" s="108"/>
      <c r="P37" s="12"/>
      <c r="Q37" s="12"/>
      <c r="R37" s="12"/>
      <c r="S37" s="12"/>
      <c r="T37" s="12"/>
      <c r="U37" s="12"/>
      <c r="V37" s="12"/>
      <c r="W37" s="12"/>
      <c r="X37" s="12"/>
      <c r="Y37" s="12"/>
      <c r="Z37" s="108"/>
      <c r="AA37" s="12"/>
      <c r="AB37" s="12"/>
      <c r="AC37" s="12"/>
      <c r="AD37" s="12"/>
      <c r="AE37" s="12"/>
      <c r="AF37" s="12"/>
      <c r="AG37" s="12"/>
      <c r="AH37" s="12"/>
    </row>
    <row r="38" spans="1:38" ht="5.0999999999999996" customHeight="1" x14ac:dyDescent="0.2">
      <c r="A38" s="128"/>
      <c r="B38" s="105"/>
      <c r="C38" s="105"/>
      <c r="D38" s="105"/>
      <c r="E38" s="105"/>
      <c r="F38" s="105"/>
      <c r="G38" s="105"/>
      <c r="H38" s="105"/>
      <c r="I38" s="105"/>
      <c r="J38" s="105"/>
      <c r="K38" s="105"/>
      <c r="L38" s="105"/>
      <c r="M38" s="105"/>
      <c r="N38" s="105"/>
      <c r="O38" s="105"/>
      <c r="P38" s="105"/>
      <c r="Q38" s="12"/>
      <c r="R38" s="12"/>
      <c r="S38" s="12"/>
      <c r="T38" s="12"/>
      <c r="U38" s="12"/>
      <c r="V38" s="12"/>
      <c r="W38" s="12"/>
      <c r="X38" s="12"/>
      <c r="Y38" s="12"/>
      <c r="Z38" s="12"/>
      <c r="AA38" s="108"/>
      <c r="AB38" s="12"/>
      <c r="AC38" s="12"/>
      <c r="AD38" s="12"/>
      <c r="AE38" s="12"/>
      <c r="AF38" s="12"/>
      <c r="AG38" s="12"/>
      <c r="AH38" s="12"/>
      <c r="AI38" s="12"/>
    </row>
    <row r="39" spans="1:38" x14ac:dyDescent="0.2">
      <c r="A39" s="129" t="s">
        <v>89</v>
      </c>
      <c r="B39" s="130"/>
      <c r="C39" s="130"/>
      <c r="D39" s="114"/>
      <c r="E39" s="114"/>
      <c r="F39" s="114"/>
      <c r="G39" s="114"/>
      <c r="H39" s="114"/>
      <c r="I39" s="114"/>
      <c r="J39" s="114"/>
      <c r="K39" s="114"/>
      <c r="L39" s="114"/>
      <c r="M39" s="114"/>
      <c r="N39" s="114"/>
      <c r="O39" s="114"/>
      <c r="P39" s="12"/>
      <c r="Q39" s="12"/>
      <c r="R39" s="12"/>
      <c r="S39" s="12"/>
      <c r="T39" s="12"/>
      <c r="U39" s="12"/>
      <c r="V39" s="12"/>
      <c r="W39" s="12"/>
      <c r="X39" s="12"/>
      <c r="Y39" s="12"/>
      <c r="Z39" s="12"/>
      <c r="AA39" s="108"/>
      <c r="AB39" s="12"/>
      <c r="AC39" s="12"/>
      <c r="AD39" s="12"/>
      <c r="AE39" s="12"/>
      <c r="AF39" s="12"/>
      <c r="AG39" s="12"/>
      <c r="AH39" s="12"/>
      <c r="AI39" s="12"/>
    </row>
    <row r="40" spans="1:38" ht="25.5" x14ac:dyDescent="0.2">
      <c r="A40" s="21" t="s">
        <v>129</v>
      </c>
      <c r="B40" s="131" t="s">
        <v>69</v>
      </c>
      <c r="C40" s="28" t="s">
        <v>70</v>
      </c>
      <c r="D40" s="131" t="s">
        <v>71</v>
      </c>
      <c r="E40" s="131" t="s">
        <v>72</v>
      </c>
      <c r="F40" s="131" t="s">
        <v>132</v>
      </c>
      <c r="G40" s="131" t="s">
        <v>133</v>
      </c>
      <c r="H40" s="131" t="s">
        <v>134</v>
      </c>
      <c r="I40" s="28" t="s">
        <v>135</v>
      </c>
      <c r="J40" s="131" t="s">
        <v>73</v>
      </c>
      <c r="K40" s="131" t="s">
        <v>136</v>
      </c>
      <c r="L40" s="131" t="s">
        <v>137</v>
      </c>
      <c r="M40" s="28" t="s">
        <v>138</v>
      </c>
      <c r="N40" s="131" t="s">
        <v>74</v>
      </c>
      <c r="O40" s="131" t="s">
        <v>75</v>
      </c>
      <c r="P40" s="131" t="s">
        <v>139</v>
      </c>
      <c r="Q40" s="131" t="s">
        <v>118</v>
      </c>
      <c r="R40" s="40" t="s">
        <v>848</v>
      </c>
      <c r="S40" s="131" t="s">
        <v>76</v>
      </c>
      <c r="T40" s="131" t="s">
        <v>96</v>
      </c>
      <c r="U40" s="40" t="s">
        <v>78</v>
      </c>
      <c r="V40" s="132" t="s">
        <v>79</v>
      </c>
      <c r="W40" s="12"/>
      <c r="X40" s="12"/>
      <c r="Y40" s="12"/>
      <c r="Z40" s="12"/>
      <c r="AA40" s="108"/>
      <c r="AB40" s="12"/>
      <c r="AC40" s="12"/>
      <c r="AD40" s="12"/>
      <c r="AE40" s="12"/>
      <c r="AF40" s="12"/>
      <c r="AG40" s="12"/>
      <c r="AH40" s="12"/>
      <c r="AI40" s="12"/>
      <c r="AJ40" s="12"/>
      <c r="AK40" s="12"/>
      <c r="AL40" s="12"/>
    </row>
    <row r="41" spans="1:38" x14ac:dyDescent="0.2">
      <c r="A41" s="40" t="s">
        <v>140</v>
      </c>
      <c r="B41" s="133">
        <v>39960</v>
      </c>
      <c r="C41" s="133">
        <v>12184287</v>
      </c>
      <c r="D41" s="133">
        <v>23557705</v>
      </c>
      <c r="E41" s="133">
        <v>157083</v>
      </c>
      <c r="F41" s="133">
        <v>72306</v>
      </c>
      <c r="G41" s="133">
        <v>63569</v>
      </c>
      <c r="H41" s="134">
        <v>325060</v>
      </c>
      <c r="I41" s="134">
        <v>340014</v>
      </c>
      <c r="J41" s="133">
        <v>8272598</v>
      </c>
      <c r="K41" s="133">
        <v>38985</v>
      </c>
      <c r="L41" s="133">
        <v>67250</v>
      </c>
      <c r="M41" s="133">
        <v>179005</v>
      </c>
      <c r="N41" s="133">
        <v>22117301</v>
      </c>
      <c r="O41" s="133">
        <v>2845224</v>
      </c>
      <c r="P41" s="133">
        <v>143</v>
      </c>
      <c r="Q41" s="133">
        <v>1050969</v>
      </c>
      <c r="R41" s="133">
        <v>3239078</v>
      </c>
      <c r="S41" s="133">
        <v>888097</v>
      </c>
      <c r="T41" s="133">
        <v>5353655</v>
      </c>
      <c r="U41" s="133">
        <v>721130</v>
      </c>
      <c r="V41" s="126">
        <v>57665124</v>
      </c>
      <c r="W41" s="12"/>
      <c r="X41" s="12"/>
      <c r="Y41" s="12"/>
      <c r="Z41" s="12"/>
      <c r="AA41" s="108"/>
      <c r="AB41" s="12"/>
      <c r="AC41" s="12"/>
      <c r="AD41" s="12"/>
      <c r="AE41" s="12"/>
      <c r="AF41" s="12"/>
      <c r="AG41" s="12"/>
      <c r="AH41" s="12"/>
      <c r="AI41" s="12"/>
      <c r="AJ41" s="12"/>
      <c r="AK41" s="12"/>
      <c r="AL41" s="12"/>
    </row>
    <row r="42" spans="1:38" x14ac:dyDescent="0.2">
      <c r="A42" s="40" t="s">
        <v>141</v>
      </c>
      <c r="B42" s="133">
        <v>69598</v>
      </c>
      <c r="C42" s="133">
        <v>12627033</v>
      </c>
      <c r="D42" s="133">
        <v>25584647</v>
      </c>
      <c r="E42" s="133">
        <v>191814</v>
      </c>
      <c r="F42" s="133">
        <v>94698</v>
      </c>
      <c r="G42" s="133">
        <v>131220</v>
      </c>
      <c r="H42" s="134">
        <v>254347</v>
      </c>
      <c r="I42" s="134">
        <v>387607</v>
      </c>
      <c r="J42" s="133">
        <v>10711137</v>
      </c>
      <c r="K42" s="133">
        <v>106330</v>
      </c>
      <c r="L42" s="133">
        <v>18101</v>
      </c>
      <c r="M42" s="133">
        <v>27028</v>
      </c>
      <c r="N42" s="133">
        <v>22150293</v>
      </c>
      <c r="O42" s="133">
        <v>3846631</v>
      </c>
      <c r="P42" s="133">
        <v>201</v>
      </c>
      <c r="Q42" s="133">
        <v>680142</v>
      </c>
      <c r="R42" s="133">
        <v>3895570</v>
      </c>
      <c r="S42" s="133">
        <v>833875</v>
      </c>
      <c r="T42" s="133">
        <v>6364114</v>
      </c>
      <c r="U42" s="133">
        <v>819007</v>
      </c>
      <c r="V42" s="126">
        <v>88114935</v>
      </c>
      <c r="W42" s="12"/>
      <c r="X42" s="12"/>
      <c r="Y42" s="12"/>
      <c r="Z42" s="12"/>
      <c r="AA42" s="108"/>
      <c r="AB42" s="12"/>
      <c r="AC42" s="12"/>
      <c r="AD42" s="12"/>
      <c r="AE42" s="12"/>
      <c r="AF42" s="12"/>
      <c r="AG42" s="12"/>
      <c r="AH42" s="12"/>
      <c r="AI42" s="12"/>
      <c r="AJ42" s="12"/>
      <c r="AK42" s="12"/>
      <c r="AL42" s="12"/>
    </row>
    <row r="43" spans="1:38" x14ac:dyDescent="0.2">
      <c r="A43" s="40" t="s">
        <v>142</v>
      </c>
      <c r="B43" s="133">
        <v>29949</v>
      </c>
      <c r="C43" s="133">
        <v>15658423</v>
      </c>
      <c r="D43" s="133">
        <v>20561968</v>
      </c>
      <c r="E43" s="133">
        <v>551316</v>
      </c>
      <c r="F43" s="133">
        <v>89668</v>
      </c>
      <c r="G43" s="133">
        <v>97329</v>
      </c>
      <c r="H43" s="134">
        <v>173130</v>
      </c>
      <c r="I43" s="134">
        <v>259957</v>
      </c>
      <c r="J43" s="133">
        <v>10821449</v>
      </c>
      <c r="K43" s="133">
        <v>67060</v>
      </c>
      <c r="L43" s="133">
        <v>26528</v>
      </c>
      <c r="M43" s="133">
        <v>21105</v>
      </c>
      <c r="N43" s="133">
        <v>23254850</v>
      </c>
      <c r="O43" s="133">
        <v>3274068</v>
      </c>
      <c r="P43" s="133">
        <v>136</v>
      </c>
      <c r="Q43" s="133">
        <v>689968</v>
      </c>
      <c r="R43" s="133">
        <v>4487636</v>
      </c>
      <c r="S43" s="133">
        <v>517413</v>
      </c>
      <c r="T43" s="133">
        <v>5446468</v>
      </c>
      <c r="U43" s="133">
        <v>663476</v>
      </c>
      <c r="V43" s="126">
        <v>84738158</v>
      </c>
      <c r="W43" s="12"/>
      <c r="X43" s="12"/>
      <c r="Y43" s="12"/>
      <c r="Z43" s="12"/>
      <c r="AA43" s="108"/>
      <c r="AB43" s="12"/>
      <c r="AC43" s="12"/>
      <c r="AD43" s="12"/>
      <c r="AE43" s="12"/>
      <c r="AF43" s="12"/>
      <c r="AG43" s="12"/>
      <c r="AH43" s="12"/>
      <c r="AI43" s="12"/>
      <c r="AJ43" s="12"/>
      <c r="AK43" s="12"/>
      <c r="AL43" s="12"/>
    </row>
    <row r="44" spans="1:38" x14ac:dyDescent="0.2">
      <c r="A44" s="40" t="s">
        <v>143</v>
      </c>
      <c r="B44" s="133">
        <v>43818</v>
      </c>
      <c r="C44" s="133">
        <v>14463076</v>
      </c>
      <c r="D44" s="133">
        <v>24954623</v>
      </c>
      <c r="E44" s="133">
        <v>420856</v>
      </c>
      <c r="F44" s="133">
        <v>93153</v>
      </c>
      <c r="G44" s="133">
        <v>176953</v>
      </c>
      <c r="H44" s="134">
        <v>315947</v>
      </c>
      <c r="I44" s="134">
        <v>348880</v>
      </c>
      <c r="J44" s="133">
        <v>22611482</v>
      </c>
      <c r="K44" s="133">
        <v>86457</v>
      </c>
      <c r="L44" s="133">
        <v>38569</v>
      </c>
      <c r="M44" s="133">
        <v>49989</v>
      </c>
      <c r="N44" s="133">
        <v>23627703</v>
      </c>
      <c r="O44" s="133">
        <v>6065955</v>
      </c>
      <c r="P44" s="133">
        <v>138</v>
      </c>
      <c r="Q44" s="133">
        <v>1034546</v>
      </c>
      <c r="R44" s="133">
        <v>2919238</v>
      </c>
      <c r="S44" s="133">
        <v>302190</v>
      </c>
      <c r="T44" s="133">
        <v>8695404</v>
      </c>
      <c r="U44" s="133">
        <v>466733</v>
      </c>
      <c r="V44" s="126">
        <v>85797722</v>
      </c>
      <c r="W44" s="12"/>
      <c r="X44" s="12"/>
      <c r="Y44" s="12"/>
      <c r="Z44" s="12"/>
      <c r="AA44" s="108"/>
      <c r="AB44" s="12"/>
      <c r="AC44" s="12"/>
      <c r="AD44" s="12"/>
      <c r="AE44" s="12"/>
      <c r="AF44" s="12"/>
      <c r="AG44" s="12"/>
      <c r="AH44" s="12"/>
      <c r="AI44" s="12"/>
      <c r="AJ44" s="12"/>
      <c r="AK44" s="12"/>
      <c r="AL44" s="12"/>
    </row>
    <row r="45" spans="1:38" x14ac:dyDescent="0.2">
      <c r="A45" s="40" t="s">
        <v>144</v>
      </c>
      <c r="B45" s="133">
        <v>53575</v>
      </c>
      <c r="C45" s="133">
        <v>11759987</v>
      </c>
      <c r="D45" s="133">
        <v>26087569</v>
      </c>
      <c r="E45" s="133">
        <v>193445</v>
      </c>
      <c r="F45" s="133">
        <v>212007</v>
      </c>
      <c r="G45" s="133">
        <v>314463</v>
      </c>
      <c r="H45" s="134">
        <v>280202</v>
      </c>
      <c r="I45" s="134">
        <v>436174</v>
      </c>
      <c r="J45" s="133">
        <v>16962250</v>
      </c>
      <c r="K45" s="133">
        <v>190445</v>
      </c>
      <c r="L45" s="133">
        <v>41927</v>
      </c>
      <c r="M45" s="133">
        <v>165074</v>
      </c>
      <c r="N45" s="133">
        <v>35591082</v>
      </c>
      <c r="O45" s="133">
        <v>5245415</v>
      </c>
      <c r="P45" s="133">
        <v>323</v>
      </c>
      <c r="Q45" s="133">
        <v>1076944</v>
      </c>
      <c r="R45" s="133">
        <v>3894096</v>
      </c>
      <c r="S45" s="133">
        <v>1697698</v>
      </c>
      <c r="T45" s="133">
        <v>5047114</v>
      </c>
      <c r="U45" s="133">
        <v>555948</v>
      </c>
      <c r="V45" s="126">
        <v>75660215</v>
      </c>
      <c r="W45" s="12"/>
      <c r="X45" s="12"/>
      <c r="Y45" s="12"/>
      <c r="Z45" s="12"/>
      <c r="AA45" s="108"/>
      <c r="AB45" s="12"/>
      <c r="AC45" s="12"/>
      <c r="AD45" s="12"/>
      <c r="AE45" s="12"/>
      <c r="AF45" s="12"/>
      <c r="AG45" s="12"/>
      <c r="AH45" s="12"/>
      <c r="AI45" s="12"/>
      <c r="AJ45" s="12"/>
      <c r="AK45" s="12"/>
      <c r="AL45" s="12"/>
    </row>
    <row r="46" spans="1:38" x14ac:dyDescent="0.2">
      <c r="A46" s="40" t="s">
        <v>145</v>
      </c>
      <c r="B46" s="133">
        <v>56361</v>
      </c>
      <c r="C46" s="133">
        <v>15799345</v>
      </c>
      <c r="D46" s="133">
        <v>35475925</v>
      </c>
      <c r="E46" s="133">
        <v>223450</v>
      </c>
      <c r="F46" s="133">
        <v>177455</v>
      </c>
      <c r="G46" s="133">
        <v>136364</v>
      </c>
      <c r="H46" s="134">
        <v>330446</v>
      </c>
      <c r="I46" s="134">
        <v>377930</v>
      </c>
      <c r="J46" s="133">
        <v>13724784</v>
      </c>
      <c r="K46" s="133">
        <v>96619</v>
      </c>
      <c r="L46" s="133">
        <v>80292</v>
      </c>
      <c r="M46" s="133">
        <v>235099</v>
      </c>
      <c r="N46" s="133">
        <v>41822903</v>
      </c>
      <c r="O46" s="133">
        <v>6791192</v>
      </c>
      <c r="P46" s="133">
        <v>398</v>
      </c>
      <c r="Q46" s="133">
        <v>1719304</v>
      </c>
      <c r="R46" s="133">
        <v>4784400</v>
      </c>
      <c r="S46" s="133">
        <v>1514760</v>
      </c>
      <c r="T46" s="133">
        <v>6247318</v>
      </c>
      <c r="U46" s="133">
        <v>789119</v>
      </c>
      <c r="V46" s="126">
        <v>91241749</v>
      </c>
      <c r="W46" s="12"/>
      <c r="X46" s="12"/>
      <c r="Y46" s="12"/>
      <c r="Z46" s="12"/>
      <c r="AA46" s="108"/>
      <c r="AB46" s="12"/>
      <c r="AC46" s="12"/>
      <c r="AD46" s="12"/>
      <c r="AE46" s="12"/>
      <c r="AF46" s="12"/>
      <c r="AG46" s="12"/>
      <c r="AH46" s="12"/>
      <c r="AI46" s="12"/>
      <c r="AJ46" s="12"/>
      <c r="AK46" s="12"/>
      <c r="AL46" s="12"/>
    </row>
    <row r="47" spans="1:38" x14ac:dyDescent="0.2">
      <c r="A47" s="40" t="s">
        <v>146</v>
      </c>
      <c r="B47" s="133">
        <v>91916</v>
      </c>
      <c r="C47" s="133">
        <v>12978100</v>
      </c>
      <c r="D47" s="133">
        <v>33882568</v>
      </c>
      <c r="E47" s="133">
        <v>405118</v>
      </c>
      <c r="F47" s="133">
        <v>203162</v>
      </c>
      <c r="G47" s="133">
        <v>337006</v>
      </c>
      <c r="H47" s="134">
        <v>384400</v>
      </c>
      <c r="I47" s="134">
        <v>594188</v>
      </c>
      <c r="J47" s="133">
        <v>15664212</v>
      </c>
      <c r="K47" s="133">
        <v>106955</v>
      </c>
      <c r="L47" s="133">
        <v>79043</v>
      </c>
      <c r="M47" s="133">
        <v>54940</v>
      </c>
      <c r="N47" s="133">
        <v>41812325</v>
      </c>
      <c r="O47" s="133">
        <v>6402456</v>
      </c>
      <c r="P47" s="133">
        <v>364</v>
      </c>
      <c r="Q47" s="133">
        <v>1461067</v>
      </c>
      <c r="R47" s="133">
        <v>5233101</v>
      </c>
      <c r="S47" s="133">
        <v>1097701</v>
      </c>
      <c r="T47" s="133">
        <v>6715918</v>
      </c>
      <c r="U47" s="133">
        <v>670780</v>
      </c>
      <c r="V47" s="126">
        <v>79037772</v>
      </c>
      <c r="W47" s="12"/>
      <c r="X47" s="12"/>
      <c r="Y47" s="12"/>
      <c r="Z47" s="12"/>
      <c r="AA47" s="108"/>
      <c r="AB47" s="12"/>
      <c r="AC47" s="12"/>
      <c r="AD47" s="12"/>
      <c r="AE47" s="12"/>
      <c r="AF47" s="12"/>
      <c r="AG47" s="12"/>
      <c r="AH47" s="12"/>
      <c r="AI47" s="12"/>
      <c r="AJ47" s="12"/>
      <c r="AK47" s="12"/>
      <c r="AL47" s="12"/>
    </row>
    <row r="48" spans="1:38" x14ac:dyDescent="0.2">
      <c r="A48" s="40" t="s">
        <v>147</v>
      </c>
      <c r="B48" s="133">
        <v>75167</v>
      </c>
      <c r="C48" s="133">
        <v>12995931</v>
      </c>
      <c r="D48" s="133">
        <v>44810332</v>
      </c>
      <c r="E48" s="133">
        <v>506388</v>
      </c>
      <c r="F48" s="133">
        <v>165738</v>
      </c>
      <c r="G48" s="133">
        <v>208189</v>
      </c>
      <c r="H48" s="134">
        <v>324275</v>
      </c>
      <c r="I48" s="134">
        <v>396132</v>
      </c>
      <c r="J48" s="133">
        <v>13978110</v>
      </c>
      <c r="K48" s="133">
        <v>86053</v>
      </c>
      <c r="L48" s="133">
        <v>51584</v>
      </c>
      <c r="M48" s="133">
        <v>119037</v>
      </c>
      <c r="N48" s="133">
        <v>36216978</v>
      </c>
      <c r="O48" s="133">
        <v>5351297</v>
      </c>
      <c r="P48" s="133">
        <v>229</v>
      </c>
      <c r="Q48" s="133">
        <v>1765401</v>
      </c>
      <c r="R48" s="133">
        <v>6274505</v>
      </c>
      <c r="S48" s="133">
        <v>964609</v>
      </c>
      <c r="T48" s="133">
        <v>7085796</v>
      </c>
      <c r="U48" s="133">
        <v>664918</v>
      </c>
      <c r="V48" s="126">
        <v>82780437</v>
      </c>
      <c r="W48" s="12"/>
      <c r="X48" s="12"/>
      <c r="Y48" s="12"/>
      <c r="Z48" s="12"/>
      <c r="AA48" s="108"/>
      <c r="AB48" s="12"/>
      <c r="AC48" s="12"/>
      <c r="AD48" s="12"/>
      <c r="AE48" s="12"/>
      <c r="AF48" s="12"/>
      <c r="AG48" s="12"/>
      <c r="AH48" s="12"/>
      <c r="AI48" s="12"/>
      <c r="AJ48" s="12"/>
      <c r="AK48" s="12"/>
      <c r="AL48" s="12"/>
    </row>
    <row r="49" spans="1:38" x14ac:dyDescent="0.2">
      <c r="A49" s="40" t="s">
        <v>148</v>
      </c>
      <c r="B49" s="133">
        <v>210172</v>
      </c>
      <c r="C49" s="133">
        <v>12935523</v>
      </c>
      <c r="D49" s="133">
        <v>32057917</v>
      </c>
      <c r="E49" s="133">
        <v>2387950</v>
      </c>
      <c r="F49" s="133">
        <v>351375</v>
      </c>
      <c r="G49" s="133">
        <v>229111</v>
      </c>
      <c r="H49" s="134">
        <v>800869</v>
      </c>
      <c r="I49" s="134">
        <v>1201320</v>
      </c>
      <c r="J49" s="133">
        <v>10602566</v>
      </c>
      <c r="K49" s="133">
        <v>54723</v>
      </c>
      <c r="L49" s="133">
        <v>57638</v>
      </c>
      <c r="M49" s="133">
        <v>102503</v>
      </c>
      <c r="N49" s="133">
        <v>29435185</v>
      </c>
      <c r="O49" s="133">
        <v>7810863</v>
      </c>
      <c r="P49" s="133">
        <v>137</v>
      </c>
      <c r="Q49" s="133">
        <v>1391356</v>
      </c>
      <c r="R49" s="133">
        <v>6164490</v>
      </c>
      <c r="S49" s="133">
        <v>782183</v>
      </c>
      <c r="T49" s="133">
        <v>5576888</v>
      </c>
      <c r="U49" s="133">
        <v>598813</v>
      </c>
      <c r="V49" s="126">
        <v>74906739</v>
      </c>
      <c r="W49" s="12"/>
      <c r="X49" s="12"/>
      <c r="Y49" s="12"/>
      <c r="Z49" s="12"/>
      <c r="AA49" s="108"/>
      <c r="AB49" s="12"/>
      <c r="AC49" s="12"/>
      <c r="AD49" s="12"/>
      <c r="AE49" s="12"/>
      <c r="AF49" s="12"/>
      <c r="AG49" s="12"/>
      <c r="AH49" s="12"/>
      <c r="AI49" s="12"/>
      <c r="AJ49" s="12"/>
      <c r="AK49" s="12"/>
      <c r="AL49" s="12"/>
    </row>
    <row r="50" spans="1:38" x14ac:dyDescent="0.2">
      <c r="A50" s="40" t="s">
        <v>149</v>
      </c>
      <c r="B50" s="133">
        <v>440508</v>
      </c>
      <c r="C50" s="133">
        <v>23597288</v>
      </c>
      <c r="D50" s="133">
        <v>24911100</v>
      </c>
      <c r="E50" s="133">
        <v>462578</v>
      </c>
      <c r="F50" s="133">
        <v>306559</v>
      </c>
      <c r="G50" s="133">
        <v>218965</v>
      </c>
      <c r="H50" s="134">
        <v>401365</v>
      </c>
      <c r="I50" s="134">
        <v>663535</v>
      </c>
      <c r="J50" s="133">
        <v>13853751</v>
      </c>
      <c r="K50" s="133">
        <v>149934</v>
      </c>
      <c r="L50" s="133">
        <v>31261</v>
      </c>
      <c r="M50" s="133">
        <v>45590</v>
      </c>
      <c r="N50" s="133">
        <v>22142600</v>
      </c>
      <c r="O50" s="133">
        <v>2936826</v>
      </c>
      <c r="P50" s="133">
        <v>111</v>
      </c>
      <c r="Q50" s="133">
        <v>1069873</v>
      </c>
      <c r="R50" s="133">
        <v>6542894</v>
      </c>
      <c r="S50" s="133">
        <v>933991</v>
      </c>
      <c r="T50" s="133">
        <v>5352276</v>
      </c>
      <c r="U50" s="133">
        <v>564507</v>
      </c>
      <c r="V50" s="126">
        <v>79798009</v>
      </c>
      <c r="W50" s="12"/>
      <c r="X50" s="12"/>
      <c r="Y50" s="12"/>
      <c r="Z50" s="12"/>
      <c r="AA50" s="108"/>
      <c r="AB50" s="12"/>
      <c r="AC50" s="12"/>
      <c r="AD50" s="12"/>
      <c r="AE50" s="12"/>
      <c r="AF50" s="12"/>
      <c r="AG50" s="12"/>
      <c r="AH50" s="12"/>
      <c r="AI50" s="12"/>
      <c r="AJ50" s="12"/>
      <c r="AK50" s="12"/>
      <c r="AL50" s="12"/>
    </row>
    <row r="51" spans="1:38" x14ac:dyDescent="0.2">
      <c r="A51" s="40" t="s">
        <v>150</v>
      </c>
      <c r="B51" s="133">
        <v>403897</v>
      </c>
      <c r="C51" s="133">
        <v>12590381</v>
      </c>
      <c r="D51" s="133">
        <v>62942645</v>
      </c>
      <c r="E51" s="133">
        <v>560224</v>
      </c>
      <c r="F51" s="133">
        <v>237773</v>
      </c>
      <c r="G51" s="133">
        <v>379596</v>
      </c>
      <c r="H51" s="134">
        <v>482748</v>
      </c>
      <c r="I51" s="134">
        <v>388963</v>
      </c>
      <c r="J51" s="133">
        <v>11992584</v>
      </c>
      <c r="K51" s="133">
        <v>100680</v>
      </c>
      <c r="L51" s="133">
        <v>44328</v>
      </c>
      <c r="M51" s="133">
        <v>43526</v>
      </c>
      <c r="N51" s="133">
        <v>32009644</v>
      </c>
      <c r="O51" s="133">
        <v>1545374</v>
      </c>
      <c r="P51" s="133">
        <v>183</v>
      </c>
      <c r="Q51" s="133">
        <v>674377</v>
      </c>
      <c r="R51" s="133">
        <v>5108283</v>
      </c>
      <c r="S51" s="133">
        <v>1945099</v>
      </c>
      <c r="T51" s="133">
        <v>6093021</v>
      </c>
      <c r="U51" s="133">
        <v>486449</v>
      </c>
      <c r="V51" s="126">
        <v>79777988</v>
      </c>
      <c r="W51" s="12"/>
      <c r="X51" s="12"/>
      <c r="Y51" s="12"/>
      <c r="Z51" s="12"/>
      <c r="AA51" s="108"/>
      <c r="AB51" s="12"/>
      <c r="AC51" s="12"/>
      <c r="AD51" s="12"/>
      <c r="AE51" s="12"/>
      <c r="AF51" s="12"/>
      <c r="AG51" s="12"/>
      <c r="AH51" s="12"/>
      <c r="AI51" s="12"/>
      <c r="AJ51" s="12"/>
      <c r="AK51" s="12"/>
      <c r="AL51" s="12"/>
    </row>
    <row r="52" spans="1:38" x14ac:dyDescent="0.2">
      <c r="A52" s="40" t="s">
        <v>151</v>
      </c>
      <c r="B52" s="133">
        <v>485939</v>
      </c>
      <c r="C52" s="133">
        <v>14447017</v>
      </c>
      <c r="D52" s="133">
        <v>50233655</v>
      </c>
      <c r="E52" s="133">
        <v>324103</v>
      </c>
      <c r="F52" s="133">
        <v>220799</v>
      </c>
      <c r="G52" s="133">
        <v>575104</v>
      </c>
      <c r="H52" s="134">
        <v>611611</v>
      </c>
      <c r="I52" s="134">
        <v>771615</v>
      </c>
      <c r="J52" s="133">
        <v>11163452</v>
      </c>
      <c r="K52" s="133">
        <v>80621</v>
      </c>
      <c r="L52" s="133">
        <v>65870</v>
      </c>
      <c r="M52" s="133">
        <v>107922</v>
      </c>
      <c r="N52" s="133">
        <v>30463683</v>
      </c>
      <c r="O52" s="133">
        <v>4860379</v>
      </c>
      <c r="P52" s="133">
        <v>1021</v>
      </c>
      <c r="Q52" s="133">
        <v>1054355</v>
      </c>
      <c r="R52" s="133">
        <v>4413227</v>
      </c>
      <c r="S52" s="133">
        <v>1607207</v>
      </c>
      <c r="T52" s="133">
        <v>9198475</v>
      </c>
      <c r="U52" s="133">
        <v>650858</v>
      </c>
      <c r="V52" s="126">
        <v>78787291</v>
      </c>
      <c r="W52" s="12"/>
      <c r="X52" s="12"/>
      <c r="Y52" s="12"/>
      <c r="Z52" s="12"/>
      <c r="AA52" s="108"/>
      <c r="AB52" s="12"/>
      <c r="AC52" s="12"/>
      <c r="AD52" s="12"/>
      <c r="AE52" s="12"/>
      <c r="AF52" s="12"/>
      <c r="AG52" s="12"/>
      <c r="AH52" s="12"/>
      <c r="AI52" s="12"/>
      <c r="AJ52" s="12"/>
      <c r="AK52" s="12"/>
      <c r="AL52" s="12"/>
    </row>
    <row r="53" spans="1:38" x14ac:dyDescent="0.2">
      <c r="A53" s="135" t="s">
        <v>131</v>
      </c>
      <c r="B53" s="126">
        <f>SUM(B41:B52)</f>
        <v>2000860</v>
      </c>
      <c r="C53" s="126">
        <f t="shared" ref="C53:U53" si="12">SUM(C41:C52)</f>
        <v>172036391</v>
      </c>
      <c r="D53" s="126">
        <f t="shared" si="12"/>
        <v>405060654</v>
      </c>
      <c r="E53" s="126">
        <f t="shared" si="12"/>
        <v>6384325</v>
      </c>
      <c r="F53" s="126">
        <f t="shared" si="12"/>
        <v>2224693</v>
      </c>
      <c r="G53" s="126">
        <f t="shared" si="12"/>
        <v>2867869</v>
      </c>
      <c r="H53" s="126">
        <f t="shared" si="12"/>
        <v>4684400</v>
      </c>
      <c r="I53" s="126">
        <f t="shared" si="12"/>
        <v>6166315</v>
      </c>
      <c r="J53" s="126">
        <f t="shared" si="12"/>
        <v>160358375</v>
      </c>
      <c r="K53" s="126">
        <f t="shared" si="12"/>
        <v>1164862</v>
      </c>
      <c r="L53" s="126">
        <f t="shared" si="12"/>
        <v>602391</v>
      </c>
      <c r="M53" s="126">
        <f t="shared" si="12"/>
        <v>1150818</v>
      </c>
      <c r="N53" s="126">
        <f t="shared" si="12"/>
        <v>360644547</v>
      </c>
      <c r="O53" s="126">
        <f t="shared" si="12"/>
        <v>56975680</v>
      </c>
      <c r="P53" s="126">
        <f t="shared" si="12"/>
        <v>3384</v>
      </c>
      <c r="Q53" s="126">
        <f t="shared" si="12"/>
        <v>13668302</v>
      </c>
      <c r="R53" s="126">
        <f t="shared" si="12"/>
        <v>56956518</v>
      </c>
      <c r="S53" s="126">
        <f t="shared" si="12"/>
        <v>13084823</v>
      </c>
      <c r="T53" s="126">
        <f t="shared" si="12"/>
        <v>77176447</v>
      </c>
      <c r="U53" s="126">
        <f t="shared" si="12"/>
        <v>7651738</v>
      </c>
      <c r="V53" s="126">
        <f>SUM(V41:V52)</f>
        <v>958306139</v>
      </c>
      <c r="W53" s="12"/>
      <c r="X53" s="12"/>
      <c r="Y53" s="12"/>
      <c r="Z53" s="12"/>
      <c r="AA53" s="108"/>
      <c r="AB53" s="12"/>
      <c r="AC53" s="12"/>
      <c r="AD53" s="12"/>
      <c r="AE53" s="12"/>
      <c r="AF53" s="12"/>
      <c r="AG53" s="12"/>
      <c r="AH53" s="12"/>
      <c r="AI53" s="12"/>
      <c r="AJ53" s="12"/>
      <c r="AK53" s="12"/>
      <c r="AL53" s="12"/>
    </row>
    <row r="54" spans="1:38" x14ac:dyDescent="0.2">
      <c r="A54" s="12"/>
      <c r="B54" s="12"/>
      <c r="C54" s="12"/>
      <c r="D54" s="12"/>
      <c r="E54" s="12"/>
      <c r="F54" s="12"/>
      <c r="G54" s="108"/>
      <c r="H54" s="12"/>
      <c r="I54" s="12"/>
      <c r="J54" s="12"/>
      <c r="K54" s="12"/>
      <c r="L54" s="12"/>
      <c r="M54" s="12"/>
      <c r="N54" s="12"/>
      <c r="O54" s="12"/>
      <c r="P54" s="12"/>
      <c r="Q54" s="12"/>
      <c r="R54" s="12"/>
      <c r="S54" s="12"/>
      <c r="T54" s="12"/>
      <c r="U54" s="12"/>
      <c r="V54"/>
      <c r="W54" s="12"/>
      <c r="X54" s="12"/>
      <c r="Y54" s="12"/>
      <c r="Z54" s="12"/>
      <c r="AA54" s="108"/>
      <c r="AB54" s="12"/>
      <c r="AC54" s="12"/>
      <c r="AD54" s="12"/>
      <c r="AE54" s="12"/>
      <c r="AF54" s="12"/>
      <c r="AG54" s="12"/>
      <c r="AH54" s="12"/>
      <c r="AI54" s="12"/>
    </row>
    <row r="55" spans="1:38" x14ac:dyDescent="0.2">
      <c r="A55" s="129"/>
      <c r="B55" s="12"/>
      <c r="C55" s="114"/>
      <c r="D55" s="114"/>
      <c r="E55" s="114"/>
      <c r="F55" s="114"/>
      <c r="G55" s="114"/>
      <c r="H55" s="136"/>
      <c r="I55" s="136"/>
      <c r="J55" s="114"/>
      <c r="K55" s="114"/>
      <c r="L55" s="114"/>
      <c r="M55" s="114"/>
      <c r="N55" s="137"/>
      <c r="O55" s="12"/>
      <c r="P55" s="12"/>
      <c r="Q55" s="12"/>
      <c r="R55" s="12"/>
      <c r="S55" s="12"/>
      <c r="T55" s="12"/>
      <c r="U55" s="12"/>
      <c r="V55"/>
      <c r="W55" s="12"/>
      <c r="X55" s="12"/>
      <c r="Y55" s="12"/>
      <c r="Z55" s="12"/>
      <c r="AA55" s="108"/>
      <c r="AB55" s="12"/>
      <c r="AC55" s="12"/>
      <c r="AD55" s="12"/>
      <c r="AE55" s="12"/>
      <c r="AF55" s="12"/>
      <c r="AG55" s="12"/>
      <c r="AH55" s="12"/>
      <c r="AI55" s="12"/>
    </row>
    <row r="56" spans="1:38" x14ac:dyDescent="0.2">
      <c r="A56" s="129"/>
      <c r="B56" s="12"/>
      <c r="C56" s="114"/>
      <c r="D56" s="114"/>
      <c r="E56" s="114"/>
      <c r="F56" s="114"/>
      <c r="G56" s="114"/>
      <c r="H56" s="136"/>
      <c r="I56" s="136"/>
      <c r="J56" s="114"/>
      <c r="K56" s="114"/>
      <c r="L56" s="114"/>
      <c r="M56" s="114"/>
      <c r="N56" s="137"/>
      <c r="O56" s="12"/>
      <c r="P56" s="12"/>
      <c r="Q56" s="12"/>
      <c r="R56" s="12"/>
      <c r="S56" s="12"/>
      <c r="T56" s="12"/>
      <c r="U56" s="12"/>
      <c r="V56" s="12"/>
      <c r="W56" s="12"/>
      <c r="X56" s="12"/>
      <c r="Y56" s="12"/>
      <c r="Z56" s="12"/>
      <c r="AA56" s="108"/>
      <c r="AB56" s="12"/>
      <c r="AC56" s="12"/>
      <c r="AD56" s="12"/>
      <c r="AE56" s="12"/>
      <c r="AF56" s="12"/>
      <c r="AG56" s="12"/>
      <c r="AH56" s="12"/>
      <c r="AI56" s="12"/>
    </row>
    <row r="57" spans="1:38" x14ac:dyDescent="0.2">
      <c r="A57" s="129"/>
      <c r="B57" s="12"/>
      <c r="C57" s="114"/>
      <c r="D57" s="114"/>
      <c r="E57" s="114"/>
      <c r="F57" s="114"/>
      <c r="G57" s="114"/>
      <c r="H57" s="136"/>
      <c r="I57" s="136"/>
      <c r="J57" s="114"/>
      <c r="K57" s="114"/>
      <c r="L57" s="114"/>
      <c r="M57" s="114"/>
      <c r="N57" s="137"/>
      <c r="O57" s="12"/>
      <c r="P57" s="12"/>
      <c r="Q57" s="12"/>
      <c r="R57" s="12"/>
      <c r="S57" s="12"/>
      <c r="T57" s="12"/>
      <c r="U57" s="12"/>
      <c r="V57" s="12"/>
      <c r="W57" s="12"/>
      <c r="X57" s="12"/>
      <c r="Y57" s="12"/>
      <c r="Z57" s="12"/>
      <c r="AA57" s="108"/>
      <c r="AB57" s="12"/>
      <c r="AC57" s="12"/>
      <c r="AD57" s="12"/>
      <c r="AE57" s="12"/>
      <c r="AF57" s="12"/>
      <c r="AG57" s="12"/>
      <c r="AH57" s="12"/>
      <c r="AI57" s="12"/>
    </row>
    <row r="58" spans="1:38" x14ac:dyDescent="0.2">
      <c r="A58" s="129"/>
      <c r="B58" s="12"/>
      <c r="C58" s="114"/>
      <c r="D58" s="114"/>
      <c r="E58" s="114"/>
      <c r="F58" s="114"/>
      <c r="G58" s="114"/>
      <c r="H58" s="136"/>
      <c r="I58" s="136"/>
      <c r="J58" s="114"/>
      <c r="K58" s="114"/>
      <c r="L58" s="114"/>
      <c r="M58" s="114"/>
      <c r="N58" s="137"/>
      <c r="O58" s="12"/>
      <c r="P58" s="12"/>
      <c r="Q58" s="12"/>
      <c r="R58" s="12"/>
      <c r="S58" s="12"/>
      <c r="T58" s="12"/>
      <c r="U58" s="12"/>
      <c r="V58" s="12"/>
      <c r="W58" s="12"/>
      <c r="X58" s="12"/>
      <c r="Y58" s="12"/>
      <c r="Z58" s="12"/>
      <c r="AA58" s="108"/>
      <c r="AB58" s="12"/>
      <c r="AC58" s="12"/>
      <c r="AD58" s="12"/>
      <c r="AE58" s="12"/>
      <c r="AF58" s="12"/>
      <c r="AG58" s="12"/>
      <c r="AH58" s="12"/>
      <c r="AI58" s="12"/>
    </row>
    <row r="59" spans="1:38" x14ac:dyDescent="0.2">
      <c r="A59" s="129"/>
      <c r="B59" s="12"/>
      <c r="C59" s="114"/>
      <c r="D59" s="114"/>
      <c r="E59" s="114"/>
      <c r="F59" s="114"/>
      <c r="G59" s="114"/>
      <c r="H59" s="136"/>
      <c r="I59" s="136"/>
      <c r="J59" s="114"/>
      <c r="K59" s="114"/>
      <c r="L59" s="114"/>
      <c r="M59" s="114"/>
      <c r="N59" s="137"/>
      <c r="O59" s="12"/>
      <c r="P59" s="12"/>
      <c r="Q59" s="12"/>
      <c r="R59" s="12"/>
      <c r="S59" s="12"/>
      <c r="T59" s="12"/>
      <c r="U59" s="12"/>
      <c r="V59" s="12"/>
      <c r="W59" s="12"/>
      <c r="X59" s="12"/>
      <c r="Y59" s="12"/>
      <c r="Z59" s="12"/>
      <c r="AA59" s="108"/>
      <c r="AB59" s="12"/>
      <c r="AC59" s="12"/>
      <c r="AD59" s="12"/>
      <c r="AE59" s="12"/>
      <c r="AF59" s="12"/>
      <c r="AG59" s="12"/>
      <c r="AH59" s="12"/>
      <c r="AI59" s="12"/>
    </row>
    <row r="60" spans="1:38" x14ac:dyDescent="0.2">
      <c r="A60" s="129"/>
      <c r="B60" s="12"/>
      <c r="C60" s="114"/>
      <c r="D60" s="114"/>
      <c r="E60" s="114"/>
      <c r="F60" s="114"/>
      <c r="G60" s="114"/>
      <c r="H60" s="136"/>
      <c r="I60" s="136"/>
      <c r="J60" s="114"/>
      <c r="K60" s="114"/>
      <c r="L60" s="114"/>
      <c r="M60" s="114"/>
      <c r="N60" s="137"/>
      <c r="O60" s="12"/>
      <c r="P60" s="12"/>
      <c r="Q60" s="12"/>
      <c r="R60" s="12"/>
      <c r="S60" s="12"/>
      <c r="T60" s="12"/>
      <c r="U60" s="12"/>
      <c r="V60" s="12"/>
      <c r="W60" s="12"/>
      <c r="X60" s="12"/>
      <c r="Y60" s="12"/>
      <c r="Z60" s="12"/>
      <c r="AA60" s="108"/>
      <c r="AB60" s="12"/>
      <c r="AC60" s="12"/>
      <c r="AD60" s="12"/>
      <c r="AE60" s="12"/>
      <c r="AF60" s="12"/>
      <c r="AG60" s="12"/>
      <c r="AH60" s="12"/>
      <c r="AI60" s="12"/>
    </row>
    <row r="61" spans="1:38" x14ac:dyDescent="0.2">
      <c r="A61" s="129"/>
      <c r="B61" s="12"/>
      <c r="C61" s="114"/>
      <c r="D61" s="114"/>
      <c r="E61" s="114"/>
      <c r="F61" s="114"/>
      <c r="G61" s="114"/>
      <c r="H61" s="136"/>
      <c r="I61" s="136"/>
      <c r="J61" s="114"/>
      <c r="K61" s="114"/>
      <c r="L61" s="114"/>
      <c r="M61" s="114"/>
      <c r="N61" s="137"/>
      <c r="O61" s="12"/>
      <c r="P61" s="12"/>
      <c r="Q61" s="12"/>
      <c r="R61" s="12"/>
      <c r="S61" s="12"/>
      <c r="T61" s="12"/>
      <c r="U61" s="12"/>
      <c r="V61" s="12"/>
      <c r="W61" s="12"/>
      <c r="X61" s="12"/>
      <c r="Y61" s="12"/>
      <c r="Z61" s="12"/>
      <c r="AA61" s="108"/>
      <c r="AB61" s="12"/>
      <c r="AC61" s="12"/>
      <c r="AD61" s="12"/>
      <c r="AE61" s="12"/>
      <c r="AF61" s="12"/>
      <c r="AG61" s="12"/>
      <c r="AH61" s="12"/>
      <c r="AI61" s="12"/>
    </row>
    <row r="62" spans="1:38" x14ac:dyDescent="0.2">
      <c r="A62" s="129"/>
      <c r="B62" s="12"/>
      <c r="C62" s="114"/>
      <c r="D62" s="114"/>
      <c r="E62" s="114"/>
      <c r="F62" s="114"/>
      <c r="G62" s="114"/>
      <c r="H62" s="136"/>
      <c r="I62" s="136"/>
      <c r="J62" s="114"/>
      <c r="K62" s="114"/>
      <c r="L62" s="114"/>
      <c r="M62" s="114"/>
      <c r="N62" s="137"/>
      <c r="O62" s="12"/>
      <c r="P62" s="12"/>
      <c r="Q62" s="12"/>
      <c r="R62" s="12"/>
      <c r="S62" s="12"/>
      <c r="T62" s="12"/>
      <c r="U62" s="12"/>
      <c r="V62" s="12"/>
      <c r="W62" s="12"/>
      <c r="X62" s="12"/>
      <c r="Y62" s="12"/>
      <c r="Z62" s="12"/>
      <c r="AA62" s="108"/>
      <c r="AB62" s="12"/>
      <c r="AC62" s="12"/>
      <c r="AD62" s="12"/>
      <c r="AE62" s="12"/>
      <c r="AF62" s="12"/>
      <c r="AG62" s="12"/>
      <c r="AH62" s="12"/>
      <c r="AI62" s="12"/>
    </row>
    <row r="63" spans="1:38" x14ac:dyDescent="0.2">
      <c r="A63" s="129"/>
      <c r="B63" s="12"/>
      <c r="C63" s="114"/>
      <c r="D63" s="114"/>
      <c r="E63" s="114"/>
      <c r="F63" s="114"/>
      <c r="G63" s="114"/>
      <c r="H63" s="136"/>
      <c r="I63" s="136"/>
      <c r="J63" s="114"/>
      <c r="K63" s="114"/>
      <c r="L63" s="114"/>
      <c r="M63" s="114"/>
      <c r="N63" s="137"/>
      <c r="O63" s="12"/>
      <c r="P63" s="12"/>
      <c r="Q63" s="12"/>
      <c r="R63" s="12"/>
      <c r="S63" s="12"/>
      <c r="T63" s="12"/>
      <c r="U63" s="12"/>
      <c r="V63" s="12"/>
      <c r="W63" s="12"/>
      <c r="X63" s="12"/>
      <c r="Y63" s="12"/>
      <c r="Z63" s="12"/>
      <c r="AA63" s="108"/>
      <c r="AB63" s="12"/>
      <c r="AC63" s="12"/>
      <c r="AD63" s="12"/>
      <c r="AE63" s="12"/>
      <c r="AF63" s="12"/>
      <c r="AG63" s="12"/>
      <c r="AH63" s="12"/>
      <c r="AI63" s="12"/>
    </row>
    <row r="64" spans="1:38" x14ac:dyDescent="0.2">
      <c r="A64" s="129"/>
      <c r="B64" s="12"/>
      <c r="C64" s="114"/>
      <c r="D64" s="114"/>
      <c r="E64" s="114"/>
      <c r="F64" s="114"/>
      <c r="G64" s="114"/>
      <c r="H64" s="136"/>
      <c r="I64" s="136"/>
      <c r="J64" s="114"/>
      <c r="K64" s="114"/>
      <c r="L64" s="114"/>
      <c r="M64" s="114"/>
      <c r="N64" s="137"/>
      <c r="O64" s="12"/>
      <c r="P64" s="12"/>
      <c r="Q64" s="12"/>
      <c r="R64" s="12"/>
      <c r="S64" s="12"/>
      <c r="T64" s="12"/>
      <c r="U64" s="12"/>
      <c r="V64" s="12"/>
      <c r="W64" s="12"/>
      <c r="X64" s="12"/>
      <c r="Y64" s="12"/>
      <c r="Z64" s="12"/>
      <c r="AA64" s="108"/>
      <c r="AB64" s="12"/>
      <c r="AC64" s="12"/>
      <c r="AD64" s="12"/>
      <c r="AE64" s="12"/>
      <c r="AF64" s="12"/>
      <c r="AG64" s="12"/>
      <c r="AH64" s="12"/>
      <c r="AI64" s="12"/>
    </row>
    <row r="65" spans="1:35" x14ac:dyDescent="0.2">
      <c r="A65" s="129"/>
      <c r="B65" s="12"/>
      <c r="C65" s="114"/>
      <c r="D65" s="114"/>
      <c r="E65" s="114"/>
      <c r="F65" s="114"/>
      <c r="G65" s="114"/>
      <c r="H65" s="136"/>
      <c r="I65" s="136"/>
      <c r="J65" s="114"/>
      <c r="K65" s="114"/>
      <c r="L65" s="114"/>
      <c r="M65" s="114"/>
      <c r="N65" s="137"/>
      <c r="O65" s="12"/>
      <c r="P65" s="12"/>
      <c r="Q65" s="12"/>
      <c r="R65" s="12"/>
      <c r="S65" s="12"/>
      <c r="T65" s="12"/>
      <c r="U65" s="12"/>
      <c r="V65" s="12"/>
      <c r="W65" s="12"/>
      <c r="X65" s="12"/>
      <c r="Y65" s="12"/>
      <c r="Z65" s="12"/>
      <c r="AA65" s="108"/>
      <c r="AB65" s="12"/>
      <c r="AC65" s="12"/>
      <c r="AD65" s="12"/>
      <c r="AE65" s="12"/>
      <c r="AF65" s="12"/>
      <c r="AG65" s="12"/>
      <c r="AH65" s="12"/>
      <c r="AI65" s="12"/>
    </row>
    <row r="66" spans="1:35" x14ac:dyDescent="0.2">
      <c r="A66" s="129"/>
      <c r="B66" s="12"/>
      <c r="C66" s="114"/>
      <c r="D66" s="114"/>
      <c r="E66" s="114"/>
      <c r="F66" s="114"/>
      <c r="G66" s="114"/>
      <c r="H66" s="136"/>
      <c r="I66" s="136"/>
      <c r="J66" s="114"/>
      <c r="K66" s="114"/>
      <c r="L66" s="114"/>
      <c r="M66" s="114"/>
      <c r="N66" s="137"/>
      <c r="O66" s="12"/>
      <c r="P66" s="12"/>
      <c r="Q66" s="12"/>
      <c r="R66" s="12"/>
      <c r="S66" s="12"/>
      <c r="T66" s="12"/>
      <c r="U66" s="12"/>
      <c r="V66" s="12"/>
      <c r="W66" s="12"/>
      <c r="X66" s="12"/>
      <c r="Y66" s="12"/>
      <c r="Z66" s="12"/>
      <c r="AA66" s="108"/>
      <c r="AB66" s="12"/>
      <c r="AC66" s="12"/>
      <c r="AD66" s="12"/>
      <c r="AE66" s="12"/>
      <c r="AF66" s="12"/>
      <c r="AG66" s="12"/>
      <c r="AH66" s="12"/>
      <c r="AI66" s="12"/>
    </row>
    <row r="67" spans="1:35" x14ac:dyDescent="0.2">
      <c r="A67" s="129"/>
      <c r="B67" s="12"/>
      <c r="C67" s="114"/>
      <c r="D67" s="114"/>
      <c r="E67" s="114"/>
      <c r="F67" s="114"/>
      <c r="G67" s="114"/>
      <c r="H67" s="136"/>
      <c r="I67" s="136"/>
      <c r="J67" s="114"/>
      <c r="K67" s="114"/>
      <c r="L67" s="114"/>
      <c r="M67" s="114"/>
      <c r="N67" s="137"/>
      <c r="O67" s="12"/>
      <c r="P67" s="12"/>
      <c r="Q67" s="12"/>
      <c r="R67" s="12"/>
      <c r="S67" s="12"/>
      <c r="T67" s="12"/>
      <c r="U67" s="12"/>
      <c r="V67" s="12"/>
      <c r="W67" s="12"/>
      <c r="X67" s="12"/>
      <c r="Y67" s="12"/>
      <c r="Z67" s="12"/>
      <c r="AA67" s="108"/>
      <c r="AB67" s="12"/>
      <c r="AC67" s="12"/>
      <c r="AD67" s="12"/>
      <c r="AE67" s="12"/>
      <c r="AF67" s="12"/>
      <c r="AG67" s="12"/>
      <c r="AH67" s="12"/>
      <c r="AI67" s="12"/>
    </row>
    <row r="68" spans="1:35" x14ac:dyDescent="0.2">
      <c r="A68" s="129"/>
      <c r="B68" s="12"/>
      <c r="C68" s="114"/>
      <c r="D68" s="114"/>
      <c r="E68" s="114"/>
      <c r="F68" s="114"/>
      <c r="G68" s="114"/>
      <c r="H68" s="136"/>
      <c r="I68" s="136"/>
      <c r="J68" s="114"/>
      <c r="K68" s="114"/>
      <c r="L68" s="114"/>
      <c r="M68" s="114"/>
      <c r="N68" s="137"/>
      <c r="O68" s="12"/>
      <c r="P68" s="12"/>
      <c r="Q68" s="12"/>
      <c r="R68" s="12"/>
      <c r="S68" s="12"/>
      <c r="T68" s="12"/>
      <c r="U68" s="12"/>
      <c r="V68" s="12"/>
      <c r="W68" s="12"/>
      <c r="X68" s="12"/>
      <c r="Y68" s="12"/>
      <c r="Z68" s="12"/>
      <c r="AA68" s="108"/>
      <c r="AB68" s="12"/>
      <c r="AC68" s="12"/>
      <c r="AD68" s="12"/>
      <c r="AE68" s="12"/>
      <c r="AF68" s="12"/>
      <c r="AG68" s="12"/>
      <c r="AH68" s="12"/>
      <c r="AI68" s="12"/>
    </row>
    <row r="69" spans="1:35" x14ac:dyDescent="0.2">
      <c r="A69" s="129"/>
      <c r="B69" s="12"/>
      <c r="C69" s="114"/>
      <c r="D69" s="114"/>
      <c r="E69" s="114"/>
      <c r="F69" s="114"/>
      <c r="G69" s="114"/>
      <c r="H69" s="136"/>
      <c r="I69" s="136"/>
      <c r="J69" s="114"/>
      <c r="K69" s="114"/>
      <c r="L69" s="114"/>
      <c r="M69" s="114"/>
      <c r="N69" s="137"/>
      <c r="O69" s="12"/>
      <c r="P69" s="12"/>
      <c r="Q69" s="12"/>
      <c r="R69" s="12"/>
      <c r="S69" s="12"/>
      <c r="T69" s="12"/>
      <c r="U69" s="12"/>
      <c r="V69" s="12"/>
      <c r="W69" s="12"/>
      <c r="X69" s="12"/>
      <c r="Y69" s="12"/>
      <c r="Z69" s="12"/>
      <c r="AA69" s="108"/>
      <c r="AB69" s="12"/>
      <c r="AC69" s="12"/>
      <c r="AD69" s="12"/>
      <c r="AE69" s="12"/>
      <c r="AF69" s="12"/>
      <c r="AG69" s="12"/>
      <c r="AH69" s="12"/>
      <c r="AI69" s="12"/>
    </row>
    <row r="70" spans="1:35" ht="30.75" customHeight="1" x14ac:dyDescent="0.2">
      <c r="A70" s="138" t="s">
        <v>152</v>
      </c>
      <c r="B70" s="138"/>
      <c r="C70" s="138"/>
      <c r="D70" s="139"/>
      <c r="E70" s="114"/>
      <c r="F70" s="114"/>
      <c r="G70" s="114"/>
      <c r="H70" s="136"/>
      <c r="I70" s="136"/>
      <c r="J70" s="114"/>
      <c r="K70" s="114"/>
      <c r="L70" s="114"/>
      <c r="M70" s="114"/>
      <c r="N70" s="137"/>
      <c r="O70" s="12"/>
      <c r="P70" s="12"/>
      <c r="Q70" s="12"/>
      <c r="R70" s="12"/>
      <c r="S70" s="12"/>
      <c r="T70" s="12"/>
      <c r="U70" s="12"/>
      <c r="V70" s="12"/>
      <c r="W70" s="12"/>
      <c r="X70" s="12"/>
      <c r="Y70" s="12"/>
      <c r="Z70" s="12"/>
      <c r="AA70" s="108"/>
      <c r="AB70" s="12"/>
      <c r="AC70" s="12"/>
      <c r="AD70" s="12"/>
      <c r="AE70" s="12"/>
      <c r="AF70" s="12"/>
      <c r="AG70" s="12"/>
      <c r="AH70" s="12"/>
      <c r="AI70" s="12"/>
    </row>
    <row r="71" spans="1:35" ht="12" customHeight="1" x14ac:dyDescent="0.2">
      <c r="A71" s="112"/>
      <c r="B71" s="12"/>
      <c r="C71" s="114"/>
      <c r="D71" s="114"/>
      <c r="E71" s="114"/>
      <c r="F71" s="114"/>
      <c r="G71" s="114"/>
      <c r="H71" s="136"/>
      <c r="I71" s="136"/>
      <c r="J71" s="114"/>
      <c r="K71" s="114"/>
      <c r="L71" s="114"/>
      <c r="M71" s="114"/>
      <c r="N71" s="137"/>
      <c r="O71" s="12"/>
      <c r="P71" s="12"/>
      <c r="Q71" s="12"/>
      <c r="R71" s="12"/>
      <c r="S71" s="12"/>
      <c r="T71" s="12"/>
      <c r="U71" s="12"/>
      <c r="V71" s="12"/>
      <c r="W71" s="12"/>
      <c r="X71" s="12"/>
      <c r="Y71" s="12"/>
      <c r="Z71" s="12"/>
      <c r="AA71" s="108"/>
      <c r="AB71" s="12"/>
      <c r="AC71" s="12"/>
      <c r="AD71" s="12"/>
      <c r="AE71" s="12"/>
      <c r="AF71" s="12"/>
      <c r="AG71" s="12"/>
      <c r="AH71" s="12"/>
      <c r="AI71" s="12"/>
    </row>
    <row r="72" spans="1:35" x14ac:dyDescent="0.2">
      <c r="A72" s="111"/>
      <c r="B72" s="12"/>
      <c r="C72" s="114"/>
      <c r="D72" s="114"/>
      <c r="E72" s="114"/>
      <c r="F72" s="114"/>
      <c r="G72" s="114"/>
      <c r="H72" s="136"/>
      <c r="I72" s="136"/>
      <c r="J72" s="114"/>
      <c r="K72" s="114"/>
      <c r="L72" s="114"/>
      <c r="M72" s="114"/>
      <c r="N72" s="137"/>
      <c r="O72" s="12"/>
      <c r="P72" s="12"/>
      <c r="Q72" s="12"/>
      <c r="R72" s="12"/>
      <c r="S72" s="12"/>
      <c r="T72" s="12"/>
      <c r="U72" s="12"/>
      <c r="V72" s="12"/>
      <c r="W72" s="12"/>
      <c r="X72" s="12"/>
      <c r="Y72" s="12"/>
      <c r="Z72" s="12"/>
      <c r="AA72" s="108"/>
      <c r="AB72" s="12"/>
      <c r="AC72" s="12"/>
      <c r="AD72" s="12"/>
      <c r="AE72" s="12"/>
      <c r="AF72" s="12"/>
      <c r="AG72" s="12"/>
      <c r="AH72" s="12"/>
      <c r="AI72" s="12"/>
    </row>
    <row r="73" spans="1:35" ht="12" customHeight="1" x14ac:dyDescent="0.2">
      <c r="A73" s="112"/>
      <c r="B73" s="12"/>
      <c r="C73" s="114"/>
      <c r="D73" s="114"/>
      <c r="E73" s="114"/>
      <c r="F73" s="114"/>
      <c r="G73" s="114"/>
      <c r="H73" s="136"/>
      <c r="I73" s="136"/>
      <c r="J73" s="114"/>
      <c r="K73" s="114"/>
      <c r="L73" s="114"/>
      <c r="M73" s="114"/>
      <c r="N73" s="137"/>
      <c r="O73" s="12"/>
      <c r="P73" s="12"/>
      <c r="Q73" s="12"/>
      <c r="R73" s="12"/>
      <c r="S73" s="12"/>
      <c r="T73" s="12"/>
      <c r="U73" s="12"/>
      <c r="V73" s="12"/>
      <c r="W73" s="12"/>
      <c r="X73" s="12"/>
      <c r="Y73" s="12"/>
      <c r="Z73" s="12"/>
      <c r="AA73" s="108"/>
      <c r="AB73" s="12"/>
      <c r="AC73" s="12"/>
      <c r="AD73" s="12"/>
      <c r="AE73" s="12"/>
      <c r="AF73" s="12"/>
      <c r="AG73" s="12"/>
      <c r="AH73" s="12"/>
      <c r="AI73" s="12"/>
    </row>
    <row r="74" spans="1:35" ht="12" customHeight="1" x14ac:dyDescent="0.2">
      <c r="A74" s="112"/>
      <c r="B74" s="12"/>
      <c r="C74" s="114"/>
      <c r="D74" s="114"/>
      <c r="E74" s="114"/>
      <c r="F74" s="114"/>
      <c r="G74" s="114"/>
      <c r="H74" s="136"/>
      <c r="I74" s="136"/>
      <c r="J74" s="114"/>
      <c r="K74" s="114"/>
      <c r="L74" s="114"/>
      <c r="M74" s="114"/>
      <c r="N74" s="137"/>
      <c r="O74" s="12"/>
      <c r="P74" s="12"/>
      <c r="Q74" s="12"/>
      <c r="R74" s="12"/>
      <c r="S74" s="12"/>
      <c r="T74" s="12"/>
      <c r="U74" s="12"/>
      <c r="V74" s="12"/>
      <c r="W74" s="12"/>
      <c r="X74" s="12"/>
      <c r="Y74" s="12"/>
      <c r="Z74" s="12"/>
      <c r="AA74" s="108"/>
      <c r="AB74" s="12"/>
      <c r="AC74" s="12"/>
      <c r="AD74" s="12"/>
      <c r="AE74" s="12"/>
      <c r="AF74" s="12"/>
      <c r="AG74" s="12"/>
      <c r="AH74" s="12"/>
      <c r="AI74" s="12"/>
    </row>
    <row r="75" spans="1:35" x14ac:dyDescent="0.2">
      <c r="A75" s="129" t="s">
        <v>97</v>
      </c>
      <c r="B75" s="12"/>
      <c r="C75" s="114"/>
      <c r="D75" s="114"/>
      <c r="E75" s="114"/>
      <c r="F75" s="114"/>
      <c r="G75" s="114"/>
      <c r="H75" s="136"/>
      <c r="I75" s="136"/>
      <c r="J75" s="114"/>
      <c r="K75" s="114"/>
      <c r="L75" s="114"/>
      <c r="M75" s="114"/>
      <c r="N75" s="137"/>
      <c r="O75" s="12"/>
      <c r="P75" s="12"/>
      <c r="Q75" s="12"/>
      <c r="R75" s="12"/>
      <c r="S75" s="12"/>
      <c r="T75" s="12"/>
      <c r="U75" s="12"/>
      <c r="V75" s="12"/>
      <c r="W75" s="12"/>
      <c r="X75" s="12"/>
      <c r="Y75" s="12"/>
      <c r="Z75" s="12"/>
      <c r="AA75" s="108"/>
      <c r="AB75" s="12"/>
      <c r="AC75" s="12"/>
      <c r="AD75" s="12"/>
      <c r="AE75" s="12"/>
      <c r="AF75" s="12"/>
      <c r="AG75" s="12"/>
      <c r="AH75" s="12"/>
      <c r="AI75" s="12"/>
    </row>
    <row r="76" spans="1:35" ht="25.5" x14ac:dyDescent="0.2">
      <c r="A76" s="140" t="s">
        <v>153</v>
      </c>
      <c r="B76" s="116" t="s">
        <v>68</v>
      </c>
      <c r="C76" s="116" t="s">
        <v>69</v>
      </c>
      <c r="D76" s="116" t="s">
        <v>70</v>
      </c>
      <c r="E76" s="116" t="s">
        <v>71</v>
      </c>
      <c r="F76" s="116" t="s">
        <v>72</v>
      </c>
      <c r="G76" s="141" t="s">
        <v>130</v>
      </c>
      <c r="H76" s="141" t="s">
        <v>74</v>
      </c>
      <c r="I76" s="141" t="s">
        <v>75</v>
      </c>
      <c r="J76" s="141" t="s">
        <v>87</v>
      </c>
      <c r="K76" s="142" t="s">
        <v>76</v>
      </c>
      <c r="L76" s="131" t="s">
        <v>126</v>
      </c>
      <c r="M76" s="131" t="s">
        <v>78</v>
      </c>
      <c r="N76" s="131" t="s">
        <v>79</v>
      </c>
      <c r="O76" s="143"/>
      <c r="P76" s="12"/>
      <c r="Q76" s="12"/>
      <c r="R76" s="12"/>
      <c r="S76" s="12"/>
      <c r="T76" s="12"/>
      <c r="U76" s="12"/>
      <c r="V76" s="12"/>
      <c r="W76" s="12"/>
      <c r="X76" s="12"/>
      <c r="Y76" s="12"/>
      <c r="Z76" s="108"/>
      <c r="AA76" s="12"/>
      <c r="AB76" s="12"/>
      <c r="AC76" s="12"/>
      <c r="AD76" s="12"/>
      <c r="AE76" s="12"/>
      <c r="AF76" s="12"/>
      <c r="AG76" s="12"/>
      <c r="AH76" s="12"/>
    </row>
    <row r="77" spans="1:35" ht="25.5" x14ac:dyDescent="0.2">
      <c r="A77" s="124" t="s">
        <v>128</v>
      </c>
      <c r="B77" s="125">
        <f t="shared" ref="B77:M77" si="13">B93/1024</f>
        <v>1142.3560986581349</v>
      </c>
      <c r="C77" s="125">
        <f t="shared" si="13"/>
        <v>189.67558521090592</v>
      </c>
      <c r="D77" s="125">
        <f t="shared" si="13"/>
        <v>93.666928523617443</v>
      </c>
      <c r="E77" s="125">
        <f t="shared" si="13"/>
        <v>2071.4167294902027</v>
      </c>
      <c r="F77" s="125">
        <f t="shared" si="13"/>
        <v>16.130874663122043</v>
      </c>
      <c r="G77" s="125">
        <f t="shared" si="13"/>
        <v>1801.2341377453145</v>
      </c>
      <c r="H77" s="125">
        <f t="shared" si="13"/>
        <v>3916.7340831344368</v>
      </c>
      <c r="I77" s="125">
        <f t="shared" si="13"/>
        <v>201.59095327375263</v>
      </c>
      <c r="J77" s="125">
        <f t="shared" si="13"/>
        <v>1191.0308301382825</v>
      </c>
      <c r="K77" s="125">
        <f t="shared" si="13"/>
        <v>20.427300843186408</v>
      </c>
      <c r="L77" s="125">
        <f t="shared" si="13"/>
        <v>300.98538081447828</v>
      </c>
      <c r="M77" s="125">
        <f t="shared" si="13"/>
        <v>1.672547038133412</v>
      </c>
      <c r="N77" s="125">
        <f>SUM(B77:M77)</f>
        <v>10946.921449533569</v>
      </c>
      <c r="O77" s="122"/>
      <c r="P77" s="12"/>
      <c r="Q77" s="12"/>
      <c r="R77" s="12"/>
      <c r="S77" s="12"/>
      <c r="T77" s="12"/>
      <c r="U77" s="12"/>
      <c r="V77" s="12"/>
      <c r="W77" s="12"/>
      <c r="X77" s="12"/>
      <c r="Y77" s="12"/>
      <c r="Z77" s="108"/>
      <c r="AA77" s="12"/>
      <c r="AB77" s="12"/>
      <c r="AC77" s="12"/>
      <c r="AD77" s="12"/>
      <c r="AE77" s="12"/>
      <c r="AF77" s="12"/>
      <c r="AG77" s="12"/>
      <c r="AH77" s="12"/>
    </row>
    <row r="78" spans="1:35" x14ac:dyDescent="0.2">
      <c r="A78" s="129"/>
      <c r="B78" s="144"/>
      <c r="C78" s="144"/>
      <c r="D78" s="144"/>
      <c r="E78" s="144"/>
      <c r="F78" s="144"/>
      <c r="G78" s="144"/>
      <c r="H78" s="144"/>
      <c r="I78" s="144"/>
      <c r="J78" s="144"/>
      <c r="K78" s="144"/>
      <c r="L78" s="144"/>
      <c r="M78" s="144"/>
      <c r="N78" s="144"/>
      <c r="O78" s="12"/>
      <c r="P78" s="12"/>
      <c r="Q78" s="12"/>
      <c r="R78" s="12"/>
      <c r="S78" s="12"/>
      <c r="T78" s="12"/>
      <c r="U78" s="12"/>
      <c r="V78" s="12"/>
      <c r="W78" s="12"/>
      <c r="X78" s="12"/>
      <c r="Y78" s="12"/>
      <c r="Z78" s="12"/>
      <c r="AA78" s="108"/>
      <c r="AB78" s="12"/>
      <c r="AC78" s="12"/>
      <c r="AD78" s="12"/>
      <c r="AE78" s="12"/>
      <c r="AF78" s="12"/>
      <c r="AG78" s="12"/>
      <c r="AH78" s="12"/>
      <c r="AI78" s="12"/>
    </row>
    <row r="79" spans="1:35" x14ac:dyDescent="0.2">
      <c r="A79" s="129" t="s">
        <v>81</v>
      </c>
      <c r="B79" s="12"/>
      <c r="C79" s="114"/>
      <c r="D79" s="114"/>
      <c r="E79" s="114"/>
      <c r="F79" s="114"/>
      <c r="G79" s="114"/>
      <c r="H79" s="136"/>
      <c r="I79" s="136"/>
      <c r="J79" s="114"/>
      <c r="K79" s="114"/>
      <c r="L79" s="114"/>
      <c r="M79" s="114"/>
      <c r="N79" s="114"/>
      <c r="O79" s="12"/>
      <c r="P79" s="12"/>
      <c r="Q79" s="12"/>
      <c r="R79" s="12"/>
      <c r="S79" s="12"/>
      <c r="T79" s="12"/>
      <c r="U79" s="12"/>
      <c r="V79" s="12"/>
      <c r="W79" s="12"/>
      <c r="X79" s="12"/>
      <c r="Y79" s="12"/>
      <c r="Z79" s="12"/>
      <c r="AA79" s="108"/>
      <c r="AB79" s="12"/>
      <c r="AC79" s="12"/>
      <c r="AD79" s="12"/>
      <c r="AE79" s="12"/>
      <c r="AF79" s="12"/>
      <c r="AG79" s="12"/>
      <c r="AH79" s="12"/>
      <c r="AI79" s="12"/>
    </row>
    <row r="80" spans="1:35" ht="25.5" x14ac:dyDescent="0.2">
      <c r="A80" s="140" t="s">
        <v>154</v>
      </c>
      <c r="B80" s="116" t="s">
        <v>68</v>
      </c>
      <c r="C80" s="116" t="s">
        <v>69</v>
      </c>
      <c r="D80" s="116" t="s">
        <v>70</v>
      </c>
      <c r="E80" s="116" t="s">
        <v>71</v>
      </c>
      <c r="F80" s="116" t="s">
        <v>72</v>
      </c>
      <c r="G80" s="141" t="s">
        <v>130</v>
      </c>
      <c r="H80" s="141" t="s">
        <v>74</v>
      </c>
      <c r="I80" s="141" t="s">
        <v>75</v>
      </c>
      <c r="J80" s="141" t="s">
        <v>87</v>
      </c>
      <c r="K80" s="142" t="s">
        <v>76</v>
      </c>
      <c r="L80" s="131" t="s">
        <v>126</v>
      </c>
      <c r="M80" s="131" t="s">
        <v>78</v>
      </c>
      <c r="N80" s="131" t="s">
        <v>79</v>
      </c>
      <c r="O80" s="12"/>
      <c r="P80" s="12"/>
      <c r="Q80" s="12"/>
      <c r="R80" s="12"/>
      <c r="S80" s="12"/>
      <c r="T80" s="12"/>
      <c r="U80" s="12"/>
      <c r="V80" s="12"/>
      <c r="W80" s="12"/>
      <c r="X80" s="12"/>
      <c r="Y80" s="12"/>
      <c r="Z80" s="108"/>
      <c r="AA80" s="12"/>
      <c r="AB80" s="12"/>
      <c r="AC80" s="12"/>
      <c r="AD80" s="12"/>
      <c r="AE80" s="12"/>
      <c r="AF80" s="12"/>
      <c r="AG80" s="12"/>
      <c r="AH80" s="12"/>
    </row>
    <row r="81" spans="1:38" x14ac:dyDescent="0.2">
      <c r="A81" s="40" t="str">
        <f>A97</f>
        <v>2014-10</v>
      </c>
      <c r="B81" s="121">
        <f>F97+G97+H97+I97</f>
        <v>61619.852588378773</v>
      </c>
      <c r="C81" s="121">
        <f t="shared" ref="C81:F92" si="14">B97</f>
        <v>15928.350367176299</v>
      </c>
      <c r="D81" s="121">
        <f t="shared" si="14"/>
        <v>6599.4133296506398</v>
      </c>
      <c r="E81" s="121">
        <f t="shared" si="14"/>
        <v>222267.60801633401</v>
      </c>
      <c r="F81" s="121">
        <f t="shared" si="14"/>
        <v>786.41657971870097</v>
      </c>
      <c r="G81" s="121">
        <f>J97+K97+L97+M97</f>
        <v>204671.40435023332</v>
      </c>
      <c r="H81" s="121">
        <f t="shared" ref="H81:H92" si="15">N97</f>
        <v>256596.28778370499</v>
      </c>
      <c r="I81" s="121">
        <f>O97+P97+Q97</f>
        <v>13611.446537995622</v>
      </c>
      <c r="J81" s="121">
        <f>R97</f>
        <v>65798.419339135202</v>
      </c>
      <c r="K81" s="121">
        <f>S97</f>
        <v>1679.7049782937299</v>
      </c>
      <c r="L81" s="121">
        <f>T97</f>
        <v>25505.131431645699</v>
      </c>
      <c r="M81" s="121">
        <f>U97</f>
        <v>167.896648443304</v>
      </c>
      <c r="N81" s="121">
        <f t="shared" ref="N81:N92" si="16">SUM(B81:M81)</f>
        <v>875231.93195071025</v>
      </c>
      <c r="O81" s="12"/>
      <c r="P81" s="12"/>
      <c r="Q81" s="12"/>
      <c r="R81" s="12"/>
      <c r="S81" s="12"/>
      <c r="T81" s="12"/>
      <c r="U81" s="12"/>
      <c r="V81" s="12"/>
      <c r="W81" s="12"/>
      <c r="X81" s="12"/>
      <c r="Y81" s="12"/>
      <c r="Z81" s="108"/>
      <c r="AA81" s="12"/>
      <c r="AB81" s="12"/>
      <c r="AC81" s="12"/>
      <c r="AD81" s="12"/>
      <c r="AE81" s="12"/>
      <c r="AF81" s="12"/>
      <c r="AG81" s="12"/>
      <c r="AH81" s="12"/>
    </row>
    <row r="82" spans="1:38" x14ac:dyDescent="0.2">
      <c r="A82" s="40" t="str">
        <f t="shared" ref="A82:A92" si="17">A98</f>
        <v>2014-11</v>
      </c>
      <c r="B82" s="121">
        <f t="shared" ref="B82:B92" si="18">F98+G98+H98+I98</f>
        <v>91668.725738069857</v>
      </c>
      <c r="C82" s="121">
        <f t="shared" si="14"/>
        <v>9660.2870206683801</v>
      </c>
      <c r="D82" s="121">
        <f t="shared" si="14"/>
        <v>6265.1100889518802</v>
      </c>
      <c r="E82" s="121">
        <f t="shared" si="14"/>
        <v>172542.024321284</v>
      </c>
      <c r="F82" s="121">
        <f t="shared" si="14"/>
        <v>1881.41796816233</v>
      </c>
      <c r="G82" s="121">
        <f t="shared" ref="G82:G92" si="19">J98+K98+L98+M98</f>
        <v>190466.44202125142</v>
      </c>
      <c r="H82" s="121">
        <f t="shared" si="15"/>
        <v>279203.123120484</v>
      </c>
      <c r="I82" s="121">
        <f t="shared" ref="I82:I92" si="20">O98+P98+Q98</f>
        <v>16229.591082954672</v>
      </c>
      <c r="J82" s="121">
        <f t="shared" ref="J82:M92" si="21">R98</f>
        <v>84669.169271219507</v>
      </c>
      <c r="K82" s="121">
        <f t="shared" si="21"/>
        <v>2421.1185680823401</v>
      </c>
      <c r="L82" s="121">
        <f t="shared" si="21"/>
        <v>17302.702233702799</v>
      </c>
      <c r="M82" s="121">
        <f t="shared" si="21"/>
        <v>177.07529020775101</v>
      </c>
      <c r="N82" s="121">
        <f t="shared" si="16"/>
        <v>872486.7867250389</v>
      </c>
      <c r="O82" s="12"/>
      <c r="P82" s="12"/>
      <c r="Q82" s="12"/>
      <c r="R82" s="12"/>
      <c r="S82" s="12"/>
      <c r="T82" s="12"/>
      <c r="U82" s="12"/>
      <c r="V82" s="12"/>
      <c r="W82" s="12"/>
      <c r="X82" s="12"/>
      <c r="Y82" s="12"/>
      <c r="Z82" s="108"/>
      <c r="AA82" s="12"/>
      <c r="AB82" s="12"/>
      <c r="AC82" s="12"/>
      <c r="AD82" s="12"/>
      <c r="AE82" s="12"/>
      <c r="AF82" s="12"/>
      <c r="AG82" s="12"/>
      <c r="AH82" s="12"/>
    </row>
    <row r="83" spans="1:38" x14ac:dyDescent="0.2">
      <c r="A83" s="40" t="str">
        <f t="shared" si="17"/>
        <v>2014-12</v>
      </c>
      <c r="B83" s="121">
        <f t="shared" si="18"/>
        <v>61600.944904553551</v>
      </c>
      <c r="C83" s="121">
        <f t="shared" si="14"/>
        <v>1851.9945071423399</v>
      </c>
      <c r="D83" s="121">
        <f t="shared" si="14"/>
        <v>7215.0590501232</v>
      </c>
      <c r="E83" s="121">
        <f t="shared" si="14"/>
        <v>119300.871024458</v>
      </c>
      <c r="F83" s="121">
        <f t="shared" si="14"/>
        <v>874.93403730355203</v>
      </c>
      <c r="G83" s="121">
        <f t="shared" si="19"/>
        <v>121076.71600623894</v>
      </c>
      <c r="H83" s="121">
        <f t="shared" si="15"/>
        <v>384810.40689266298</v>
      </c>
      <c r="I83" s="121">
        <f t="shared" si="20"/>
        <v>10950.477244725422</v>
      </c>
      <c r="J83" s="121">
        <f t="shared" si="21"/>
        <v>156330.72674903899</v>
      </c>
      <c r="K83" s="121">
        <f t="shared" si="21"/>
        <v>844.78582932893096</v>
      </c>
      <c r="L83" s="121">
        <f t="shared" si="21"/>
        <v>19060.9967713113</v>
      </c>
      <c r="M83" s="121">
        <f t="shared" si="21"/>
        <v>144.725122882053</v>
      </c>
      <c r="N83" s="121">
        <f t="shared" si="16"/>
        <v>884062.63813976932</v>
      </c>
      <c r="O83" s="12"/>
      <c r="P83" s="12"/>
      <c r="Q83" s="12"/>
      <c r="R83" s="12"/>
      <c r="S83" s="12"/>
      <c r="T83" s="12"/>
      <c r="U83" s="12"/>
      <c r="V83" s="12"/>
      <c r="W83" s="12"/>
      <c r="X83" s="12"/>
      <c r="Y83" s="12"/>
      <c r="Z83" s="108"/>
      <c r="AA83" s="12"/>
      <c r="AB83" s="12"/>
      <c r="AC83" s="12"/>
      <c r="AD83" s="12"/>
      <c r="AE83" s="12"/>
      <c r="AF83" s="12"/>
      <c r="AG83" s="12"/>
      <c r="AH83" s="12"/>
    </row>
    <row r="84" spans="1:38" x14ac:dyDescent="0.2">
      <c r="A84" s="40" t="str">
        <f t="shared" si="17"/>
        <v>2015-01</v>
      </c>
      <c r="B84" s="121">
        <f t="shared" si="18"/>
        <v>63053.988688778933</v>
      </c>
      <c r="C84" s="121">
        <f t="shared" si="14"/>
        <v>4772.9613278359102</v>
      </c>
      <c r="D84" s="121">
        <f t="shared" si="14"/>
        <v>7053.5445735687299</v>
      </c>
      <c r="E84" s="121">
        <f t="shared" si="14"/>
        <v>149461.55554638201</v>
      </c>
      <c r="F84" s="121">
        <f t="shared" si="14"/>
        <v>1414.2057675383901</v>
      </c>
      <c r="G84" s="121">
        <f t="shared" si="19"/>
        <v>145202.91975690052</v>
      </c>
      <c r="H84" s="121">
        <f t="shared" si="15"/>
        <v>493318.57051098102</v>
      </c>
      <c r="I84" s="121">
        <f t="shared" si="20"/>
        <v>17937.204941616332</v>
      </c>
      <c r="J84" s="121">
        <f t="shared" si="21"/>
        <v>80650.821368100107</v>
      </c>
      <c r="K84" s="121">
        <f t="shared" si="21"/>
        <v>1884.4566531544499</v>
      </c>
      <c r="L84" s="121">
        <f t="shared" si="21"/>
        <v>27101.543214311801</v>
      </c>
      <c r="M84" s="121">
        <f t="shared" si="21"/>
        <v>116.023906003683</v>
      </c>
      <c r="N84" s="121">
        <f t="shared" si="16"/>
        <v>991967.79625517188</v>
      </c>
      <c r="O84" s="12"/>
      <c r="P84" s="12"/>
      <c r="Q84" s="12"/>
      <c r="R84" s="12"/>
      <c r="S84" s="12"/>
      <c r="T84" s="12"/>
      <c r="U84" s="12"/>
      <c r="V84" s="12"/>
      <c r="W84" s="12"/>
      <c r="X84" s="12"/>
      <c r="Y84" s="12"/>
      <c r="Z84" s="108"/>
      <c r="AA84" s="12"/>
      <c r="AB84" s="12"/>
      <c r="AC84" s="12"/>
      <c r="AD84" s="12"/>
      <c r="AE84" s="12"/>
      <c r="AF84" s="12"/>
      <c r="AG84" s="12"/>
      <c r="AH84" s="12"/>
    </row>
    <row r="85" spans="1:38" s="59" customFormat="1" x14ac:dyDescent="0.2">
      <c r="A85" s="40" t="str">
        <f t="shared" si="17"/>
        <v>2015-02</v>
      </c>
      <c r="B85" s="121">
        <f t="shared" si="18"/>
        <v>108273.15984295665</v>
      </c>
      <c r="C85" s="121">
        <f t="shared" si="14"/>
        <v>12637.0084992554</v>
      </c>
      <c r="D85" s="121">
        <f t="shared" si="14"/>
        <v>7257.5200037239101</v>
      </c>
      <c r="E85" s="121">
        <f t="shared" si="14"/>
        <v>185132.360674653</v>
      </c>
      <c r="F85" s="121">
        <f t="shared" si="14"/>
        <v>903.51599605381398</v>
      </c>
      <c r="G85" s="121">
        <f t="shared" si="19"/>
        <v>133105.09047584797</v>
      </c>
      <c r="H85" s="121">
        <f t="shared" si="15"/>
        <v>480289.83522843302</v>
      </c>
      <c r="I85" s="121">
        <f t="shared" si="20"/>
        <v>26909.305291336939</v>
      </c>
      <c r="J85" s="121">
        <f t="shared" si="21"/>
        <v>181791.932388555</v>
      </c>
      <c r="K85" s="121">
        <f t="shared" si="21"/>
        <v>1410.3194710258299</v>
      </c>
      <c r="L85" s="121">
        <f t="shared" si="21"/>
        <v>20706.318338429501</v>
      </c>
      <c r="M85" s="121">
        <f t="shared" si="21"/>
        <v>143.64010096713901</v>
      </c>
      <c r="N85" s="121">
        <f t="shared" si="16"/>
        <v>1158560.0063112383</v>
      </c>
      <c r="O85" s="12"/>
      <c r="P85" s="12"/>
      <c r="Q85" s="12"/>
      <c r="R85" s="12"/>
      <c r="S85" s="12"/>
      <c r="T85" s="12"/>
      <c r="U85" s="12"/>
      <c r="V85" s="12"/>
      <c r="W85" s="12"/>
      <c r="X85" s="12"/>
      <c r="Y85" s="12"/>
      <c r="Z85" s="108"/>
      <c r="AA85" s="12"/>
      <c r="AB85" s="12"/>
      <c r="AC85" s="12"/>
      <c r="AD85" s="12"/>
      <c r="AE85" s="12"/>
      <c r="AF85" s="12"/>
      <c r="AG85" s="12"/>
      <c r="AH85" s="12"/>
    </row>
    <row r="86" spans="1:38" x14ac:dyDescent="0.2">
      <c r="A86" s="40" t="str">
        <f t="shared" si="17"/>
        <v>2015-03</v>
      </c>
      <c r="B86" s="121">
        <f t="shared" si="18"/>
        <v>93057.90450820775</v>
      </c>
      <c r="C86" s="121">
        <f t="shared" si="14"/>
        <v>3442.7280264915798</v>
      </c>
      <c r="D86" s="121">
        <f t="shared" si="14"/>
        <v>9105.6703414376807</v>
      </c>
      <c r="E86" s="121">
        <f t="shared" si="14"/>
        <v>206700.58635022899</v>
      </c>
      <c r="F86" s="121">
        <f t="shared" si="14"/>
        <v>718.05409357417295</v>
      </c>
      <c r="G86" s="121">
        <f t="shared" si="19"/>
        <v>139990.17839936918</v>
      </c>
      <c r="H86" s="121">
        <f t="shared" si="15"/>
        <v>487685.32807666901</v>
      </c>
      <c r="I86" s="121">
        <f t="shared" si="20"/>
        <v>21290.269016232305</v>
      </c>
      <c r="J86" s="121">
        <f t="shared" si="21"/>
        <v>78141.676280797401</v>
      </c>
      <c r="K86" s="121">
        <f t="shared" si="21"/>
        <v>1571.56344004534</v>
      </c>
      <c r="L86" s="121">
        <f t="shared" si="21"/>
        <v>26360.6265905369</v>
      </c>
      <c r="M86" s="121">
        <f t="shared" si="21"/>
        <v>179.15253679547399</v>
      </c>
      <c r="N86" s="121">
        <f t="shared" si="16"/>
        <v>1068243.7376603859</v>
      </c>
      <c r="O86" s="12"/>
      <c r="P86" s="12"/>
      <c r="Q86" s="12"/>
      <c r="R86" s="12"/>
      <c r="S86" s="12"/>
      <c r="T86" s="12"/>
      <c r="U86" s="12"/>
      <c r="V86" s="12"/>
      <c r="W86" s="12"/>
      <c r="X86" s="12"/>
      <c r="Y86" s="12"/>
      <c r="Z86" s="108"/>
      <c r="AA86" s="12"/>
      <c r="AB86" s="12"/>
      <c r="AC86" s="12"/>
      <c r="AD86" s="12"/>
      <c r="AE86" s="12"/>
      <c r="AF86" s="12"/>
      <c r="AG86" s="12"/>
      <c r="AH86" s="12"/>
    </row>
    <row r="87" spans="1:38" x14ac:dyDescent="0.2">
      <c r="A87" s="40" t="str">
        <f t="shared" si="17"/>
        <v>2015-04</v>
      </c>
      <c r="B87" s="121">
        <f t="shared" si="18"/>
        <v>96591.207787795691</v>
      </c>
      <c r="C87" s="121">
        <f t="shared" si="14"/>
        <v>12710.290695497701</v>
      </c>
      <c r="D87" s="121">
        <f t="shared" si="14"/>
        <v>7399.8910610713001</v>
      </c>
      <c r="E87" s="121">
        <f t="shared" si="14"/>
        <v>147267.09832421501</v>
      </c>
      <c r="F87" s="121">
        <f t="shared" si="14"/>
        <v>1547.41264022886</v>
      </c>
      <c r="G87" s="121">
        <f t="shared" si="19"/>
        <v>141295.61339509775</v>
      </c>
      <c r="H87" s="121">
        <f t="shared" si="15"/>
        <v>386457.70365673798</v>
      </c>
      <c r="I87" s="121">
        <f t="shared" si="20"/>
        <v>28555.332038167799</v>
      </c>
      <c r="J87" s="121">
        <f t="shared" si="21"/>
        <v>82027.554498253303</v>
      </c>
      <c r="K87" s="121">
        <f t="shared" si="21"/>
        <v>2021.9268233375601</v>
      </c>
      <c r="L87" s="121">
        <f t="shared" si="21"/>
        <v>25838.310327011099</v>
      </c>
      <c r="M87" s="121">
        <f t="shared" si="21"/>
        <v>139.07772203069101</v>
      </c>
      <c r="N87" s="121">
        <f t="shared" si="16"/>
        <v>931851.41896944458</v>
      </c>
      <c r="O87" s="12"/>
      <c r="P87" s="12"/>
      <c r="Q87" s="12"/>
      <c r="R87" s="12"/>
      <c r="S87" s="12"/>
      <c r="T87" s="12"/>
      <c r="U87" s="12"/>
      <c r="V87" s="12"/>
      <c r="W87" s="12"/>
      <c r="X87" s="12"/>
      <c r="Y87" s="12"/>
      <c r="Z87" s="108"/>
      <c r="AA87" s="12"/>
      <c r="AB87" s="12"/>
      <c r="AC87" s="12"/>
      <c r="AD87" s="12"/>
      <c r="AE87" s="12"/>
      <c r="AF87" s="12"/>
      <c r="AG87" s="12"/>
      <c r="AH87" s="12"/>
    </row>
    <row r="88" spans="1:38" x14ac:dyDescent="0.2">
      <c r="A88" s="40" t="str">
        <f t="shared" si="17"/>
        <v>2015-05</v>
      </c>
      <c r="B88" s="121">
        <f t="shared" si="18"/>
        <v>78981.73059891531</v>
      </c>
      <c r="C88" s="121">
        <f t="shared" si="14"/>
        <v>52029.1678164927</v>
      </c>
      <c r="D88" s="121">
        <f t="shared" si="14"/>
        <v>8717.6309011857902</v>
      </c>
      <c r="E88" s="121">
        <f t="shared" si="14"/>
        <v>176649.56963648699</v>
      </c>
      <c r="F88" s="121">
        <f t="shared" si="14"/>
        <v>1161.4105678619801</v>
      </c>
      <c r="G88" s="121">
        <f t="shared" si="19"/>
        <v>162369.56790668145</v>
      </c>
      <c r="H88" s="121">
        <f t="shared" si="15"/>
        <v>371556.860204008</v>
      </c>
      <c r="I88" s="121">
        <f t="shared" si="20"/>
        <v>15795.274971024042</v>
      </c>
      <c r="J88" s="121">
        <f t="shared" si="21"/>
        <v>93252.557138688804</v>
      </c>
      <c r="K88" s="121">
        <f t="shared" si="21"/>
        <v>1766.9030178366199</v>
      </c>
      <c r="L88" s="121">
        <f t="shared" si="21"/>
        <v>40406.627229398997</v>
      </c>
      <c r="M88" s="121">
        <f t="shared" si="21"/>
        <v>149.011054493486</v>
      </c>
      <c r="N88" s="121">
        <f t="shared" si="16"/>
        <v>1002836.3110430741</v>
      </c>
      <c r="O88" s="12"/>
      <c r="P88" s="12"/>
      <c r="Q88" s="12"/>
      <c r="R88" s="12"/>
      <c r="S88" s="12"/>
      <c r="T88" s="12"/>
      <c r="U88" s="12"/>
      <c r="V88" s="12"/>
      <c r="W88" s="12"/>
      <c r="X88" s="12"/>
      <c r="Y88" s="12"/>
      <c r="Z88" s="108"/>
      <c r="AA88" s="12"/>
      <c r="AB88" s="12"/>
      <c r="AC88" s="12"/>
      <c r="AD88" s="12"/>
      <c r="AE88" s="12"/>
      <c r="AF88" s="12"/>
      <c r="AG88" s="12"/>
      <c r="AH88" s="12"/>
    </row>
    <row r="89" spans="1:38" x14ac:dyDescent="0.2">
      <c r="A89" s="40" t="str">
        <f t="shared" si="17"/>
        <v>2015-06</v>
      </c>
      <c r="B89" s="121">
        <f t="shared" si="18"/>
        <v>194810.52372873551</v>
      </c>
      <c r="C89" s="121">
        <f t="shared" si="14"/>
        <v>36507.675033515297</v>
      </c>
      <c r="D89" s="121">
        <f t="shared" si="14"/>
        <v>8132.0823725527098</v>
      </c>
      <c r="E89" s="121">
        <f t="shared" si="14"/>
        <v>174611.318006869</v>
      </c>
      <c r="F89" s="121">
        <f t="shared" si="14"/>
        <v>1361.5055424151899</v>
      </c>
      <c r="G89" s="121">
        <f t="shared" si="19"/>
        <v>172954.8442070056</v>
      </c>
      <c r="H89" s="121">
        <f t="shared" si="15"/>
        <v>347990.59021955798</v>
      </c>
      <c r="I89" s="121">
        <f t="shared" si="20"/>
        <v>17327.793253656469</v>
      </c>
      <c r="J89" s="121">
        <f t="shared" si="21"/>
        <v>129581.47975889</v>
      </c>
      <c r="K89" s="121">
        <f t="shared" si="21"/>
        <v>2143.03817076422</v>
      </c>
      <c r="L89" s="121">
        <f t="shared" si="21"/>
        <v>23814.851532831701</v>
      </c>
      <c r="M89" s="121">
        <f t="shared" si="21"/>
        <v>150.81104042846701</v>
      </c>
      <c r="N89" s="121">
        <f t="shared" si="16"/>
        <v>1109386.5128672221</v>
      </c>
      <c r="O89" s="12"/>
      <c r="P89" s="12"/>
      <c r="Q89" s="12"/>
      <c r="R89" s="12"/>
      <c r="S89" s="12"/>
      <c r="T89" s="12"/>
      <c r="U89" s="12"/>
      <c r="V89" s="12"/>
      <c r="W89" s="12"/>
      <c r="X89" s="12"/>
      <c r="Y89" s="12"/>
      <c r="Z89" s="108"/>
      <c r="AA89" s="12"/>
      <c r="AB89" s="12"/>
      <c r="AC89" s="12"/>
      <c r="AD89" s="12"/>
      <c r="AE89" s="12"/>
      <c r="AF89" s="12"/>
      <c r="AG89" s="12"/>
      <c r="AH89" s="12"/>
    </row>
    <row r="90" spans="1:38" x14ac:dyDescent="0.2">
      <c r="A90" s="40" t="str">
        <f t="shared" si="17"/>
        <v>2015-07</v>
      </c>
      <c r="B90" s="121">
        <f t="shared" si="18"/>
        <v>116121.5496169065</v>
      </c>
      <c r="C90" s="121">
        <f t="shared" si="14"/>
        <v>22246.622825352399</v>
      </c>
      <c r="D90" s="121">
        <f t="shared" si="14"/>
        <v>11262.5188991222</v>
      </c>
      <c r="E90" s="121">
        <f t="shared" si="14"/>
        <v>197646.409628291</v>
      </c>
      <c r="F90" s="121">
        <f t="shared" si="14"/>
        <v>2228.61964620649</v>
      </c>
      <c r="G90" s="121">
        <f t="shared" si="19"/>
        <v>169120.98990369041</v>
      </c>
      <c r="H90" s="121">
        <f t="shared" si="15"/>
        <v>152997.05450984801</v>
      </c>
      <c r="I90" s="121">
        <f t="shared" si="20"/>
        <v>14713.743100632859</v>
      </c>
      <c r="J90" s="121">
        <f t="shared" si="21"/>
        <v>98294.312744024195</v>
      </c>
      <c r="K90" s="121">
        <f t="shared" si="21"/>
        <v>1293.9776597069499</v>
      </c>
      <c r="L90" s="121">
        <f t="shared" si="21"/>
        <v>23570.415200632899</v>
      </c>
      <c r="M90" s="121">
        <f t="shared" si="21"/>
        <v>141.535562339238</v>
      </c>
      <c r="N90" s="121">
        <f t="shared" si="16"/>
        <v>809637.7492967532</v>
      </c>
      <c r="O90" s="12"/>
      <c r="P90" s="12"/>
      <c r="Q90" s="12"/>
      <c r="R90" s="12"/>
      <c r="S90" s="12"/>
      <c r="T90" s="12"/>
      <c r="U90" s="12"/>
      <c r="V90" s="12"/>
      <c r="W90" s="12"/>
      <c r="X90" s="12"/>
      <c r="Y90" s="12"/>
      <c r="Z90" s="108"/>
      <c r="AA90" s="12"/>
      <c r="AB90" s="12"/>
      <c r="AC90" s="12"/>
      <c r="AD90" s="12"/>
      <c r="AE90" s="12"/>
      <c r="AF90" s="12"/>
      <c r="AG90" s="12"/>
      <c r="AH90" s="12"/>
    </row>
    <row r="91" spans="1:38" x14ac:dyDescent="0.2">
      <c r="A91" s="40" t="str">
        <f t="shared" si="17"/>
        <v>2015-08</v>
      </c>
      <c r="B91" s="121">
        <f t="shared" si="18"/>
        <v>96334.910860012897</v>
      </c>
      <c r="C91" s="121">
        <f t="shared" si="14"/>
        <v>10943.07901082</v>
      </c>
      <c r="D91" s="121">
        <f t="shared" si="14"/>
        <v>8013.4902812158598</v>
      </c>
      <c r="E91" s="121">
        <f t="shared" si="14"/>
        <v>160771.112379428</v>
      </c>
      <c r="F91" s="121">
        <f t="shared" si="14"/>
        <v>1852.0680620334999</v>
      </c>
      <c r="G91" s="121">
        <f t="shared" si="19"/>
        <v>135735.92354845034</v>
      </c>
      <c r="H91" s="121">
        <f t="shared" si="15"/>
        <v>151897.314699457</v>
      </c>
      <c r="I91" s="121">
        <f t="shared" si="20"/>
        <v>5848.3575926944577</v>
      </c>
      <c r="J91" s="121">
        <f t="shared" si="21"/>
        <v>64280.683641755</v>
      </c>
      <c r="K91" s="121">
        <f t="shared" si="21"/>
        <v>1554.5842727143299</v>
      </c>
      <c r="L91" s="121">
        <f t="shared" si="21"/>
        <v>27143.487375054501</v>
      </c>
      <c r="M91" s="121">
        <f t="shared" si="21"/>
        <v>105.345756676048</v>
      </c>
      <c r="N91" s="121">
        <f t="shared" si="16"/>
        <v>664480.357480312</v>
      </c>
      <c r="O91" s="12"/>
      <c r="P91" s="12"/>
      <c r="Q91" s="12"/>
      <c r="R91" s="12"/>
      <c r="S91" s="12"/>
      <c r="T91" s="12"/>
      <c r="U91" s="12"/>
      <c r="V91" s="12"/>
      <c r="W91" s="12"/>
      <c r="X91" s="12"/>
      <c r="Y91" s="12"/>
      <c r="Z91" s="108"/>
      <c r="AA91" s="12"/>
      <c r="AB91" s="12"/>
      <c r="AC91" s="12"/>
      <c r="AD91" s="12"/>
      <c r="AE91" s="12"/>
      <c r="AF91" s="12"/>
      <c r="AG91" s="12"/>
      <c r="AH91" s="12"/>
    </row>
    <row r="92" spans="1:38" s="59" customFormat="1" x14ac:dyDescent="0.2">
      <c r="A92" s="40" t="str">
        <f t="shared" si="17"/>
        <v>2015-09</v>
      </c>
      <c r="B92" s="121">
        <f t="shared" si="18"/>
        <v>107658.14616261874</v>
      </c>
      <c r="C92" s="121">
        <f t="shared" si="14"/>
        <v>11497.6341257197</v>
      </c>
      <c r="D92" s="121">
        <f t="shared" si="14"/>
        <v>8893.00390558037</v>
      </c>
      <c r="E92" s="121">
        <f t="shared" si="14"/>
        <v>208780.217089338</v>
      </c>
      <c r="F92" s="121">
        <f t="shared" si="14"/>
        <v>1788.45475393999</v>
      </c>
      <c r="G92" s="121">
        <f t="shared" si="19"/>
        <v>128474.06708043528</v>
      </c>
      <c r="H92" s="121">
        <f t="shared" si="15"/>
        <v>217932.62622711901</v>
      </c>
      <c r="I92" s="121">
        <f t="shared" si="20"/>
        <v>17260.341081285758</v>
      </c>
      <c r="J92" s="121">
        <f t="shared" si="21"/>
        <v>104796.236883144</v>
      </c>
      <c r="K92" s="121">
        <f t="shared" si="21"/>
        <v>2325.17717913258</v>
      </c>
      <c r="L92" s="121">
        <f t="shared" si="21"/>
        <v>31398.019709158601</v>
      </c>
      <c r="M92" s="121">
        <f t="shared" si="21"/>
        <v>98.393425781279802</v>
      </c>
      <c r="N92" s="121">
        <f t="shared" si="16"/>
        <v>840902.31762325333</v>
      </c>
      <c r="O92" s="12"/>
      <c r="P92" s="12"/>
      <c r="Q92" s="12"/>
      <c r="R92" s="12"/>
      <c r="S92" s="12"/>
      <c r="T92" s="12"/>
      <c r="U92" s="12"/>
      <c r="V92" s="12"/>
      <c r="W92" s="12"/>
      <c r="X92" s="12"/>
      <c r="Y92" s="12"/>
      <c r="Z92" s="108"/>
      <c r="AA92" s="12"/>
      <c r="AB92" s="12"/>
      <c r="AC92" s="12"/>
      <c r="AD92" s="12"/>
      <c r="AE92" s="12"/>
      <c r="AF92" s="12"/>
      <c r="AG92" s="12"/>
      <c r="AH92" s="12"/>
    </row>
    <row r="93" spans="1:38" x14ac:dyDescent="0.2">
      <c r="A93" s="135" t="s">
        <v>155</v>
      </c>
      <c r="B93" s="121">
        <f>SUM(B81:B92)</f>
        <v>1169772.6450259301</v>
      </c>
      <c r="C93" s="121">
        <f>SUM(C81:C92)</f>
        <v>194227.79925596766</v>
      </c>
      <c r="D93" s="121">
        <f t="shared" ref="D93:N93" si="22">SUM(D81:D92)</f>
        <v>95914.934808184262</v>
      </c>
      <c r="E93" s="121">
        <f t="shared" si="22"/>
        <v>2121130.7309979675</v>
      </c>
      <c r="F93" s="121">
        <f t="shared" si="22"/>
        <v>16518.015655036972</v>
      </c>
      <c r="G93" s="121">
        <f t="shared" si="22"/>
        <v>1844463.757051202</v>
      </c>
      <c r="H93" s="121">
        <f t="shared" si="22"/>
        <v>4010735.7011296633</v>
      </c>
      <c r="I93" s="121">
        <f t="shared" si="22"/>
        <v>206429.1361523227</v>
      </c>
      <c r="J93" s="121">
        <f t="shared" si="22"/>
        <v>1219615.5700616012</v>
      </c>
      <c r="K93" s="121">
        <f t="shared" si="22"/>
        <v>20917.556063422882</v>
      </c>
      <c r="L93" s="121">
        <f t="shared" si="22"/>
        <v>308209.02995402575</v>
      </c>
      <c r="M93" s="121">
        <f t="shared" si="22"/>
        <v>1712.6881670486139</v>
      </c>
      <c r="N93" s="121">
        <f t="shared" si="22"/>
        <v>11209647.564322373</v>
      </c>
      <c r="O93" s="12"/>
      <c r="P93" s="12"/>
      <c r="Q93" s="12"/>
      <c r="R93" s="12"/>
      <c r="S93" s="12"/>
      <c r="T93" s="12"/>
      <c r="U93" s="12"/>
      <c r="V93" s="12"/>
      <c r="W93" s="12"/>
      <c r="X93" s="12"/>
      <c r="Y93" s="12"/>
      <c r="Z93" s="108"/>
      <c r="AA93" s="12"/>
      <c r="AB93" s="12"/>
      <c r="AC93" s="12"/>
      <c r="AD93" s="12"/>
      <c r="AE93" s="12"/>
      <c r="AF93" s="12"/>
      <c r="AG93" s="12"/>
      <c r="AH93" s="12"/>
    </row>
    <row r="94" spans="1:38" x14ac:dyDescent="0.2">
      <c r="A94" s="129"/>
      <c r="B94" s="12"/>
      <c r="C94" s="12"/>
      <c r="D94" s="114"/>
      <c r="E94" s="114"/>
      <c r="F94" s="114"/>
      <c r="G94" s="114"/>
      <c r="H94" s="114"/>
      <c r="I94" s="114"/>
      <c r="J94" s="136"/>
      <c r="K94" s="114"/>
      <c r="L94" s="114"/>
      <c r="M94" s="114"/>
      <c r="N94" s="114"/>
      <c r="O94" s="137"/>
      <c r="P94" s="12"/>
      <c r="Q94" s="12"/>
      <c r="R94" s="12"/>
      <c r="S94" s="12"/>
      <c r="T94" s="12"/>
      <c r="U94" s="12"/>
      <c r="V94" s="12"/>
      <c r="W94" s="12"/>
      <c r="X94" s="12"/>
      <c r="Y94" s="12"/>
      <c r="Z94" s="12"/>
      <c r="AA94" s="108"/>
      <c r="AB94" s="12"/>
      <c r="AC94" s="12"/>
      <c r="AD94" s="12"/>
      <c r="AE94" s="12"/>
      <c r="AF94" s="12"/>
      <c r="AG94" s="12"/>
      <c r="AH94" s="12"/>
      <c r="AI94" s="12"/>
    </row>
    <row r="95" spans="1:38" x14ac:dyDescent="0.2">
      <c r="A95" s="129" t="s">
        <v>89</v>
      </c>
      <c r="B95" s="12"/>
      <c r="C95" s="12"/>
      <c r="D95" s="114"/>
      <c r="E95" s="114"/>
      <c r="F95" s="114"/>
      <c r="G95" s="114"/>
      <c r="H95" s="114"/>
      <c r="I95" s="114"/>
      <c r="J95" s="136"/>
      <c r="K95" s="114"/>
      <c r="L95" s="114"/>
      <c r="M95" s="114"/>
      <c r="N95" s="114"/>
      <c r="O95" s="137"/>
      <c r="P95" s="12"/>
      <c r="Q95" s="12"/>
      <c r="R95" s="12"/>
      <c r="S95" s="12"/>
      <c r="T95" s="12"/>
      <c r="U95" s="12"/>
      <c r="V95" s="12"/>
      <c r="W95" s="12"/>
      <c r="X95" s="12"/>
      <c r="Y95" s="12"/>
      <c r="Z95" s="12"/>
      <c r="AA95" s="108"/>
      <c r="AB95" s="12"/>
      <c r="AC95" s="12"/>
      <c r="AD95" s="12"/>
      <c r="AE95" s="12"/>
      <c r="AF95" s="12"/>
      <c r="AG95" s="12"/>
      <c r="AH95" s="12"/>
      <c r="AI95" s="12"/>
    </row>
    <row r="96" spans="1:38" ht="25.5" x14ac:dyDescent="0.2">
      <c r="A96" s="140" t="s">
        <v>154</v>
      </c>
      <c r="B96" s="131" t="s">
        <v>69</v>
      </c>
      <c r="C96" s="28" t="s">
        <v>70</v>
      </c>
      <c r="D96" s="131" t="s">
        <v>71</v>
      </c>
      <c r="E96" s="131" t="s">
        <v>72</v>
      </c>
      <c r="F96" s="131" t="s">
        <v>132</v>
      </c>
      <c r="G96" s="131" t="s">
        <v>133</v>
      </c>
      <c r="H96" s="131" t="s">
        <v>134</v>
      </c>
      <c r="I96" s="28" t="s">
        <v>135</v>
      </c>
      <c r="J96" s="131" t="s">
        <v>73</v>
      </c>
      <c r="K96" s="131" t="s">
        <v>136</v>
      </c>
      <c r="L96" s="131" t="s">
        <v>137</v>
      </c>
      <c r="M96" s="28" t="s">
        <v>138</v>
      </c>
      <c r="N96" s="131" t="s">
        <v>74</v>
      </c>
      <c r="O96" s="131" t="s">
        <v>75</v>
      </c>
      <c r="P96" s="131" t="s">
        <v>139</v>
      </c>
      <c r="Q96" s="131" t="s">
        <v>118</v>
      </c>
      <c r="R96" s="40" t="s">
        <v>87</v>
      </c>
      <c r="S96" s="131" t="s">
        <v>76</v>
      </c>
      <c r="T96" s="131" t="s">
        <v>96</v>
      </c>
      <c r="U96" s="40" t="s">
        <v>78</v>
      </c>
      <c r="V96" s="132" t="s">
        <v>79</v>
      </c>
      <c r="W96" s="12"/>
      <c r="X96" s="12"/>
      <c r="Y96" s="12"/>
      <c r="Z96" s="12"/>
      <c r="AA96" s="108"/>
      <c r="AB96" s="12"/>
      <c r="AC96" s="12"/>
      <c r="AD96" s="12"/>
      <c r="AE96" s="12"/>
      <c r="AF96" s="12"/>
      <c r="AG96" s="12"/>
      <c r="AH96" s="12"/>
      <c r="AI96" s="12"/>
      <c r="AJ96" s="12"/>
      <c r="AK96" s="12"/>
      <c r="AL96" s="12"/>
    </row>
    <row r="97" spans="1:38" x14ac:dyDescent="0.2">
      <c r="A97" s="40" t="s">
        <v>140</v>
      </c>
      <c r="B97" s="145">
        <v>15928.350367176299</v>
      </c>
      <c r="C97" s="145">
        <v>6599.4133296506398</v>
      </c>
      <c r="D97" s="145">
        <v>222267.60801633401</v>
      </c>
      <c r="E97" s="145">
        <v>786.41657971870097</v>
      </c>
      <c r="F97" s="145">
        <v>7683.8039440531202</v>
      </c>
      <c r="G97" s="145">
        <v>3592.8299361085501</v>
      </c>
      <c r="H97" s="146">
        <v>34693.2771187853</v>
      </c>
      <c r="I97" s="146">
        <v>15649.941589431801</v>
      </c>
      <c r="J97" s="145">
        <v>202083.26165136701</v>
      </c>
      <c r="K97" s="145">
        <v>273.44332009460697</v>
      </c>
      <c r="L97" s="145">
        <v>771.52002823259602</v>
      </c>
      <c r="M97" s="145">
        <v>1543.1793505391099</v>
      </c>
      <c r="N97" s="145">
        <v>256596.28778370499</v>
      </c>
      <c r="O97" s="145">
        <v>10586.1789105096</v>
      </c>
      <c r="P97" s="145">
        <v>60.991260492242802</v>
      </c>
      <c r="Q97" s="145">
        <v>2964.2763669937799</v>
      </c>
      <c r="R97" s="145">
        <v>65798.419339135202</v>
      </c>
      <c r="S97" s="145">
        <v>1679.7049782937299</v>
      </c>
      <c r="T97" s="145">
        <v>25505.131431645699</v>
      </c>
      <c r="U97" s="145">
        <v>167.896648443304</v>
      </c>
      <c r="V97" s="121">
        <f t="shared" ref="V97:V108" si="23">SUM(B97:U97)</f>
        <v>875231.93195071025</v>
      </c>
      <c r="W97" s="12"/>
      <c r="X97" s="12"/>
      <c r="Y97" s="12"/>
      <c r="Z97" s="12"/>
      <c r="AA97" s="108"/>
      <c r="AB97" s="12"/>
      <c r="AC97" s="12"/>
      <c r="AD97" s="12"/>
      <c r="AE97" s="12"/>
      <c r="AF97" s="12"/>
      <c r="AG97" s="12"/>
      <c r="AH97" s="12"/>
      <c r="AI97" s="12"/>
      <c r="AJ97" s="12"/>
      <c r="AK97" s="12"/>
      <c r="AL97" s="12"/>
    </row>
    <row r="98" spans="1:38" x14ac:dyDescent="0.2">
      <c r="A98" s="40" t="s">
        <v>141</v>
      </c>
      <c r="B98" s="145">
        <v>9660.2870206683801</v>
      </c>
      <c r="C98" s="145">
        <v>6265.1100889518802</v>
      </c>
      <c r="D98" s="145">
        <v>172542.024321284</v>
      </c>
      <c r="E98" s="145">
        <v>1881.41796816233</v>
      </c>
      <c r="F98" s="145">
        <v>9260.5256864232906</v>
      </c>
      <c r="G98" s="145">
        <v>9175.1470000650697</v>
      </c>
      <c r="H98" s="146">
        <v>43814.059142892198</v>
      </c>
      <c r="I98" s="146">
        <v>29418.993908689299</v>
      </c>
      <c r="J98" s="145">
        <v>189309.37074629101</v>
      </c>
      <c r="K98" s="145">
        <v>446.63439662102599</v>
      </c>
      <c r="L98" s="145">
        <v>223.64366966020299</v>
      </c>
      <c r="M98" s="145">
        <v>486.79320867918398</v>
      </c>
      <c r="N98" s="145">
        <v>279203.123120484</v>
      </c>
      <c r="O98" s="145">
        <v>13905.8767293523</v>
      </c>
      <c r="P98" s="145">
        <v>76.104292365722301</v>
      </c>
      <c r="Q98" s="145">
        <v>2247.6100612366499</v>
      </c>
      <c r="R98" s="145">
        <v>84669.169271219507</v>
      </c>
      <c r="S98" s="145">
        <v>2421.1185680823401</v>
      </c>
      <c r="T98" s="145">
        <v>17302.702233702799</v>
      </c>
      <c r="U98" s="145">
        <v>177.07529020775101</v>
      </c>
      <c r="V98" s="121">
        <f t="shared" si="23"/>
        <v>872486.7867250389</v>
      </c>
      <c r="W98" s="12"/>
      <c r="X98" s="12"/>
      <c r="Y98" s="12"/>
      <c r="Z98" s="12"/>
      <c r="AA98" s="108"/>
      <c r="AB98" s="12"/>
      <c r="AC98" s="12"/>
      <c r="AD98" s="12"/>
      <c r="AE98" s="12"/>
      <c r="AF98" s="12"/>
      <c r="AG98" s="12"/>
      <c r="AH98" s="12"/>
      <c r="AI98" s="12"/>
      <c r="AJ98" s="12"/>
      <c r="AK98" s="12"/>
      <c r="AL98" s="12"/>
    </row>
    <row r="99" spans="1:38" x14ac:dyDescent="0.2">
      <c r="A99" s="40" t="s">
        <v>142</v>
      </c>
      <c r="B99" s="145">
        <v>1851.9945071423399</v>
      </c>
      <c r="C99" s="145">
        <v>7215.0590501232</v>
      </c>
      <c r="D99" s="145">
        <v>119300.871024458</v>
      </c>
      <c r="E99" s="145">
        <v>874.93403730355203</v>
      </c>
      <c r="F99" s="145">
        <v>9431.0961161721407</v>
      </c>
      <c r="G99" s="145">
        <v>7154.2716286145096</v>
      </c>
      <c r="H99" s="146">
        <v>29347.3216585507</v>
      </c>
      <c r="I99" s="146">
        <v>15668.255501216199</v>
      </c>
      <c r="J99" s="145">
        <v>120103.691076193</v>
      </c>
      <c r="K99" s="145">
        <v>330.53932659607301</v>
      </c>
      <c r="L99" s="145">
        <v>313.05240671150301</v>
      </c>
      <c r="M99" s="145">
        <v>329.43319673836203</v>
      </c>
      <c r="N99" s="145">
        <v>384810.40689266298</v>
      </c>
      <c r="O99" s="145">
        <v>10193.205059492</v>
      </c>
      <c r="P99" s="145">
        <v>43.624226142652297</v>
      </c>
      <c r="Q99" s="145">
        <v>713.64795909076895</v>
      </c>
      <c r="R99" s="145">
        <v>156330.72674903899</v>
      </c>
      <c r="S99" s="145">
        <v>844.78582932893096</v>
      </c>
      <c r="T99" s="145">
        <v>19060.9967713113</v>
      </c>
      <c r="U99" s="145">
        <v>144.725122882053</v>
      </c>
      <c r="V99" s="121">
        <f t="shared" si="23"/>
        <v>884062.63813976932</v>
      </c>
      <c r="W99" s="12"/>
      <c r="X99" s="12"/>
      <c r="Y99" s="12"/>
      <c r="Z99" s="12"/>
      <c r="AA99" s="108"/>
      <c r="AB99" s="12"/>
      <c r="AC99" s="12"/>
      <c r="AD99" s="12"/>
      <c r="AE99" s="12"/>
      <c r="AF99" s="12"/>
      <c r="AG99" s="12"/>
      <c r="AH99" s="12"/>
      <c r="AI99" s="12"/>
      <c r="AJ99" s="12"/>
      <c r="AK99" s="12"/>
      <c r="AL99" s="12"/>
    </row>
    <row r="100" spans="1:38" x14ac:dyDescent="0.2">
      <c r="A100" s="40" t="s">
        <v>143</v>
      </c>
      <c r="B100" s="145">
        <v>4772.9613278359102</v>
      </c>
      <c r="C100" s="145">
        <v>7053.5445735687299</v>
      </c>
      <c r="D100" s="145">
        <v>149461.55554638201</v>
      </c>
      <c r="E100" s="145">
        <v>1414.2057675383901</v>
      </c>
      <c r="F100" s="145">
        <v>7208.3941479474297</v>
      </c>
      <c r="G100" s="145">
        <v>6889.3374103913002</v>
      </c>
      <c r="H100" s="146">
        <v>36275.654867062301</v>
      </c>
      <c r="I100" s="146">
        <v>12680.602263377899</v>
      </c>
      <c r="J100" s="145">
        <v>143328.01614383701</v>
      </c>
      <c r="K100" s="145">
        <v>325.61854235641601</v>
      </c>
      <c r="L100" s="145">
        <v>447.99129626341102</v>
      </c>
      <c r="M100" s="145">
        <v>1101.2937744436699</v>
      </c>
      <c r="N100" s="145">
        <v>493318.57051098102</v>
      </c>
      <c r="O100" s="145">
        <v>16958.177230109399</v>
      </c>
      <c r="P100" s="145">
        <v>40.646721655502901</v>
      </c>
      <c r="Q100" s="145">
        <v>938.38098985142994</v>
      </c>
      <c r="R100" s="145">
        <v>80650.821368100107</v>
      </c>
      <c r="S100" s="145">
        <v>1884.4566531544499</v>
      </c>
      <c r="T100" s="145">
        <v>27101.543214311801</v>
      </c>
      <c r="U100" s="145">
        <v>116.023906003683</v>
      </c>
      <c r="V100" s="121">
        <f t="shared" si="23"/>
        <v>991967.79625517188</v>
      </c>
      <c r="W100" s="12"/>
      <c r="X100" s="12"/>
      <c r="Y100" s="12"/>
      <c r="Z100" s="12"/>
      <c r="AA100" s="108"/>
      <c r="AB100" s="12"/>
      <c r="AC100" s="12"/>
      <c r="AD100" s="12"/>
      <c r="AE100" s="12"/>
      <c r="AF100" s="12"/>
      <c r="AG100" s="12"/>
      <c r="AH100" s="12"/>
      <c r="AI100" s="12"/>
      <c r="AJ100" s="12"/>
      <c r="AK100" s="12"/>
      <c r="AL100" s="12"/>
    </row>
    <row r="101" spans="1:38" x14ac:dyDescent="0.2">
      <c r="A101" s="40" t="s">
        <v>144</v>
      </c>
      <c r="B101" s="145">
        <v>12637.0084992554</v>
      </c>
      <c r="C101" s="145">
        <v>7257.5200037239101</v>
      </c>
      <c r="D101" s="145">
        <v>185132.360674653</v>
      </c>
      <c r="E101" s="145">
        <v>903.51599605381398</v>
      </c>
      <c r="F101" s="145">
        <v>17449.389342361999</v>
      </c>
      <c r="G101" s="145">
        <v>9526.6072844434493</v>
      </c>
      <c r="H101" s="146">
        <v>52525.009226919101</v>
      </c>
      <c r="I101" s="146">
        <v>28772.153989232102</v>
      </c>
      <c r="J101" s="145">
        <v>129070.93288276999</v>
      </c>
      <c r="K101" s="145">
        <v>836.80501150432895</v>
      </c>
      <c r="L101" s="145">
        <v>510.26009987480899</v>
      </c>
      <c r="M101" s="145">
        <v>2687.0924816988399</v>
      </c>
      <c r="N101" s="145">
        <v>480289.83522843302</v>
      </c>
      <c r="O101" s="145">
        <v>24993.033056849599</v>
      </c>
      <c r="P101" s="145">
        <v>94.612320285290394</v>
      </c>
      <c r="Q101" s="145">
        <v>1821.65991420205</v>
      </c>
      <c r="R101" s="145">
        <v>181791.932388555</v>
      </c>
      <c r="S101" s="145">
        <v>1410.3194710258299</v>
      </c>
      <c r="T101" s="145">
        <v>20706.318338429501</v>
      </c>
      <c r="U101" s="145">
        <v>143.64010096713901</v>
      </c>
      <c r="V101" s="121">
        <f t="shared" si="23"/>
        <v>1158560.0063112383</v>
      </c>
      <c r="W101" s="12"/>
      <c r="X101" s="12"/>
      <c r="Y101" s="12"/>
      <c r="Z101" s="12"/>
      <c r="AA101" s="108"/>
      <c r="AB101" s="12"/>
      <c r="AC101" s="12"/>
      <c r="AD101" s="12"/>
      <c r="AE101" s="12"/>
      <c r="AF101" s="12"/>
      <c r="AG101" s="12"/>
      <c r="AH101" s="12"/>
      <c r="AI101" s="12"/>
      <c r="AJ101" s="12"/>
      <c r="AK101" s="12"/>
      <c r="AL101" s="12"/>
    </row>
    <row r="102" spans="1:38" x14ac:dyDescent="0.2">
      <c r="A102" s="40" t="s">
        <v>145</v>
      </c>
      <c r="B102" s="145">
        <v>3442.7280264915798</v>
      </c>
      <c r="C102" s="145">
        <v>9105.6703414376807</v>
      </c>
      <c r="D102" s="145">
        <v>206700.58635022899</v>
      </c>
      <c r="E102" s="145">
        <v>718.05409357417295</v>
      </c>
      <c r="F102" s="145">
        <v>14753.2252794243</v>
      </c>
      <c r="G102" s="145">
        <v>4925.7229909114503</v>
      </c>
      <c r="H102" s="146">
        <v>34454.513649413297</v>
      </c>
      <c r="I102" s="146">
        <v>38924.442588458704</v>
      </c>
      <c r="J102" s="145">
        <v>135965.54011658399</v>
      </c>
      <c r="K102" s="145">
        <v>583.82449570484403</v>
      </c>
      <c r="L102" s="145">
        <v>912.62301468942303</v>
      </c>
      <c r="M102" s="145">
        <v>2528.1907723909198</v>
      </c>
      <c r="N102" s="145">
        <v>487685.32807666901</v>
      </c>
      <c r="O102" s="145">
        <v>19940.264636812699</v>
      </c>
      <c r="P102" s="145">
        <v>73.116100626997607</v>
      </c>
      <c r="Q102" s="145">
        <v>1276.88827879261</v>
      </c>
      <c r="R102" s="145">
        <v>78141.676280797401</v>
      </c>
      <c r="S102" s="145">
        <v>1571.56344004534</v>
      </c>
      <c r="T102" s="145">
        <v>26360.6265905369</v>
      </c>
      <c r="U102" s="145">
        <v>179.15253679547399</v>
      </c>
      <c r="V102" s="121">
        <f t="shared" si="23"/>
        <v>1068243.7376603859</v>
      </c>
      <c r="W102" s="12"/>
      <c r="X102" s="12"/>
      <c r="Y102" s="12"/>
      <c r="Z102" s="12"/>
      <c r="AA102" s="108"/>
      <c r="AB102" s="12"/>
      <c r="AC102" s="12"/>
      <c r="AD102" s="12"/>
      <c r="AE102" s="12"/>
      <c r="AF102" s="12"/>
      <c r="AG102" s="12"/>
      <c r="AH102" s="12"/>
      <c r="AI102" s="12"/>
      <c r="AJ102" s="12"/>
      <c r="AK102" s="12"/>
      <c r="AL102" s="12"/>
    </row>
    <row r="103" spans="1:38" x14ac:dyDescent="0.2">
      <c r="A103" s="40" t="s">
        <v>146</v>
      </c>
      <c r="B103" s="145">
        <v>12710.290695497701</v>
      </c>
      <c r="C103" s="145">
        <v>7399.8910610713001</v>
      </c>
      <c r="D103" s="145">
        <v>147267.09832421501</v>
      </c>
      <c r="E103" s="145">
        <v>1547.41264022886</v>
      </c>
      <c r="F103" s="145">
        <v>14480.982113579201</v>
      </c>
      <c r="G103" s="145">
        <v>25027.663053788201</v>
      </c>
      <c r="H103" s="146">
        <v>21677.453147586399</v>
      </c>
      <c r="I103" s="146">
        <v>35405.109472841898</v>
      </c>
      <c r="J103" s="145">
        <v>138354.18487504599</v>
      </c>
      <c r="K103" s="145">
        <v>516.50610591284897</v>
      </c>
      <c r="L103" s="145">
        <v>908.68669132329501</v>
      </c>
      <c r="M103" s="145">
        <v>1516.23572281561</v>
      </c>
      <c r="N103" s="145">
        <v>386457.70365673798</v>
      </c>
      <c r="O103" s="145">
        <v>24202.6955753527</v>
      </c>
      <c r="P103" s="145">
        <v>134.84656584821599</v>
      </c>
      <c r="Q103" s="145">
        <v>4217.7898969668804</v>
      </c>
      <c r="R103" s="145">
        <v>82027.554498253303</v>
      </c>
      <c r="S103" s="145">
        <v>2021.9268233375601</v>
      </c>
      <c r="T103" s="145">
        <v>25838.310327011099</v>
      </c>
      <c r="U103" s="145">
        <v>139.07772203069101</v>
      </c>
      <c r="V103" s="121">
        <f t="shared" si="23"/>
        <v>931851.4189694447</v>
      </c>
      <c r="W103" s="12"/>
      <c r="X103" s="12"/>
      <c r="Y103" s="12"/>
      <c r="Z103" s="12"/>
      <c r="AA103" s="108"/>
      <c r="AB103" s="12"/>
      <c r="AC103" s="12"/>
      <c r="AD103" s="12"/>
      <c r="AE103" s="12"/>
      <c r="AF103" s="12"/>
      <c r="AG103" s="12"/>
      <c r="AH103" s="12"/>
      <c r="AI103" s="12"/>
      <c r="AJ103" s="12"/>
      <c r="AK103" s="12"/>
      <c r="AL103" s="12"/>
    </row>
    <row r="104" spans="1:38" x14ac:dyDescent="0.2">
      <c r="A104" s="40" t="s">
        <v>147</v>
      </c>
      <c r="B104" s="145">
        <v>52029.1678164927</v>
      </c>
      <c r="C104" s="145">
        <v>8717.6309011857902</v>
      </c>
      <c r="D104" s="145">
        <v>176649.56963648699</v>
      </c>
      <c r="E104" s="145">
        <v>1161.4105678619801</v>
      </c>
      <c r="F104" s="145">
        <v>14213.430731869301</v>
      </c>
      <c r="G104" s="145">
        <v>10647.1203979738</v>
      </c>
      <c r="H104" s="146">
        <v>21542.673402274901</v>
      </c>
      <c r="I104" s="146">
        <v>32578.506066797301</v>
      </c>
      <c r="J104" s="145">
        <v>158705.57973951101</v>
      </c>
      <c r="K104" s="145">
        <v>620.077190179377</v>
      </c>
      <c r="L104" s="145">
        <v>604.357055966742</v>
      </c>
      <c r="M104" s="145">
        <v>2439.5539210243101</v>
      </c>
      <c r="N104" s="145">
        <v>371556.860204008</v>
      </c>
      <c r="O104" s="145">
        <v>10670.676094097</v>
      </c>
      <c r="P104" s="145">
        <v>91.796053800731798</v>
      </c>
      <c r="Q104" s="145">
        <v>5032.8028231263097</v>
      </c>
      <c r="R104" s="145">
        <v>93252.557138688804</v>
      </c>
      <c r="S104" s="145">
        <v>1766.9030178366199</v>
      </c>
      <c r="T104" s="145">
        <v>40406.627229398997</v>
      </c>
      <c r="U104" s="145">
        <v>149.011054493486</v>
      </c>
      <c r="V104" s="121">
        <f t="shared" si="23"/>
        <v>1002836.3110430741</v>
      </c>
      <c r="W104" s="12"/>
      <c r="X104" s="12"/>
      <c r="Y104" s="12"/>
      <c r="Z104" s="12"/>
      <c r="AA104" s="108"/>
      <c r="AB104" s="12"/>
      <c r="AC104" s="12"/>
      <c r="AD104" s="12"/>
      <c r="AE104" s="12"/>
      <c r="AF104" s="12"/>
      <c r="AG104" s="12"/>
      <c r="AH104" s="12"/>
      <c r="AI104" s="12"/>
      <c r="AJ104" s="12"/>
      <c r="AK104" s="12"/>
      <c r="AL104" s="12"/>
    </row>
    <row r="105" spans="1:38" x14ac:dyDescent="0.2">
      <c r="A105" s="40" t="s">
        <v>148</v>
      </c>
      <c r="B105" s="145">
        <v>36507.675033515297</v>
      </c>
      <c r="C105" s="145">
        <v>8132.0823725527098</v>
      </c>
      <c r="D105" s="145">
        <v>174611.318006869</v>
      </c>
      <c r="E105" s="145">
        <v>1361.5055424151899</v>
      </c>
      <c r="F105" s="145">
        <v>61225.810514342898</v>
      </c>
      <c r="G105" s="145">
        <v>23694.275389312701</v>
      </c>
      <c r="H105" s="146">
        <v>42924.290501715601</v>
      </c>
      <c r="I105" s="146">
        <v>66966.147323364305</v>
      </c>
      <c r="J105" s="145">
        <v>169812.03657078001</v>
      </c>
      <c r="K105" s="145">
        <v>462.513378771953</v>
      </c>
      <c r="L105" s="145">
        <v>658.71058978978499</v>
      </c>
      <c r="M105" s="145">
        <v>2021.5836676638501</v>
      </c>
      <c r="N105" s="145">
        <v>347990.59021955798</v>
      </c>
      <c r="O105" s="145">
        <v>11984.8495358536</v>
      </c>
      <c r="P105" s="145">
        <v>115.14718316867901</v>
      </c>
      <c r="Q105" s="145">
        <v>5227.7965346341898</v>
      </c>
      <c r="R105" s="145">
        <v>129581.47975889</v>
      </c>
      <c r="S105" s="145">
        <v>2143.03817076422</v>
      </c>
      <c r="T105" s="145">
        <v>23814.851532831701</v>
      </c>
      <c r="U105" s="145">
        <v>150.81104042846701</v>
      </c>
      <c r="V105" s="121">
        <f t="shared" si="23"/>
        <v>1109386.5128672221</v>
      </c>
      <c r="W105" s="12"/>
      <c r="X105" s="12"/>
      <c r="Y105" s="12"/>
      <c r="Z105" s="12"/>
      <c r="AA105" s="108"/>
      <c r="AB105" s="12"/>
      <c r="AC105" s="12"/>
      <c r="AD105" s="12"/>
      <c r="AE105" s="12"/>
      <c r="AF105" s="12"/>
      <c r="AG105" s="12"/>
      <c r="AH105" s="12"/>
      <c r="AI105" s="12"/>
      <c r="AJ105" s="12"/>
      <c r="AK105" s="12"/>
      <c r="AL105" s="12"/>
    </row>
    <row r="106" spans="1:38" x14ac:dyDescent="0.2">
      <c r="A106" s="40" t="s">
        <v>149</v>
      </c>
      <c r="B106" s="145">
        <v>22246.622825352399</v>
      </c>
      <c r="C106" s="145">
        <v>11262.5188991222</v>
      </c>
      <c r="D106" s="145">
        <v>197646.409628291</v>
      </c>
      <c r="E106" s="145">
        <v>2228.61964620649</v>
      </c>
      <c r="F106" s="145">
        <v>21656.9256832338</v>
      </c>
      <c r="G106" s="145">
        <v>11352.5374830653</v>
      </c>
      <c r="H106" s="146">
        <v>41088.101818874398</v>
      </c>
      <c r="I106" s="146">
        <v>42023.984631733001</v>
      </c>
      <c r="J106" s="145">
        <v>167430.228734173</v>
      </c>
      <c r="K106" s="145">
        <v>669.161553890444</v>
      </c>
      <c r="L106" s="145">
        <v>371.547038955613</v>
      </c>
      <c r="M106" s="145">
        <v>650.05257667135402</v>
      </c>
      <c r="N106" s="145">
        <v>152997.05450984801</v>
      </c>
      <c r="O106" s="145">
        <v>11588.2128763366</v>
      </c>
      <c r="P106" s="145">
        <v>50.957133305258999</v>
      </c>
      <c r="Q106" s="145">
        <v>3074.5730909909998</v>
      </c>
      <c r="R106" s="145">
        <v>98294.312744024195</v>
      </c>
      <c r="S106" s="145">
        <v>1293.9776597069499</v>
      </c>
      <c r="T106" s="145">
        <v>23570.415200632899</v>
      </c>
      <c r="U106" s="145">
        <v>141.535562339238</v>
      </c>
      <c r="V106" s="121">
        <f t="shared" si="23"/>
        <v>809637.7492967532</v>
      </c>
      <c r="W106" s="12"/>
      <c r="X106" s="12"/>
      <c r="Y106" s="12"/>
      <c r="Z106" s="12"/>
      <c r="AA106" s="108"/>
      <c r="AB106" s="12"/>
      <c r="AC106" s="12"/>
      <c r="AD106" s="12"/>
      <c r="AE106" s="12"/>
      <c r="AF106" s="12"/>
      <c r="AG106" s="12"/>
      <c r="AH106" s="12"/>
      <c r="AI106" s="12"/>
      <c r="AJ106" s="12"/>
      <c r="AK106" s="12"/>
      <c r="AL106" s="12"/>
    </row>
    <row r="107" spans="1:38" x14ac:dyDescent="0.2">
      <c r="A107" s="40" t="s">
        <v>150</v>
      </c>
      <c r="B107" s="145">
        <v>10943.07901082</v>
      </c>
      <c r="C107" s="145">
        <v>8013.4902812158598</v>
      </c>
      <c r="D107" s="145">
        <v>160771.112379428</v>
      </c>
      <c r="E107" s="145">
        <v>1852.0680620334999</v>
      </c>
      <c r="F107" s="145">
        <v>15382.624753689301</v>
      </c>
      <c r="G107" s="145">
        <v>25675.202022926798</v>
      </c>
      <c r="H107" s="146">
        <v>21448.5924973664</v>
      </c>
      <c r="I107" s="146">
        <v>33828.491586030403</v>
      </c>
      <c r="J107" s="145">
        <v>133393.13830583601</v>
      </c>
      <c r="K107" s="145">
        <v>511.47087420336902</v>
      </c>
      <c r="L107" s="145">
        <v>517.16913580521896</v>
      </c>
      <c r="M107" s="145">
        <v>1314.1452326057399</v>
      </c>
      <c r="N107" s="145">
        <v>151897.314699457</v>
      </c>
      <c r="O107" s="145">
        <v>5083.6861560726502</v>
      </c>
      <c r="P107" s="145">
        <v>27.237372308969402</v>
      </c>
      <c r="Q107" s="145">
        <v>737.43406431283802</v>
      </c>
      <c r="R107" s="145">
        <v>64280.683641755</v>
      </c>
      <c r="S107" s="145">
        <v>1554.5842727143299</v>
      </c>
      <c r="T107" s="145">
        <v>27143.487375054501</v>
      </c>
      <c r="U107" s="145">
        <v>105.345756676048</v>
      </c>
      <c r="V107" s="121">
        <f t="shared" si="23"/>
        <v>664480.357480312</v>
      </c>
      <c r="W107" s="12"/>
      <c r="X107" s="12"/>
      <c r="Y107" s="12"/>
      <c r="Z107" s="12"/>
      <c r="AA107" s="108"/>
      <c r="AB107" s="12"/>
      <c r="AC107" s="12"/>
      <c r="AD107" s="12"/>
      <c r="AE107" s="12"/>
      <c r="AF107" s="12"/>
      <c r="AG107" s="12"/>
      <c r="AH107" s="12"/>
      <c r="AI107" s="12"/>
      <c r="AJ107" s="12"/>
      <c r="AK107" s="12"/>
      <c r="AL107" s="12"/>
    </row>
    <row r="108" spans="1:38" x14ac:dyDescent="0.2">
      <c r="A108" s="40" t="s">
        <v>151</v>
      </c>
      <c r="B108" s="145">
        <v>11497.6341257197</v>
      </c>
      <c r="C108" s="145">
        <v>8893.00390558037</v>
      </c>
      <c r="D108" s="145">
        <v>208780.217089338</v>
      </c>
      <c r="E108" s="145">
        <v>1788.45475393999</v>
      </c>
      <c r="F108" s="145">
        <v>16055.897481764599</v>
      </c>
      <c r="G108" s="145">
        <v>9380.8519310960492</v>
      </c>
      <c r="H108" s="146">
        <v>38702.235958035097</v>
      </c>
      <c r="I108" s="146">
        <v>43519.160791722999</v>
      </c>
      <c r="J108" s="145">
        <v>126432.207911306</v>
      </c>
      <c r="K108" s="145">
        <v>514.51095596980304</v>
      </c>
      <c r="L108" s="145">
        <v>763.08050364442101</v>
      </c>
      <c r="M108" s="145">
        <v>764.26770951505705</v>
      </c>
      <c r="N108" s="145">
        <v>217932.62622711901</v>
      </c>
      <c r="O108" s="145">
        <v>15728.806057653301</v>
      </c>
      <c r="P108" s="145">
        <v>43.779157764278303</v>
      </c>
      <c r="Q108" s="145">
        <v>1487.7558658681801</v>
      </c>
      <c r="R108" s="145">
        <v>104796.236883144</v>
      </c>
      <c r="S108" s="145">
        <v>2325.17717913258</v>
      </c>
      <c r="T108" s="145">
        <v>31398.019709158601</v>
      </c>
      <c r="U108" s="145">
        <v>98.393425781279802</v>
      </c>
      <c r="V108" s="121">
        <f t="shared" si="23"/>
        <v>840902.31762325333</v>
      </c>
      <c r="W108" s="12"/>
      <c r="X108" s="12"/>
      <c r="Y108" s="12"/>
      <c r="Z108" s="12"/>
      <c r="AA108" s="108"/>
      <c r="AB108" s="12"/>
      <c r="AC108" s="12"/>
      <c r="AD108" s="12"/>
      <c r="AE108" s="12"/>
      <c r="AF108" s="12"/>
      <c r="AG108" s="12"/>
      <c r="AH108" s="12"/>
      <c r="AI108" s="12"/>
      <c r="AJ108" s="12"/>
      <c r="AK108" s="12"/>
      <c r="AL108" s="12"/>
    </row>
    <row r="109" spans="1:38" x14ac:dyDescent="0.2">
      <c r="A109" s="135" t="s">
        <v>155</v>
      </c>
      <c r="B109" s="121">
        <f>SUM(B97:B108)</f>
        <v>194227.79925596766</v>
      </c>
      <c r="C109" s="121">
        <f t="shared" ref="C109:V109" si="24">SUM(C97:C108)</f>
        <v>95914.934808184262</v>
      </c>
      <c r="D109" s="121">
        <f t="shared" si="24"/>
        <v>2121130.7309979675</v>
      </c>
      <c r="E109" s="121">
        <f t="shared" si="24"/>
        <v>16518.015655036972</v>
      </c>
      <c r="F109" s="121">
        <f t="shared" si="24"/>
        <v>208802.10579486139</v>
      </c>
      <c r="G109" s="121">
        <f t="shared" si="24"/>
        <v>147041.56652869718</v>
      </c>
      <c r="H109" s="121">
        <f t="shared" si="24"/>
        <v>418493.18298947578</v>
      </c>
      <c r="I109" s="121">
        <f t="shared" si="24"/>
        <v>395435.78971289587</v>
      </c>
      <c r="J109" s="121">
        <f t="shared" si="24"/>
        <v>1813988.1887536938</v>
      </c>
      <c r="K109" s="121">
        <f>SUM(K97:K108)</f>
        <v>6091.1051518050899</v>
      </c>
      <c r="L109" s="121">
        <f>SUM(L97:L108)</f>
        <v>7002.6415309170197</v>
      </c>
      <c r="M109" s="121">
        <f t="shared" si="24"/>
        <v>17381.821614786008</v>
      </c>
      <c r="N109" s="121">
        <f t="shared" si="24"/>
        <v>4010735.7011296633</v>
      </c>
      <c r="O109" s="121">
        <f t="shared" si="24"/>
        <v>175835.66191849145</v>
      </c>
      <c r="P109" s="121">
        <f t="shared" si="24"/>
        <v>852.85838776454193</v>
      </c>
      <c r="Q109" s="121">
        <f t="shared" si="24"/>
        <v>29740.615846066685</v>
      </c>
      <c r="R109" s="121">
        <f t="shared" si="24"/>
        <v>1219615.5700616012</v>
      </c>
      <c r="S109" s="121">
        <f t="shared" si="24"/>
        <v>20917.556063422882</v>
      </c>
      <c r="T109" s="121">
        <f t="shared" si="24"/>
        <v>308209.02995402575</v>
      </c>
      <c r="U109" s="121">
        <f t="shared" si="24"/>
        <v>1712.6881670486139</v>
      </c>
      <c r="V109" s="121">
        <f t="shared" si="24"/>
        <v>11209647.564322373</v>
      </c>
      <c r="W109" s="12"/>
      <c r="X109" s="12"/>
      <c r="Y109" s="12"/>
      <c r="Z109" s="12"/>
      <c r="AA109" s="108"/>
      <c r="AB109" s="12"/>
      <c r="AC109" s="12"/>
      <c r="AD109" s="12"/>
      <c r="AE109" s="12"/>
      <c r="AF109" s="12"/>
      <c r="AG109" s="12"/>
      <c r="AH109" s="12"/>
      <c r="AI109" s="12"/>
      <c r="AJ109" s="12"/>
      <c r="AK109" s="12"/>
      <c r="AL109" s="12"/>
    </row>
    <row r="110" spans="1:38" x14ac:dyDescent="0.2">
      <c r="A110" s="147"/>
      <c r="B110" s="122"/>
      <c r="C110" s="123"/>
      <c r="D110" s="123"/>
      <c r="E110" s="123"/>
      <c r="F110" s="123"/>
      <c r="G110" s="123"/>
      <c r="H110" s="147"/>
      <c r="I110" s="147"/>
      <c r="J110" s="123"/>
      <c r="K110" s="123"/>
      <c r="L110" s="123"/>
      <c r="M110" s="123"/>
      <c r="N110" s="148"/>
      <c r="O110" s="122"/>
      <c r="P110" s="122"/>
      <c r="Q110" s="122"/>
      <c r="R110" s="122"/>
      <c r="S110" s="122"/>
      <c r="T110" s="122"/>
      <c r="U110" s="122"/>
      <c r="V110"/>
      <c r="W110" s="122"/>
      <c r="X110" s="122"/>
      <c r="Y110" s="122"/>
      <c r="Z110" s="122"/>
      <c r="AA110" s="108"/>
      <c r="AB110" s="122"/>
      <c r="AC110" s="122"/>
      <c r="AD110" s="122"/>
      <c r="AE110" s="122"/>
      <c r="AF110" s="122"/>
      <c r="AG110" s="12"/>
      <c r="AH110" s="12"/>
      <c r="AI110" s="12"/>
    </row>
    <row r="111" spans="1:38" x14ac:dyDescent="0.2">
      <c r="A111" s="129"/>
      <c r="B111" s="12"/>
      <c r="C111" s="114"/>
      <c r="D111" s="114"/>
      <c r="E111" s="114"/>
      <c r="F111" s="114"/>
      <c r="G111" s="114"/>
      <c r="H111" s="136"/>
      <c r="I111" s="136"/>
      <c r="J111" s="114"/>
      <c r="K111" s="114"/>
      <c r="L111" s="114"/>
      <c r="M111" s="114"/>
      <c r="N111" s="137"/>
      <c r="O111" s="12"/>
      <c r="P111" s="12"/>
      <c r="Q111" s="12"/>
      <c r="R111" s="12"/>
      <c r="S111" s="12"/>
      <c r="T111" s="12"/>
      <c r="U111" s="12"/>
      <c r="V111"/>
      <c r="W111" s="12"/>
      <c r="X111" s="12"/>
      <c r="Y111" s="12"/>
      <c r="Z111" s="12"/>
      <c r="AA111" s="108"/>
      <c r="AB111" s="12"/>
      <c r="AC111" s="12"/>
      <c r="AD111" s="12"/>
      <c r="AE111" s="12"/>
      <c r="AF111" s="12"/>
      <c r="AG111" s="12"/>
      <c r="AH111" s="12"/>
      <c r="AI111" s="12"/>
    </row>
    <row r="112" spans="1:38" ht="23.1" customHeight="1" x14ac:dyDescent="0.2">
      <c r="A112" s="129"/>
      <c r="B112" s="12"/>
      <c r="C112" s="114"/>
      <c r="D112" s="114"/>
      <c r="E112" s="114"/>
      <c r="F112" s="114"/>
      <c r="G112" s="114"/>
      <c r="H112" s="136"/>
      <c r="I112" s="136"/>
      <c r="J112" s="114"/>
      <c r="K112" s="114"/>
      <c r="L112" s="114"/>
      <c r="M112" s="114"/>
      <c r="N112" s="137"/>
      <c r="O112" s="12"/>
      <c r="P112" s="12"/>
      <c r="Q112" s="12"/>
      <c r="R112" s="12"/>
      <c r="S112" s="12"/>
      <c r="T112" s="12"/>
      <c r="U112" s="12"/>
      <c r="V112" s="12"/>
      <c r="W112" s="12"/>
      <c r="X112" s="12"/>
      <c r="Y112" s="12"/>
      <c r="Z112" s="12"/>
      <c r="AA112" s="108"/>
      <c r="AB112" s="12"/>
      <c r="AC112" s="12"/>
      <c r="AD112" s="12"/>
      <c r="AE112" s="12"/>
      <c r="AF112" s="12"/>
      <c r="AG112" s="12"/>
      <c r="AH112" s="12"/>
      <c r="AI112" s="12"/>
    </row>
    <row r="113" spans="1:35" ht="23.1" customHeight="1" x14ac:dyDescent="0.2">
      <c r="A113" s="129"/>
      <c r="B113" s="12"/>
      <c r="C113" s="114"/>
      <c r="D113" s="114"/>
      <c r="E113" s="114"/>
      <c r="F113" s="114"/>
      <c r="G113" s="114"/>
      <c r="H113" s="136"/>
      <c r="I113" s="136"/>
      <c r="J113" s="114"/>
      <c r="K113" s="114"/>
      <c r="L113" s="114"/>
      <c r="M113" s="114"/>
      <c r="N113" s="137"/>
      <c r="O113" s="12"/>
      <c r="P113" s="12"/>
      <c r="Q113" s="12"/>
      <c r="R113" s="12"/>
      <c r="S113" s="12"/>
      <c r="T113" s="12"/>
      <c r="U113" s="12"/>
      <c r="V113" s="12"/>
      <c r="W113" s="12"/>
      <c r="X113" s="12"/>
      <c r="Y113" s="12"/>
      <c r="Z113" s="12"/>
      <c r="AA113" s="108"/>
      <c r="AB113" s="12"/>
      <c r="AC113" s="12"/>
      <c r="AD113" s="12"/>
      <c r="AE113" s="12"/>
      <c r="AF113" s="12"/>
      <c r="AG113" s="12"/>
      <c r="AH113" s="12"/>
      <c r="AI113" s="12"/>
    </row>
    <row r="114" spans="1:35" ht="23.1" customHeight="1" x14ac:dyDescent="0.2">
      <c r="A114" s="129"/>
      <c r="B114" s="12"/>
      <c r="C114" s="114"/>
      <c r="D114" s="114"/>
      <c r="E114" s="114"/>
      <c r="F114" s="114"/>
      <c r="G114" s="114"/>
      <c r="H114" s="136"/>
      <c r="I114" s="136"/>
      <c r="J114" s="114"/>
      <c r="K114" s="114"/>
      <c r="L114" s="114"/>
      <c r="M114" s="114"/>
      <c r="N114" s="137"/>
      <c r="O114" s="12"/>
      <c r="P114" s="12"/>
      <c r="Q114" s="12"/>
      <c r="R114" s="12"/>
      <c r="S114" s="12"/>
      <c r="T114" s="12"/>
      <c r="U114" s="12"/>
      <c r="V114" s="12"/>
      <c r="W114" s="12"/>
      <c r="X114" s="12"/>
      <c r="Y114" s="12"/>
      <c r="Z114" s="12"/>
      <c r="AA114" s="108"/>
      <c r="AB114" s="12"/>
      <c r="AC114" s="12"/>
      <c r="AD114" s="12"/>
      <c r="AE114" s="12"/>
      <c r="AF114" s="12"/>
      <c r="AG114" s="12"/>
      <c r="AH114" s="12"/>
      <c r="AI114" s="12"/>
    </row>
    <row r="115" spans="1:35" ht="23.1" customHeight="1" x14ac:dyDescent="0.2">
      <c r="A115" s="129"/>
      <c r="B115" s="12"/>
      <c r="C115" s="114"/>
      <c r="D115" s="114"/>
      <c r="E115" s="114"/>
      <c r="F115" s="114"/>
      <c r="G115" s="114"/>
      <c r="H115" s="136"/>
      <c r="I115" s="136"/>
      <c r="J115" s="114"/>
      <c r="K115" s="114"/>
      <c r="L115" s="114"/>
      <c r="M115" s="114"/>
      <c r="N115" s="137"/>
      <c r="O115" s="12"/>
      <c r="P115" s="12"/>
      <c r="Q115" s="12"/>
      <c r="R115" s="12"/>
      <c r="S115" s="12"/>
      <c r="T115" s="12"/>
      <c r="U115" s="12"/>
      <c r="V115" s="12"/>
      <c r="W115" s="12"/>
      <c r="X115" s="12"/>
      <c r="Y115" s="12"/>
      <c r="Z115" s="12"/>
      <c r="AA115" s="108"/>
      <c r="AB115" s="12"/>
      <c r="AC115" s="12"/>
      <c r="AD115" s="12"/>
      <c r="AE115" s="12"/>
      <c r="AF115" s="12"/>
      <c r="AG115" s="12"/>
      <c r="AH115" s="12"/>
      <c r="AI115" s="12"/>
    </row>
    <row r="116" spans="1:35" ht="23.1" customHeight="1" x14ac:dyDescent="0.2">
      <c r="A116" s="129"/>
      <c r="B116" s="12"/>
      <c r="C116" s="114"/>
      <c r="D116" s="114"/>
      <c r="E116" s="114"/>
      <c r="F116" s="114"/>
      <c r="G116" s="114"/>
      <c r="H116" s="136"/>
      <c r="I116" s="136"/>
      <c r="J116" s="114"/>
      <c r="K116" s="114"/>
      <c r="L116" s="114"/>
      <c r="M116" s="114"/>
      <c r="N116" s="137"/>
      <c r="O116" s="12"/>
      <c r="P116" s="12"/>
      <c r="Q116" s="12"/>
      <c r="R116" s="12"/>
      <c r="S116" s="12"/>
      <c r="T116" s="12"/>
      <c r="U116" s="12"/>
      <c r="V116" s="12"/>
      <c r="W116" s="12"/>
      <c r="X116" s="12"/>
      <c r="Y116" s="12"/>
      <c r="Z116" s="12"/>
      <c r="AA116" s="108"/>
      <c r="AB116" s="12"/>
      <c r="AC116" s="12"/>
      <c r="AD116" s="12"/>
      <c r="AE116" s="12"/>
      <c r="AF116" s="12"/>
      <c r="AG116" s="12"/>
      <c r="AH116" s="12"/>
      <c r="AI116" s="12"/>
    </row>
    <row r="117" spans="1:35" ht="23.1" customHeight="1" x14ac:dyDescent="0.2">
      <c r="A117" s="129"/>
      <c r="B117" s="12"/>
      <c r="C117" s="114"/>
      <c r="D117" s="114"/>
      <c r="E117" s="114"/>
      <c r="F117" s="114"/>
      <c r="G117" s="114"/>
      <c r="H117" s="136"/>
      <c r="I117" s="136"/>
      <c r="J117" s="114"/>
      <c r="K117" s="114"/>
      <c r="L117" s="114"/>
      <c r="M117" s="114"/>
      <c r="N117" s="137"/>
      <c r="O117" s="12"/>
      <c r="P117" s="12"/>
      <c r="Q117" s="12"/>
      <c r="R117" s="12"/>
      <c r="S117" s="12"/>
      <c r="T117" s="12"/>
      <c r="U117" s="12"/>
      <c r="V117" s="12"/>
      <c r="W117" s="12"/>
      <c r="X117" s="12"/>
      <c r="Y117" s="12"/>
      <c r="Z117" s="12"/>
      <c r="AA117" s="108"/>
      <c r="AB117" s="12"/>
      <c r="AC117" s="12"/>
      <c r="AD117" s="12"/>
      <c r="AE117" s="12"/>
      <c r="AF117" s="12"/>
      <c r="AG117" s="12"/>
      <c r="AH117" s="12"/>
      <c r="AI117" s="12"/>
    </row>
    <row r="118" spans="1:35" ht="23.1" customHeight="1" x14ac:dyDescent="0.2">
      <c r="A118" s="129"/>
      <c r="B118" s="12"/>
      <c r="C118" s="114"/>
      <c r="D118" s="114"/>
      <c r="E118" s="114"/>
      <c r="F118" s="114"/>
      <c r="G118" s="114"/>
      <c r="H118" s="136"/>
      <c r="I118" s="136"/>
      <c r="J118" s="114"/>
      <c r="K118" s="114"/>
      <c r="L118" s="114"/>
      <c r="M118" s="114"/>
      <c r="N118" s="137"/>
      <c r="O118" s="12"/>
      <c r="P118" s="12"/>
      <c r="Q118" s="12"/>
      <c r="R118" s="12"/>
      <c r="S118" s="12"/>
      <c r="T118" s="12"/>
      <c r="U118" s="12"/>
      <c r="V118" s="12"/>
      <c r="W118" s="12"/>
      <c r="X118" s="12"/>
      <c r="Y118" s="12"/>
      <c r="Z118" s="12"/>
      <c r="AA118" s="108"/>
      <c r="AB118" s="12"/>
      <c r="AC118" s="12"/>
      <c r="AD118" s="12"/>
      <c r="AE118" s="12"/>
      <c r="AF118" s="12"/>
      <c r="AG118" s="12"/>
      <c r="AH118" s="12"/>
      <c r="AI118" s="12"/>
    </row>
    <row r="119" spans="1:35" ht="23.1" customHeight="1" x14ac:dyDescent="0.2">
      <c r="A119" s="129"/>
      <c r="B119" s="12"/>
      <c r="C119" s="114"/>
      <c r="D119" s="114"/>
      <c r="E119" s="114"/>
      <c r="F119" s="114"/>
      <c r="G119" s="114"/>
      <c r="H119" s="136"/>
      <c r="I119" s="136"/>
      <c r="J119" s="114"/>
      <c r="K119" s="114"/>
      <c r="L119" s="114"/>
      <c r="M119" s="114"/>
      <c r="N119" s="137"/>
      <c r="O119" s="12"/>
      <c r="P119" s="12"/>
      <c r="Q119" s="12"/>
      <c r="R119" s="12"/>
      <c r="S119" s="12"/>
      <c r="T119" s="12"/>
      <c r="U119" s="12"/>
      <c r="V119" s="12"/>
      <c r="W119" s="12"/>
      <c r="X119" s="12"/>
      <c r="Y119" s="12"/>
      <c r="Z119" s="12"/>
      <c r="AA119" s="108"/>
      <c r="AB119" s="12"/>
      <c r="AC119" s="12"/>
      <c r="AD119" s="12"/>
      <c r="AE119" s="12"/>
      <c r="AF119" s="12"/>
      <c r="AG119" s="12"/>
      <c r="AH119" s="12"/>
      <c r="AI119" s="12"/>
    </row>
    <row r="120" spans="1:35" x14ac:dyDescent="0.2">
      <c r="A120" s="129"/>
      <c r="B120" s="12"/>
      <c r="C120" s="114"/>
      <c r="D120" s="114"/>
      <c r="E120" s="114"/>
      <c r="F120" s="114"/>
      <c r="G120" s="114"/>
      <c r="H120" s="136"/>
      <c r="I120" s="136"/>
      <c r="J120" s="114"/>
      <c r="K120" s="114"/>
      <c r="L120" s="114"/>
      <c r="M120" s="114"/>
      <c r="N120" s="137"/>
      <c r="O120" s="12"/>
      <c r="P120" s="12"/>
      <c r="Q120" s="12"/>
      <c r="R120" s="12"/>
      <c r="S120" s="12"/>
      <c r="T120" s="12"/>
      <c r="U120" s="12"/>
      <c r="V120" s="12"/>
      <c r="W120" s="12"/>
      <c r="X120" s="12"/>
      <c r="Y120" s="12"/>
      <c r="Z120" s="12"/>
      <c r="AA120" s="108"/>
      <c r="AB120" s="12"/>
      <c r="AC120" s="12"/>
      <c r="AD120" s="12"/>
      <c r="AE120" s="12"/>
      <c r="AF120" s="12"/>
      <c r="AG120" s="12"/>
      <c r="AH120" s="12"/>
      <c r="AI120" s="12"/>
    </row>
    <row r="121" spans="1:35" ht="30" customHeight="1" x14ac:dyDescent="0.2">
      <c r="A121" s="138" t="s">
        <v>156</v>
      </c>
      <c r="B121" s="138"/>
      <c r="C121" s="138"/>
      <c r="D121" s="149"/>
      <c r="E121" s="12"/>
      <c r="F121" s="12"/>
      <c r="G121" s="12"/>
      <c r="H121" s="108"/>
      <c r="I121" s="108"/>
      <c r="J121" s="12"/>
      <c r="K121" s="12"/>
      <c r="L121" s="12"/>
      <c r="M121" s="12"/>
      <c r="N121" s="108"/>
      <c r="O121" s="12"/>
      <c r="P121" s="12"/>
      <c r="Q121" s="12"/>
      <c r="R121" s="12"/>
      <c r="S121" s="12"/>
      <c r="T121" s="12"/>
      <c r="U121" s="12"/>
      <c r="V121" s="12"/>
      <c r="W121" s="12"/>
      <c r="X121" s="12"/>
      <c r="Y121" s="12"/>
      <c r="Z121" s="12"/>
      <c r="AA121" s="108"/>
      <c r="AB121" s="12"/>
      <c r="AC121" s="12"/>
      <c r="AD121" s="12"/>
      <c r="AE121" s="12"/>
      <c r="AF121" s="12"/>
      <c r="AG121" s="12"/>
      <c r="AH121" s="12"/>
      <c r="AI121" s="12"/>
    </row>
    <row r="122" spans="1:35" ht="15" x14ac:dyDescent="0.2">
      <c r="A122" s="112"/>
      <c r="B122" s="12"/>
      <c r="C122" s="12"/>
      <c r="D122" s="12"/>
      <c r="E122" s="12"/>
      <c r="F122" s="12"/>
      <c r="G122" s="12"/>
      <c r="H122" s="108"/>
      <c r="I122" s="108"/>
      <c r="J122" s="12"/>
      <c r="K122" s="12"/>
      <c r="L122" s="12"/>
      <c r="M122" s="12"/>
      <c r="N122" s="108"/>
      <c r="O122" s="12"/>
      <c r="P122" s="12"/>
      <c r="Q122" s="12"/>
      <c r="R122" s="12"/>
      <c r="S122" s="12"/>
      <c r="T122" s="12"/>
      <c r="U122" s="12"/>
      <c r="V122" s="12"/>
      <c r="W122" s="12"/>
      <c r="X122" s="12"/>
      <c r="Y122" s="12"/>
      <c r="Z122" s="12"/>
      <c r="AA122" s="108"/>
      <c r="AB122" s="12"/>
      <c r="AC122" s="12"/>
      <c r="AD122" s="12"/>
      <c r="AE122" s="12"/>
      <c r="AF122" s="12"/>
      <c r="AG122" s="12"/>
      <c r="AH122" s="12"/>
      <c r="AI122" s="12"/>
    </row>
    <row r="123" spans="1:35" x14ac:dyDescent="0.2">
      <c r="A123" s="111"/>
      <c r="B123" s="12"/>
      <c r="C123" s="12"/>
      <c r="D123" s="12"/>
      <c r="E123" s="12"/>
      <c r="F123" s="12"/>
      <c r="G123" s="12"/>
      <c r="H123" s="108"/>
      <c r="I123" s="108"/>
      <c r="J123" s="12"/>
      <c r="K123" s="12"/>
      <c r="L123" s="12"/>
      <c r="M123" s="12"/>
      <c r="N123" s="108"/>
      <c r="O123" s="12"/>
      <c r="P123" s="12"/>
      <c r="Q123" s="12"/>
      <c r="R123" s="12"/>
      <c r="S123" s="12"/>
      <c r="T123" s="12"/>
      <c r="U123" s="12"/>
      <c r="V123" s="12"/>
      <c r="W123" s="12"/>
      <c r="X123" s="12"/>
      <c r="Y123" s="12"/>
      <c r="Z123" s="12"/>
      <c r="AA123" s="108"/>
      <c r="AB123" s="12"/>
      <c r="AC123" s="12"/>
      <c r="AD123" s="12"/>
      <c r="AE123" s="12"/>
      <c r="AF123" s="12"/>
      <c r="AG123" s="12"/>
      <c r="AH123" s="12"/>
      <c r="AI123" s="12"/>
    </row>
    <row r="124" spans="1:35" ht="15" x14ac:dyDescent="0.2">
      <c r="A124" s="112"/>
      <c r="B124" s="12"/>
      <c r="C124" s="12"/>
      <c r="D124" s="12"/>
      <c r="E124" s="12"/>
      <c r="F124" s="12"/>
      <c r="G124" s="12"/>
      <c r="H124" s="108"/>
      <c r="I124" s="108"/>
      <c r="J124" s="12"/>
      <c r="K124" s="12"/>
      <c r="L124" s="12"/>
      <c r="M124" s="12"/>
      <c r="N124" s="108"/>
      <c r="O124" s="12"/>
      <c r="P124" s="12"/>
      <c r="Q124" s="12"/>
      <c r="R124" s="12"/>
      <c r="S124" s="12"/>
      <c r="T124" s="12"/>
      <c r="U124" s="12"/>
      <c r="V124" s="12"/>
      <c r="W124" s="12"/>
      <c r="X124" s="12"/>
      <c r="Y124" s="12"/>
      <c r="Z124" s="12"/>
      <c r="AA124" s="108"/>
      <c r="AB124" s="12"/>
      <c r="AC124" s="12"/>
      <c r="AD124" s="12"/>
      <c r="AE124" s="12"/>
      <c r="AF124" s="12"/>
      <c r="AG124" s="12"/>
      <c r="AH124" s="12"/>
      <c r="AI124" s="12"/>
    </row>
    <row r="125" spans="1:35" x14ac:dyDescent="0.2">
      <c r="A125" s="150" t="s">
        <v>97</v>
      </c>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08"/>
      <c r="AB125" s="12"/>
      <c r="AC125" s="12"/>
      <c r="AD125" s="12"/>
      <c r="AE125" s="12"/>
      <c r="AF125" s="12"/>
      <c r="AG125" s="12"/>
      <c r="AH125" s="12"/>
      <c r="AI125" s="12"/>
    </row>
    <row r="126" spans="1:35" ht="38.25" x14ac:dyDescent="0.2">
      <c r="A126" s="21" t="s">
        <v>157</v>
      </c>
      <c r="B126" s="116" t="s">
        <v>68</v>
      </c>
      <c r="C126" s="116" t="s">
        <v>69</v>
      </c>
      <c r="D126" s="116" t="s">
        <v>70</v>
      </c>
      <c r="E126" s="116" t="s">
        <v>71</v>
      </c>
      <c r="F126" s="116" t="s">
        <v>72</v>
      </c>
      <c r="G126" s="131" t="s">
        <v>130</v>
      </c>
      <c r="H126" s="131" t="s">
        <v>74</v>
      </c>
      <c r="I126" s="131" t="s">
        <v>75</v>
      </c>
      <c r="J126" s="40" t="s">
        <v>848</v>
      </c>
      <c r="K126" s="131" t="s">
        <v>76</v>
      </c>
      <c r="L126" s="131" t="s">
        <v>126</v>
      </c>
      <c r="M126" s="131" t="s">
        <v>78</v>
      </c>
      <c r="N126" s="131" t="s">
        <v>79</v>
      </c>
      <c r="O126" s="143"/>
      <c r="P126" s="143"/>
      <c r="Q126" s="143"/>
      <c r="R126" s="143"/>
      <c r="S126" s="143"/>
      <c r="T126" s="143"/>
      <c r="U126" s="143"/>
      <c r="V126" s="143"/>
      <c r="W126" s="143"/>
      <c r="X126" s="143"/>
      <c r="Y126" s="143"/>
      <c r="Z126" s="151"/>
      <c r="AA126" s="143"/>
      <c r="AB126" s="143"/>
      <c r="AC126" s="143"/>
      <c r="AD126" s="143"/>
      <c r="AE126" s="143"/>
      <c r="AF126" s="12"/>
      <c r="AG126" s="12"/>
      <c r="AH126" s="12"/>
    </row>
    <row r="127" spans="1:35" ht="44.25" customHeight="1" x14ac:dyDescent="0.2">
      <c r="A127" s="152" t="s">
        <v>158</v>
      </c>
      <c r="B127" s="125">
        <f t="shared" ref="B127:N127" si="25">B139</f>
        <v>15.943276999999998</v>
      </c>
      <c r="C127" s="125">
        <f t="shared" si="25"/>
        <v>2.0008599999999999</v>
      </c>
      <c r="D127" s="125">
        <f t="shared" si="25"/>
        <v>172.03639099999998</v>
      </c>
      <c r="E127" s="125">
        <f t="shared" si="25"/>
        <v>405.060654</v>
      </c>
      <c r="F127" s="125">
        <f t="shared" si="25"/>
        <v>6.3843249999999996</v>
      </c>
      <c r="G127" s="125">
        <f t="shared" si="25"/>
        <v>163.27644599999996</v>
      </c>
      <c r="H127" s="125">
        <f t="shared" si="25"/>
        <v>360.64454699999999</v>
      </c>
      <c r="I127" s="125">
        <f t="shared" si="25"/>
        <v>70.647365999999991</v>
      </c>
      <c r="J127" s="125">
        <f t="shared" si="25"/>
        <v>56.956518000000003</v>
      </c>
      <c r="K127" s="125">
        <f t="shared" si="25"/>
        <v>13.084823</v>
      </c>
      <c r="L127" s="125">
        <f t="shared" si="25"/>
        <v>77.176446999999996</v>
      </c>
      <c r="M127" s="125">
        <f t="shared" si="25"/>
        <v>7.651737999999999</v>
      </c>
      <c r="N127" s="125">
        <f t="shared" si="25"/>
        <v>1350.863392</v>
      </c>
      <c r="O127" s="153"/>
      <c r="P127" s="123"/>
      <c r="Q127" s="113"/>
      <c r="R127" s="113"/>
      <c r="S127" s="113"/>
      <c r="T127" s="113"/>
      <c r="U127" s="113"/>
      <c r="V127" s="113"/>
      <c r="W127" s="113"/>
      <c r="X127" s="113"/>
      <c r="Y127" s="113"/>
      <c r="Z127" s="114"/>
      <c r="AA127" s="113"/>
      <c r="AB127" s="113"/>
      <c r="AC127" s="113"/>
      <c r="AD127" s="113"/>
      <c r="AE127" s="113"/>
      <c r="AF127" s="12"/>
      <c r="AG127" s="12"/>
      <c r="AH127" s="12"/>
    </row>
    <row r="128" spans="1:35" x14ac:dyDescent="0.2">
      <c r="A128" s="154"/>
      <c r="B128" s="155"/>
      <c r="C128" s="155"/>
      <c r="D128" s="155"/>
      <c r="E128" s="155"/>
      <c r="F128" s="155"/>
      <c r="G128" s="155"/>
      <c r="H128" s="155"/>
      <c r="I128" s="155"/>
      <c r="J128" s="155"/>
      <c r="K128" s="155"/>
      <c r="L128" s="155"/>
      <c r="M128" s="155"/>
      <c r="N128" s="156"/>
      <c r="O128" s="157"/>
      <c r="P128" s="155"/>
      <c r="Q128" s="150"/>
      <c r="R128" s="150"/>
      <c r="S128" s="150"/>
      <c r="T128" s="113"/>
      <c r="U128" s="113"/>
      <c r="V128" s="113"/>
      <c r="W128" s="113"/>
      <c r="X128" s="113"/>
      <c r="Y128" s="113"/>
      <c r="Z128" s="113"/>
      <c r="AA128" s="114"/>
      <c r="AB128" s="113"/>
      <c r="AC128" s="113"/>
      <c r="AD128" s="113"/>
      <c r="AE128" s="113"/>
      <c r="AF128" s="113"/>
      <c r="AG128" s="113"/>
      <c r="AH128" s="113"/>
      <c r="AI128" s="113"/>
    </row>
    <row r="129" spans="1:35" x14ac:dyDescent="0.2">
      <c r="A129" s="154"/>
      <c r="B129" s="155"/>
      <c r="C129" s="155"/>
      <c r="D129" s="155"/>
      <c r="E129" s="155"/>
      <c r="F129" s="155"/>
      <c r="G129" s="155"/>
      <c r="H129" s="155"/>
      <c r="I129" s="155"/>
      <c r="J129" s="155"/>
      <c r="K129" s="155"/>
      <c r="L129" s="155"/>
      <c r="M129" s="155"/>
      <c r="N129" s="156"/>
      <c r="O129" s="157"/>
      <c r="P129" s="155"/>
      <c r="Q129" s="150"/>
      <c r="R129" s="150"/>
      <c r="S129" s="150"/>
      <c r="T129" s="113"/>
      <c r="U129" s="113"/>
      <c r="V129" s="113"/>
      <c r="W129" s="113"/>
      <c r="X129" s="113"/>
      <c r="Y129" s="113"/>
      <c r="Z129" s="113"/>
      <c r="AA129" s="114"/>
      <c r="AB129" s="113"/>
      <c r="AC129" s="113"/>
      <c r="AD129" s="113"/>
      <c r="AE129" s="113"/>
      <c r="AF129" s="113"/>
      <c r="AG129" s="113"/>
      <c r="AH129" s="113"/>
      <c r="AI129" s="113"/>
    </row>
    <row r="130" spans="1:35" x14ac:dyDescent="0.2">
      <c r="A130" s="12" t="s">
        <v>81</v>
      </c>
      <c r="B130" s="155"/>
      <c r="C130" s="155"/>
      <c r="D130" s="155"/>
      <c r="E130" s="155"/>
      <c r="F130" s="155"/>
      <c r="G130" s="155"/>
      <c r="H130" s="155"/>
      <c r="I130" s="155"/>
      <c r="J130" s="155"/>
      <c r="K130" s="155"/>
      <c r="L130" s="155"/>
      <c r="M130" s="155"/>
      <c r="N130" s="156"/>
      <c r="O130" s="157" t="s">
        <v>101</v>
      </c>
      <c r="P130" s="155"/>
      <c r="Q130" s="150"/>
      <c r="R130" s="150"/>
      <c r="S130" s="150"/>
      <c r="T130" s="113"/>
      <c r="U130" s="113"/>
      <c r="V130" s="113"/>
      <c r="W130" s="113"/>
      <c r="X130" s="113"/>
      <c r="Y130" s="113"/>
      <c r="Z130" s="113"/>
      <c r="AA130" s="114"/>
      <c r="AB130" s="113"/>
      <c r="AC130" s="113"/>
      <c r="AD130" s="113"/>
      <c r="AE130" s="113"/>
      <c r="AF130" s="113"/>
      <c r="AG130" s="113"/>
      <c r="AH130" s="113"/>
      <c r="AI130" s="113"/>
    </row>
    <row r="131" spans="1:35" ht="51" x14ac:dyDescent="0.2">
      <c r="A131" s="158" t="s">
        <v>845</v>
      </c>
      <c r="B131" s="116" t="s">
        <v>68</v>
      </c>
      <c r="C131" s="116" t="s">
        <v>69</v>
      </c>
      <c r="D131" s="116" t="s">
        <v>70</v>
      </c>
      <c r="E131" s="116" t="s">
        <v>71</v>
      </c>
      <c r="F131" s="116" t="s">
        <v>72</v>
      </c>
      <c r="G131" s="159" t="s">
        <v>130</v>
      </c>
      <c r="H131" s="131" t="s">
        <v>74</v>
      </c>
      <c r="I131" s="159" t="s">
        <v>75</v>
      </c>
      <c r="J131" s="40" t="s">
        <v>848</v>
      </c>
      <c r="K131" s="159" t="s">
        <v>76</v>
      </c>
      <c r="L131" s="159" t="s">
        <v>126</v>
      </c>
      <c r="M131" s="159" t="s">
        <v>78</v>
      </c>
      <c r="N131" s="160" t="s">
        <v>79</v>
      </c>
      <c r="O131" s="161"/>
      <c r="P131" s="150"/>
      <c r="Q131" s="150"/>
      <c r="R131" s="162"/>
      <c r="S131" s="162"/>
      <c r="T131" s="162"/>
      <c r="U131" s="162"/>
      <c r="V131" s="162"/>
      <c r="W131" s="162"/>
      <c r="X131" s="162"/>
      <c r="Y131" s="163"/>
      <c r="Z131" s="114"/>
      <c r="AA131" s="113"/>
      <c r="AB131" s="113"/>
      <c r="AC131" s="113"/>
      <c r="AD131" s="113"/>
      <c r="AE131" s="113"/>
      <c r="AF131" s="113"/>
      <c r="AG131" s="113"/>
      <c r="AH131" s="113"/>
    </row>
    <row r="132" spans="1:35" x14ac:dyDescent="0.2">
      <c r="A132" s="164" t="s">
        <v>159</v>
      </c>
      <c r="B132" s="165">
        <f>(F144+G144+H144+I144)/1000000</f>
        <v>4.8229340000000001</v>
      </c>
      <c r="C132" s="165">
        <f t="shared" ref="C132:F138" si="26">B144/1000000</f>
        <v>0.92789699999999997</v>
      </c>
      <c r="D132" s="165">
        <f t="shared" si="26"/>
        <v>133.23571899999999</v>
      </c>
      <c r="E132" s="165">
        <f t="shared" si="26"/>
        <v>226.45194699999999</v>
      </c>
      <c r="F132" s="165">
        <f t="shared" si="26"/>
        <v>1.973287</v>
      </c>
      <c r="G132" s="165">
        <f>(J144+K144+L144+M144)/1000000</f>
        <v>98.596080999999998</v>
      </c>
      <c r="H132" s="165">
        <f>N144/1000000</f>
        <v>109.976243</v>
      </c>
      <c r="I132" s="165">
        <f>(O144+P144+Q144)/1000000</f>
        <v>28.878768000000001</v>
      </c>
      <c r="J132" s="165">
        <f>R144/1000000</f>
        <v>43.198168000000003</v>
      </c>
      <c r="K132" s="165">
        <f>S144/1000000</f>
        <v>5.1607640000000004</v>
      </c>
      <c r="L132" s="165">
        <f>T144/1000000</f>
        <v>23.587070000000001</v>
      </c>
      <c r="M132" s="165">
        <f>U144/1000000</f>
        <v>3.6192199999999999</v>
      </c>
      <c r="N132" s="165">
        <f t="shared" ref="N132:N138" si="27">SUM(B132:M132)</f>
        <v>680.42809800000009</v>
      </c>
      <c r="O132" s="150"/>
      <c r="P132" s="150"/>
      <c r="Q132" s="113"/>
      <c r="R132" s="113"/>
      <c r="S132" s="114"/>
      <c r="T132" s="114"/>
      <c r="U132" s="114"/>
      <c r="V132" s="114"/>
      <c r="W132" s="114"/>
      <c r="X132" s="114"/>
      <c r="Y132" s="113"/>
      <c r="Z132" s="114"/>
      <c r="AA132" s="113"/>
      <c r="AB132" s="113"/>
      <c r="AC132" s="113"/>
      <c r="AD132" s="113"/>
      <c r="AE132" s="113"/>
      <c r="AF132" s="113"/>
      <c r="AG132" s="113"/>
      <c r="AH132" s="12"/>
    </row>
    <row r="133" spans="1:35" x14ac:dyDescent="0.2">
      <c r="A133" s="164" t="s">
        <v>160</v>
      </c>
      <c r="B133" s="165">
        <f t="shared" ref="B133:B138" si="28">(F145+G145+H145+I145)/1000000</f>
        <v>1.1391249999999999</v>
      </c>
      <c r="C133" s="165">
        <f t="shared" si="26"/>
        <v>0.134326</v>
      </c>
      <c r="D133" s="165">
        <f t="shared" si="26"/>
        <v>11.618879</v>
      </c>
      <c r="E133" s="165">
        <f t="shared" si="26"/>
        <v>66.772660000000002</v>
      </c>
      <c r="F133" s="165">
        <f t="shared" si="26"/>
        <v>0.53896999999999995</v>
      </c>
      <c r="G133" s="165">
        <f t="shared" ref="G133:G138" si="29">(J145+K145+L145+M145)/1000000</f>
        <v>20.449263999999999</v>
      </c>
      <c r="H133" s="165">
        <f t="shared" ref="H133:H138" si="30">N145/1000000</f>
        <v>8.3157460000000007</v>
      </c>
      <c r="I133" s="165">
        <f t="shared" ref="I133:I138" si="31">(O145+P145+Q145)/1000000</f>
        <v>5.2732330000000003</v>
      </c>
      <c r="J133" s="165">
        <f t="shared" ref="J133:M138" si="32">R145/1000000</f>
        <v>1.6492899999999999</v>
      </c>
      <c r="K133" s="165">
        <f t="shared" si="32"/>
        <v>3.69834</v>
      </c>
      <c r="L133" s="165">
        <f t="shared" si="32"/>
        <v>4.712002</v>
      </c>
      <c r="M133" s="165">
        <f t="shared" si="32"/>
        <v>2.8485499999999999</v>
      </c>
      <c r="N133" s="165">
        <f t="shared" si="27"/>
        <v>127.15038500000001</v>
      </c>
      <c r="O133" s="150"/>
      <c r="P133" s="150"/>
      <c r="Q133" s="113"/>
      <c r="R133" s="113"/>
      <c r="S133" s="114"/>
      <c r="T133" s="114"/>
      <c r="U133" s="114"/>
      <c r="V133" s="114"/>
      <c r="W133" s="114"/>
      <c r="X133" s="114"/>
      <c r="Y133" s="113"/>
      <c r="Z133" s="114"/>
      <c r="AA133" s="113"/>
      <c r="AB133" s="113"/>
      <c r="AC133" s="113"/>
      <c r="AD133" s="113"/>
      <c r="AE133" s="113"/>
      <c r="AF133" s="113"/>
      <c r="AG133" s="113"/>
      <c r="AH133" s="12"/>
    </row>
    <row r="134" spans="1:35" x14ac:dyDescent="0.2">
      <c r="A134" s="164" t="s">
        <v>161</v>
      </c>
      <c r="B134" s="165">
        <f t="shared" si="28"/>
        <v>5.4077060000000001</v>
      </c>
      <c r="C134" s="165">
        <f t="shared" si="26"/>
        <v>0.68071400000000004</v>
      </c>
      <c r="D134" s="165">
        <f t="shared" si="26"/>
        <v>6.025665</v>
      </c>
      <c r="E134" s="165">
        <f t="shared" si="26"/>
        <v>58.449983000000003</v>
      </c>
      <c r="F134" s="165">
        <f t="shared" si="26"/>
        <v>0.75316799999999995</v>
      </c>
      <c r="G134" s="165">
        <f t="shared" si="29"/>
        <v>17.693035999999999</v>
      </c>
      <c r="H134" s="165">
        <f t="shared" si="30"/>
        <v>25.942504</v>
      </c>
      <c r="I134" s="165">
        <f t="shared" si="31"/>
        <v>5.8143349999999998</v>
      </c>
      <c r="J134" s="165">
        <f t="shared" si="32"/>
        <v>4.3337700000000003</v>
      </c>
      <c r="K134" s="165">
        <f t="shared" si="32"/>
        <v>3.8853279999999999</v>
      </c>
      <c r="L134" s="165">
        <f t="shared" si="32"/>
        <v>27.744264000000001</v>
      </c>
      <c r="M134" s="165">
        <f t="shared" si="32"/>
        <v>0.30080200000000001</v>
      </c>
      <c r="N134" s="165">
        <f t="shared" si="27"/>
        <v>157.03127500000002</v>
      </c>
      <c r="O134" s="150"/>
      <c r="P134" s="150"/>
      <c r="Q134" s="113"/>
      <c r="R134" s="113"/>
      <c r="S134" s="114"/>
      <c r="T134" s="114"/>
      <c r="U134" s="114"/>
      <c r="V134" s="114"/>
      <c r="W134" s="114"/>
      <c r="X134" s="114"/>
      <c r="Y134" s="113"/>
      <c r="Z134" s="114"/>
      <c r="AA134" s="113"/>
      <c r="AB134" s="113"/>
      <c r="AC134" s="113"/>
      <c r="AD134" s="113"/>
      <c r="AE134" s="113"/>
      <c r="AF134" s="113"/>
      <c r="AG134" s="113"/>
      <c r="AH134" s="12"/>
    </row>
    <row r="135" spans="1:35" x14ac:dyDescent="0.2">
      <c r="A135" s="164" t="s">
        <v>162</v>
      </c>
      <c r="B135" s="165">
        <f t="shared" si="28"/>
        <v>2.7559200000000001</v>
      </c>
      <c r="C135" s="165">
        <f t="shared" si="26"/>
        <v>4.5656000000000002E-2</v>
      </c>
      <c r="D135" s="165">
        <f t="shared" si="26"/>
        <v>13.647622999999999</v>
      </c>
      <c r="E135" s="165">
        <f t="shared" si="26"/>
        <v>20.395712</v>
      </c>
      <c r="F135" s="165">
        <f t="shared" si="26"/>
        <v>3.083113</v>
      </c>
      <c r="G135" s="165">
        <f t="shared" si="29"/>
        <v>18.060410999999998</v>
      </c>
      <c r="H135" s="165">
        <f t="shared" si="30"/>
        <v>195.27742499999999</v>
      </c>
      <c r="I135" s="165">
        <f t="shared" si="31"/>
        <v>2.3269280000000001</v>
      </c>
      <c r="J135" s="165">
        <f t="shared" si="32"/>
        <v>2.425198</v>
      </c>
      <c r="K135" s="165">
        <f t="shared" si="32"/>
        <v>7.9531000000000004E-2</v>
      </c>
      <c r="L135" s="165">
        <f t="shared" si="32"/>
        <v>18.344626999999999</v>
      </c>
      <c r="M135" s="165">
        <f t="shared" si="32"/>
        <v>0.13699600000000001</v>
      </c>
      <c r="N135" s="165">
        <f t="shared" si="27"/>
        <v>276.57914</v>
      </c>
      <c r="O135" s="150"/>
      <c r="P135" s="150"/>
      <c r="Q135" s="113"/>
      <c r="R135" s="113"/>
      <c r="S135" s="114"/>
      <c r="T135" s="114"/>
      <c r="U135" s="114"/>
      <c r="V135" s="114"/>
      <c r="W135" s="114"/>
      <c r="X135" s="114"/>
      <c r="Y135" s="113"/>
      <c r="Z135" s="114"/>
      <c r="AA135" s="113"/>
      <c r="AB135" s="113"/>
      <c r="AC135" s="113"/>
      <c r="AD135" s="113"/>
      <c r="AE135" s="113"/>
      <c r="AF135" s="113"/>
      <c r="AG135" s="113"/>
      <c r="AH135" s="12"/>
    </row>
    <row r="136" spans="1:35" x14ac:dyDescent="0.2">
      <c r="A136" s="164" t="s">
        <v>163</v>
      </c>
      <c r="B136" s="165">
        <f t="shared" si="28"/>
        <v>6.5759999999999999E-2</v>
      </c>
      <c r="C136" s="165">
        <f t="shared" si="26"/>
        <v>9.4763E-2</v>
      </c>
      <c r="D136" s="165">
        <f t="shared" si="26"/>
        <v>1.4930479999999999</v>
      </c>
      <c r="E136" s="165">
        <f t="shared" si="26"/>
        <v>0.36076999999999998</v>
      </c>
      <c r="F136" s="165">
        <f t="shared" si="26"/>
        <v>6.0359999999999997E-3</v>
      </c>
      <c r="G136" s="165">
        <f t="shared" si="29"/>
        <v>0.69838800000000001</v>
      </c>
      <c r="H136" s="165">
        <f t="shared" si="30"/>
        <v>3.0247E-2</v>
      </c>
      <c r="I136" s="165">
        <f t="shared" si="31"/>
        <v>7.0747000000000004E-2</v>
      </c>
      <c r="J136" s="165">
        <f t="shared" si="32"/>
        <v>0.219106</v>
      </c>
      <c r="K136" s="165">
        <f t="shared" si="32"/>
        <v>1.694E-3</v>
      </c>
      <c r="L136" s="165">
        <f t="shared" si="32"/>
        <v>9.4954999999999998E-2</v>
      </c>
      <c r="M136" s="165">
        <f t="shared" si="32"/>
        <v>4.2292000000000003E-2</v>
      </c>
      <c r="N136" s="165">
        <f t="shared" si="27"/>
        <v>3.1778060000000004</v>
      </c>
      <c r="O136" s="150"/>
      <c r="P136" s="150"/>
      <c r="Q136" s="113"/>
      <c r="R136" s="113"/>
      <c r="S136" s="114"/>
      <c r="T136" s="114"/>
      <c r="U136" s="114"/>
      <c r="V136" s="114"/>
      <c r="W136" s="114"/>
      <c r="X136" s="114"/>
      <c r="Y136" s="113"/>
      <c r="Z136" s="114"/>
      <c r="AA136" s="113"/>
      <c r="AB136" s="113"/>
      <c r="AC136" s="113"/>
      <c r="AD136" s="113"/>
      <c r="AE136" s="113"/>
      <c r="AF136" s="113"/>
      <c r="AG136" s="113"/>
      <c r="AH136" s="12"/>
    </row>
    <row r="137" spans="1:35" x14ac:dyDescent="0.2">
      <c r="A137" s="164" t="s">
        <v>164</v>
      </c>
      <c r="B137" s="165">
        <f t="shared" si="28"/>
        <v>8.3560000000000006E-3</v>
      </c>
      <c r="C137" s="165">
        <f t="shared" si="26"/>
        <v>9.4191999999999998E-2</v>
      </c>
      <c r="D137" s="165">
        <f t="shared" si="26"/>
        <v>2.7615319999999999</v>
      </c>
      <c r="E137" s="165">
        <f t="shared" si="26"/>
        <v>26.341896999999999</v>
      </c>
      <c r="F137" s="165">
        <f t="shared" si="26"/>
        <v>2.9478000000000001E-2</v>
      </c>
      <c r="G137" s="165">
        <f t="shared" si="29"/>
        <v>5.4983490000000002</v>
      </c>
      <c r="H137" s="165">
        <f t="shared" si="30"/>
        <v>19.008008</v>
      </c>
      <c r="I137" s="165">
        <f t="shared" si="31"/>
        <v>1.1977370000000001</v>
      </c>
      <c r="J137" s="165">
        <f t="shared" si="32"/>
        <v>4.2610570000000001</v>
      </c>
      <c r="K137" s="165">
        <f t="shared" si="32"/>
        <v>0.21271200000000001</v>
      </c>
      <c r="L137" s="165">
        <f t="shared" si="32"/>
        <v>1.962486</v>
      </c>
      <c r="M137" s="165">
        <f t="shared" si="32"/>
        <v>0.61084799999999995</v>
      </c>
      <c r="N137" s="165">
        <f t="shared" si="27"/>
        <v>61.986651999999999</v>
      </c>
      <c r="O137" s="150"/>
      <c r="P137" s="150"/>
      <c r="Q137" s="113"/>
      <c r="R137" s="113"/>
      <c r="S137" s="114"/>
      <c r="T137" s="114"/>
      <c r="U137" s="114"/>
      <c r="V137" s="114"/>
      <c r="W137" s="114"/>
      <c r="X137" s="114"/>
      <c r="Y137" s="113"/>
      <c r="Z137" s="114"/>
      <c r="AA137" s="113"/>
      <c r="AB137" s="113"/>
      <c r="AC137" s="113"/>
      <c r="AD137" s="113"/>
      <c r="AE137" s="113"/>
      <c r="AF137" s="113"/>
      <c r="AG137" s="113"/>
      <c r="AH137" s="12"/>
    </row>
    <row r="138" spans="1:35" x14ac:dyDescent="0.2">
      <c r="A138" s="164" t="s">
        <v>165</v>
      </c>
      <c r="B138" s="165">
        <f t="shared" si="28"/>
        <v>1.743476</v>
      </c>
      <c r="C138" s="165">
        <f t="shared" si="26"/>
        <v>2.3311999999999999E-2</v>
      </c>
      <c r="D138" s="165">
        <f t="shared" si="26"/>
        <v>3.2539250000000002</v>
      </c>
      <c r="E138" s="165">
        <f t="shared" si="26"/>
        <v>6.2876849999999997</v>
      </c>
      <c r="F138" s="165">
        <f t="shared" si="26"/>
        <v>2.7300000000000002E-4</v>
      </c>
      <c r="G138" s="165">
        <f t="shared" si="29"/>
        <v>2.2809170000000001</v>
      </c>
      <c r="H138" s="165">
        <f t="shared" si="30"/>
        <v>2.0943740000000002</v>
      </c>
      <c r="I138" s="165">
        <f t="shared" si="31"/>
        <v>27.085618</v>
      </c>
      <c r="J138" s="165">
        <f t="shared" si="32"/>
        <v>0.86992899999999995</v>
      </c>
      <c r="K138" s="165">
        <f t="shared" si="32"/>
        <v>4.6454000000000002E-2</v>
      </c>
      <c r="L138" s="165">
        <f t="shared" si="32"/>
        <v>0.731043</v>
      </c>
      <c r="M138" s="165">
        <f t="shared" si="32"/>
        <v>9.3030000000000002E-2</v>
      </c>
      <c r="N138" s="165">
        <f t="shared" si="27"/>
        <v>44.510035999999999</v>
      </c>
      <c r="O138" s="150"/>
      <c r="P138" s="150"/>
      <c r="Q138" s="113"/>
      <c r="R138" s="114"/>
      <c r="S138" s="114"/>
      <c r="T138" s="114"/>
      <c r="U138" s="114"/>
      <c r="V138" s="114"/>
      <c r="W138" s="114"/>
      <c r="X138" s="114"/>
      <c r="Y138" s="113"/>
      <c r="Z138" s="114"/>
      <c r="AA138" s="113"/>
      <c r="AB138" s="113"/>
      <c r="AC138" s="113"/>
      <c r="AD138" s="113"/>
      <c r="AE138" s="113"/>
      <c r="AF138" s="113"/>
      <c r="AG138" s="113"/>
      <c r="AH138" s="12"/>
    </row>
    <row r="139" spans="1:35" ht="25.5" x14ac:dyDescent="0.2">
      <c r="A139" s="523" t="s">
        <v>131</v>
      </c>
      <c r="B139" s="165">
        <f>SUM(B132:B138)</f>
        <v>15.943276999999998</v>
      </c>
      <c r="C139" s="165">
        <f>SUM(C132:C138)</f>
        <v>2.0008599999999999</v>
      </c>
      <c r="D139" s="165">
        <f>SUM(D132:D138)</f>
        <v>172.03639099999998</v>
      </c>
      <c r="E139" s="165">
        <f t="shared" ref="E139:M139" si="33">SUM(E132:E138)</f>
        <v>405.060654</v>
      </c>
      <c r="F139" s="165">
        <f t="shared" si="33"/>
        <v>6.3843249999999996</v>
      </c>
      <c r="G139" s="165">
        <f t="shared" si="33"/>
        <v>163.27644599999996</v>
      </c>
      <c r="H139" s="165">
        <f t="shared" si="33"/>
        <v>360.64454699999999</v>
      </c>
      <c r="I139" s="165">
        <f t="shared" si="33"/>
        <v>70.647365999999991</v>
      </c>
      <c r="J139" s="165">
        <f t="shared" si="33"/>
        <v>56.956518000000003</v>
      </c>
      <c r="K139" s="165">
        <f t="shared" si="33"/>
        <v>13.084823</v>
      </c>
      <c r="L139" s="165">
        <f t="shared" si="33"/>
        <v>77.176446999999996</v>
      </c>
      <c r="M139" s="165">
        <f t="shared" si="33"/>
        <v>7.651737999999999</v>
      </c>
      <c r="N139" s="165">
        <f>SUM(N132:N138)</f>
        <v>1350.863392</v>
      </c>
      <c r="O139" s="166"/>
      <c r="P139" s="150"/>
      <c r="Q139" s="113"/>
      <c r="R139" s="113"/>
      <c r="S139" s="114"/>
      <c r="T139" s="114"/>
      <c r="U139" s="114"/>
      <c r="V139" s="114"/>
      <c r="W139" s="114"/>
      <c r="X139" s="114"/>
      <c r="Y139" s="113"/>
      <c r="Z139" s="114"/>
      <c r="AA139" s="113"/>
      <c r="AB139" s="113"/>
      <c r="AC139" s="113"/>
      <c r="AD139" s="113"/>
      <c r="AE139" s="113"/>
      <c r="AF139" s="113"/>
      <c r="AG139" s="113"/>
      <c r="AH139" s="12"/>
    </row>
    <row r="140" spans="1:35"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08"/>
      <c r="AB140" s="12"/>
      <c r="AC140" s="12"/>
      <c r="AD140" s="12"/>
      <c r="AE140" s="12"/>
      <c r="AF140" s="12"/>
      <c r="AG140" s="12"/>
      <c r="AH140" s="12"/>
      <c r="AI140" s="12"/>
    </row>
    <row r="141" spans="1:35" x14ac:dyDescent="0.2">
      <c r="A141" s="155"/>
      <c r="B141" s="156"/>
      <c r="C141" s="156"/>
      <c r="D141" s="156"/>
      <c r="E141" s="156"/>
      <c r="F141" s="156"/>
      <c r="G141" s="156"/>
      <c r="H141" s="156"/>
      <c r="I141" s="156"/>
      <c r="J141" s="156"/>
      <c r="K141" s="156"/>
      <c r="L141" s="156"/>
      <c r="M141" s="167"/>
      <c r="N141" s="167"/>
      <c r="O141" s="150"/>
      <c r="P141" s="167"/>
      <c r="Q141" s="150"/>
      <c r="R141" s="150"/>
      <c r="S141" s="150"/>
      <c r="T141" s="113"/>
      <c r="U141" s="113"/>
      <c r="V141" s="113"/>
      <c r="W141" s="113"/>
      <c r="X141" s="113"/>
      <c r="Y141" s="113"/>
      <c r="Z141" s="113"/>
      <c r="AA141" s="114"/>
      <c r="AB141" s="113"/>
      <c r="AC141" s="113"/>
      <c r="AD141" s="113"/>
      <c r="AE141" s="113"/>
      <c r="AF141" s="113"/>
      <c r="AG141" s="113"/>
      <c r="AH141" s="113"/>
      <c r="AI141" s="113"/>
    </row>
    <row r="142" spans="1:35" x14ac:dyDescent="0.2">
      <c r="A142" s="154" t="s">
        <v>89</v>
      </c>
      <c r="B142" s="156"/>
      <c r="C142" s="156"/>
      <c r="D142" s="156"/>
      <c r="E142" s="156"/>
      <c r="F142" s="156"/>
      <c r="G142" s="156"/>
      <c r="H142" s="156"/>
      <c r="I142" s="156"/>
      <c r="J142" s="156"/>
      <c r="K142" s="156"/>
      <c r="L142" s="156"/>
      <c r="M142" s="167"/>
      <c r="N142" s="167"/>
      <c r="O142" s="150"/>
      <c r="P142" s="167"/>
      <c r="Q142" s="150"/>
      <c r="R142" s="150"/>
      <c r="S142" s="150"/>
      <c r="T142" s="113"/>
      <c r="U142" s="113"/>
      <c r="V142" s="113"/>
      <c r="W142" s="113"/>
      <c r="X142" s="113"/>
      <c r="Y142" s="113"/>
      <c r="Z142" s="113"/>
      <c r="AA142" s="114"/>
      <c r="AB142" s="113"/>
      <c r="AC142" s="113"/>
      <c r="AD142" s="113"/>
      <c r="AE142" s="113"/>
      <c r="AF142" s="113"/>
      <c r="AG142" s="113"/>
      <c r="AH142" s="113"/>
      <c r="AI142" s="113"/>
    </row>
    <row r="143" spans="1:35" s="59" customFormat="1" ht="51" x14ac:dyDescent="0.2">
      <c r="A143" s="21" t="s">
        <v>845</v>
      </c>
      <c r="B143" s="131" t="s">
        <v>69</v>
      </c>
      <c r="C143" s="28" t="s">
        <v>70</v>
      </c>
      <c r="D143" s="131" t="s">
        <v>71</v>
      </c>
      <c r="E143" s="131" t="s">
        <v>72</v>
      </c>
      <c r="F143" s="131" t="s">
        <v>132</v>
      </c>
      <c r="G143" s="131" t="s">
        <v>133</v>
      </c>
      <c r="H143" s="131" t="s">
        <v>134</v>
      </c>
      <c r="I143" s="28" t="s">
        <v>135</v>
      </c>
      <c r="J143" s="131" t="s">
        <v>73</v>
      </c>
      <c r="K143" s="131" t="s">
        <v>136</v>
      </c>
      <c r="L143" s="131" t="s">
        <v>137</v>
      </c>
      <c r="M143" s="28" t="s">
        <v>138</v>
      </c>
      <c r="N143" s="131" t="s">
        <v>74</v>
      </c>
      <c r="O143" s="131" t="s">
        <v>75</v>
      </c>
      <c r="P143" s="131" t="s">
        <v>139</v>
      </c>
      <c r="Q143" s="131" t="s">
        <v>118</v>
      </c>
      <c r="R143" s="525" t="s">
        <v>848</v>
      </c>
      <c r="S143" s="131" t="s">
        <v>76</v>
      </c>
      <c r="T143" s="131" t="s">
        <v>96</v>
      </c>
      <c r="U143" s="40" t="s">
        <v>78</v>
      </c>
      <c r="V143" s="132" t="s">
        <v>79</v>
      </c>
      <c r="X143" s="162"/>
      <c r="AA143" s="168"/>
    </row>
    <row r="144" spans="1:35" x14ac:dyDescent="0.2">
      <c r="A144" s="169" t="s">
        <v>159</v>
      </c>
      <c r="B144" s="133">
        <v>927897</v>
      </c>
      <c r="C144" s="133">
        <v>133235719</v>
      </c>
      <c r="D144" s="133">
        <v>226451947</v>
      </c>
      <c r="E144" s="133">
        <v>1973287</v>
      </c>
      <c r="F144" s="133">
        <v>62812</v>
      </c>
      <c r="G144" s="133">
        <v>723421</v>
      </c>
      <c r="H144" s="133">
        <v>2024361</v>
      </c>
      <c r="I144" s="133">
        <v>2012340</v>
      </c>
      <c r="J144" s="133">
        <v>96974905</v>
      </c>
      <c r="K144" s="133">
        <v>478476</v>
      </c>
      <c r="L144" s="133">
        <v>358613</v>
      </c>
      <c r="M144" s="133">
        <v>784087</v>
      </c>
      <c r="N144" s="133">
        <v>109976243</v>
      </c>
      <c r="O144" s="133">
        <v>20075146</v>
      </c>
      <c r="P144" s="133">
        <v>1899</v>
      </c>
      <c r="Q144" s="133">
        <v>8801723</v>
      </c>
      <c r="R144" s="133">
        <v>43198168</v>
      </c>
      <c r="S144" s="133">
        <v>5160764</v>
      </c>
      <c r="T144" s="133">
        <v>23587070</v>
      </c>
      <c r="U144" s="133">
        <v>3619220</v>
      </c>
      <c r="V144" s="126">
        <f>SUM(B144:U144)</f>
        <v>680428098</v>
      </c>
      <c r="X144" s="113"/>
    </row>
    <row r="145" spans="1:35" x14ac:dyDescent="0.2">
      <c r="A145" s="169" t="s">
        <v>160</v>
      </c>
      <c r="B145" s="133">
        <v>134326</v>
      </c>
      <c r="C145" s="133">
        <v>11618879</v>
      </c>
      <c r="D145" s="133">
        <v>66772660</v>
      </c>
      <c r="E145" s="133">
        <v>538970</v>
      </c>
      <c r="F145" s="133">
        <v>122683</v>
      </c>
      <c r="G145" s="133">
        <v>225535</v>
      </c>
      <c r="H145" s="133">
        <v>84116</v>
      </c>
      <c r="I145" s="133">
        <v>706791</v>
      </c>
      <c r="J145" s="133">
        <v>20254182</v>
      </c>
      <c r="K145" s="133">
        <v>58531</v>
      </c>
      <c r="L145" s="133">
        <v>105512</v>
      </c>
      <c r="M145" s="133">
        <v>31039</v>
      </c>
      <c r="N145" s="133">
        <v>8315746</v>
      </c>
      <c r="O145" s="133">
        <v>3544399</v>
      </c>
      <c r="P145" s="133">
        <v>408</v>
      </c>
      <c r="Q145" s="133">
        <v>1728426</v>
      </c>
      <c r="R145" s="133">
        <v>1649290</v>
      </c>
      <c r="S145" s="133">
        <v>3698340</v>
      </c>
      <c r="T145" s="133">
        <v>4712002</v>
      </c>
      <c r="U145" s="133">
        <v>2848550</v>
      </c>
      <c r="V145" s="126">
        <f t="shared" ref="V145:V150" si="34">SUM(B145:U145)</f>
        <v>127150385</v>
      </c>
      <c r="X145" s="113"/>
    </row>
    <row r="146" spans="1:35" x14ac:dyDescent="0.2">
      <c r="A146" s="169" t="s">
        <v>166</v>
      </c>
      <c r="B146" s="133">
        <v>680714</v>
      </c>
      <c r="C146" s="133">
        <v>6025665</v>
      </c>
      <c r="D146" s="133">
        <v>58449983</v>
      </c>
      <c r="E146" s="133">
        <v>753168</v>
      </c>
      <c r="F146" s="133">
        <v>957906</v>
      </c>
      <c r="G146" s="133">
        <v>344195</v>
      </c>
      <c r="H146" s="133">
        <v>1537803</v>
      </c>
      <c r="I146" s="133">
        <v>2567802</v>
      </c>
      <c r="J146" s="133">
        <v>17196802</v>
      </c>
      <c r="K146" s="133">
        <v>318152</v>
      </c>
      <c r="L146" s="133">
        <v>105538</v>
      </c>
      <c r="M146" s="133">
        <v>72544</v>
      </c>
      <c r="N146" s="133">
        <v>25942504</v>
      </c>
      <c r="O146" s="133">
        <v>4173603</v>
      </c>
      <c r="P146" s="133">
        <v>334</v>
      </c>
      <c r="Q146" s="133">
        <v>1640398</v>
      </c>
      <c r="R146" s="133">
        <v>4333770</v>
      </c>
      <c r="S146" s="133">
        <v>3885328</v>
      </c>
      <c r="T146" s="133">
        <v>27744264</v>
      </c>
      <c r="U146" s="133">
        <v>300802</v>
      </c>
      <c r="V146" s="126">
        <f t="shared" si="34"/>
        <v>157031275</v>
      </c>
      <c r="X146" s="113"/>
    </row>
    <row r="147" spans="1:35" x14ac:dyDescent="0.2">
      <c r="A147" s="169" t="s">
        <v>167</v>
      </c>
      <c r="B147" s="133">
        <v>45656</v>
      </c>
      <c r="C147" s="133">
        <v>13647623</v>
      </c>
      <c r="D147" s="133">
        <v>20395712</v>
      </c>
      <c r="E147" s="133">
        <v>3083113</v>
      </c>
      <c r="F147" s="133">
        <v>1081292</v>
      </c>
      <c r="G147" s="133">
        <v>568547</v>
      </c>
      <c r="H147" s="133">
        <v>575913</v>
      </c>
      <c r="I147" s="133">
        <v>530168</v>
      </c>
      <c r="J147" s="133">
        <v>17896457</v>
      </c>
      <c r="K147" s="133">
        <v>93454</v>
      </c>
      <c r="L147" s="133">
        <v>22100</v>
      </c>
      <c r="M147" s="133">
        <v>48400</v>
      </c>
      <c r="N147" s="133">
        <v>195277425</v>
      </c>
      <c r="O147" s="133">
        <v>1994302</v>
      </c>
      <c r="P147" s="133">
        <v>190</v>
      </c>
      <c r="Q147" s="133">
        <v>332436</v>
      </c>
      <c r="R147" s="133">
        <v>2425198</v>
      </c>
      <c r="S147" s="133">
        <v>79531</v>
      </c>
      <c r="T147" s="133">
        <v>18344627</v>
      </c>
      <c r="U147" s="133">
        <v>136996</v>
      </c>
      <c r="V147" s="126">
        <f t="shared" si="34"/>
        <v>276579140</v>
      </c>
      <c r="X147" s="113"/>
    </row>
    <row r="148" spans="1:35" x14ac:dyDescent="0.2">
      <c r="A148" s="169" t="s">
        <v>168</v>
      </c>
      <c r="B148" s="133">
        <v>94763</v>
      </c>
      <c r="C148" s="133">
        <v>1493048</v>
      </c>
      <c r="D148" s="133">
        <v>360770</v>
      </c>
      <c r="E148" s="133">
        <v>6036</v>
      </c>
      <c r="F148" s="133"/>
      <c r="G148" s="133">
        <v>153</v>
      </c>
      <c r="H148" s="133">
        <v>3</v>
      </c>
      <c r="I148" s="133">
        <v>65604</v>
      </c>
      <c r="J148" s="133">
        <v>575357</v>
      </c>
      <c r="K148" s="133">
        <v>123023</v>
      </c>
      <c r="L148" s="133">
        <v>8</v>
      </c>
      <c r="M148" s="133"/>
      <c r="N148" s="133">
        <v>30247</v>
      </c>
      <c r="O148" s="133">
        <v>66113</v>
      </c>
      <c r="P148" s="133">
        <v>17</v>
      </c>
      <c r="Q148" s="133">
        <v>4617</v>
      </c>
      <c r="R148" s="133">
        <v>219106</v>
      </c>
      <c r="S148" s="133">
        <v>1694</v>
      </c>
      <c r="T148" s="133">
        <v>94955</v>
      </c>
      <c r="U148" s="133">
        <v>42292</v>
      </c>
      <c r="V148" s="126">
        <f t="shared" si="34"/>
        <v>3177806</v>
      </c>
      <c r="W148" s="170"/>
      <c r="X148" s="171"/>
    </row>
    <row r="149" spans="1:35" x14ac:dyDescent="0.2">
      <c r="A149" s="169" t="s">
        <v>164</v>
      </c>
      <c r="B149" s="133">
        <v>94192</v>
      </c>
      <c r="C149" s="133">
        <v>2761532</v>
      </c>
      <c r="D149" s="133">
        <v>26341897</v>
      </c>
      <c r="E149" s="133">
        <v>29478</v>
      </c>
      <c r="F149" s="133"/>
      <c r="G149" s="133">
        <v>5548</v>
      </c>
      <c r="H149" s="133">
        <v>2808</v>
      </c>
      <c r="I149" s="133"/>
      <c r="J149" s="133">
        <v>5305046</v>
      </c>
      <c r="K149" s="133">
        <v>93154</v>
      </c>
      <c r="L149" s="133">
        <v>2408</v>
      </c>
      <c r="M149" s="133">
        <v>97741</v>
      </c>
      <c r="N149" s="133">
        <v>19008008</v>
      </c>
      <c r="O149" s="133">
        <v>363814</v>
      </c>
      <c r="P149" s="133">
        <v>324</v>
      </c>
      <c r="Q149" s="133">
        <v>833599</v>
      </c>
      <c r="R149" s="133">
        <v>4261057</v>
      </c>
      <c r="S149" s="133">
        <v>212712</v>
      </c>
      <c r="T149" s="133">
        <v>1962486</v>
      </c>
      <c r="U149" s="133">
        <v>610848</v>
      </c>
      <c r="V149" s="126">
        <f t="shared" si="34"/>
        <v>61986652</v>
      </c>
      <c r="X149" s="113"/>
    </row>
    <row r="150" spans="1:35" x14ac:dyDescent="0.2">
      <c r="A150" s="169" t="s">
        <v>165</v>
      </c>
      <c r="B150" s="133">
        <v>23312</v>
      </c>
      <c r="C150" s="133">
        <v>3253925</v>
      </c>
      <c r="D150" s="133">
        <v>6287685</v>
      </c>
      <c r="E150" s="133">
        <v>273</v>
      </c>
      <c r="F150" s="133"/>
      <c r="G150" s="133">
        <v>1000470</v>
      </c>
      <c r="H150" s="133">
        <v>459396</v>
      </c>
      <c r="I150" s="133">
        <v>283610</v>
      </c>
      <c r="J150" s="133">
        <v>2155626</v>
      </c>
      <c r="K150" s="133">
        <v>72</v>
      </c>
      <c r="L150" s="133">
        <v>8212</v>
      </c>
      <c r="M150" s="133">
        <v>117007</v>
      </c>
      <c r="N150" s="133">
        <v>2094374</v>
      </c>
      <c r="O150" s="133">
        <v>26758303</v>
      </c>
      <c r="P150" s="133">
        <v>212</v>
      </c>
      <c r="Q150" s="133">
        <v>327103</v>
      </c>
      <c r="R150" s="133">
        <v>869929</v>
      </c>
      <c r="S150" s="133">
        <v>46454</v>
      </c>
      <c r="T150" s="133">
        <v>731043</v>
      </c>
      <c r="U150" s="133">
        <v>93030</v>
      </c>
      <c r="V150" s="126">
        <f t="shared" si="34"/>
        <v>44510036</v>
      </c>
      <c r="X150" s="113"/>
    </row>
    <row r="151" spans="1:35" x14ac:dyDescent="0.2">
      <c r="A151" s="172" t="s">
        <v>131</v>
      </c>
      <c r="B151" s="126">
        <f>SUM(B144:B150)</f>
        <v>2000860</v>
      </c>
      <c r="C151" s="126">
        <f>SUM(C144:C150)</f>
        <v>172036391</v>
      </c>
      <c r="D151" s="126">
        <f>SUM(D144:D150)</f>
        <v>405060654</v>
      </c>
      <c r="E151" s="126">
        <f>SUM(E144:E150)</f>
        <v>6384325</v>
      </c>
      <c r="F151" s="126">
        <f>SUM(F144:F150)</f>
        <v>2224693</v>
      </c>
      <c r="G151" s="126">
        <f t="shared" ref="G151:V151" si="35">SUM(G144:G150)</f>
        <v>2867869</v>
      </c>
      <c r="H151" s="126">
        <f t="shared" si="35"/>
        <v>4684400</v>
      </c>
      <c r="I151" s="126">
        <f t="shared" si="35"/>
        <v>6166315</v>
      </c>
      <c r="J151" s="126">
        <f t="shared" si="35"/>
        <v>160358375</v>
      </c>
      <c r="K151" s="126">
        <f t="shared" si="35"/>
        <v>1164862</v>
      </c>
      <c r="L151" s="126">
        <f t="shared" si="35"/>
        <v>602391</v>
      </c>
      <c r="M151" s="126">
        <f t="shared" si="35"/>
        <v>1150818</v>
      </c>
      <c r="N151" s="126">
        <f t="shared" si="35"/>
        <v>360644547</v>
      </c>
      <c r="O151" s="126">
        <f t="shared" si="35"/>
        <v>56975680</v>
      </c>
      <c r="P151" s="126">
        <f t="shared" si="35"/>
        <v>3384</v>
      </c>
      <c r="Q151" s="126">
        <f t="shared" si="35"/>
        <v>13668302</v>
      </c>
      <c r="R151" s="126">
        <f t="shared" si="35"/>
        <v>56956518</v>
      </c>
      <c r="S151" s="126">
        <f t="shared" si="35"/>
        <v>13084823</v>
      </c>
      <c r="T151" s="126">
        <f t="shared" si="35"/>
        <v>77176447</v>
      </c>
      <c r="U151" s="126">
        <f t="shared" si="35"/>
        <v>7651738</v>
      </c>
      <c r="V151" s="126">
        <f t="shared" si="35"/>
        <v>1350863392</v>
      </c>
      <c r="X151" s="113"/>
    </row>
    <row r="152" spans="1:35" x14ac:dyDescent="0.2">
      <c r="A152" s="113"/>
      <c r="B152" s="114"/>
      <c r="C152" s="114"/>
      <c r="D152" s="114"/>
      <c r="E152" s="114"/>
      <c r="F152" s="114"/>
      <c r="G152" s="136"/>
      <c r="H152" s="114"/>
      <c r="I152" s="114"/>
      <c r="J152" s="114"/>
      <c r="K152" s="114"/>
      <c r="L152" s="114"/>
      <c r="M152" s="114"/>
      <c r="N152" s="114"/>
      <c r="O152" s="114"/>
      <c r="P152" s="114"/>
      <c r="Q152" s="114"/>
      <c r="R152" s="113"/>
      <c r="S152" s="113"/>
      <c r="T152" s="113"/>
      <c r="U152" s="114"/>
      <c r="V152" s="113"/>
      <c r="W152" s="113"/>
      <c r="X152" s="113"/>
      <c r="Y152" s="114"/>
      <c r="Z152" s="113"/>
      <c r="AA152" s="114"/>
      <c r="AB152" s="113"/>
      <c r="AC152" s="113"/>
      <c r="AD152" s="113"/>
      <c r="AE152" s="113"/>
      <c r="AF152" s="113"/>
      <c r="AG152" s="113"/>
      <c r="AH152" s="113"/>
      <c r="AI152" s="113"/>
    </row>
    <row r="153" spans="1:35" x14ac:dyDescent="0.2">
      <c r="A153" s="113"/>
      <c r="B153" s="113"/>
      <c r="C153" s="113"/>
      <c r="D153" s="113"/>
      <c r="E153" s="113"/>
      <c r="F153" s="113"/>
      <c r="G153" s="136"/>
      <c r="H153" s="113"/>
      <c r="I153" s="113"/>
      <c r="J153" s="113"/>
      <c r="K153" s="113"/>
      <c r="L153" s="113"/>
      <c r="M153" s="113"/>
      <c r="N153" s="113"/>
      <c r="O153" s="113"/>
      <c r="P153" s="113"/>
      <c r="Q153" s="113"/>
      <c r="R153" s="113"/>
      <c r="S153" s="113"/>
      <c r="T153" s="113"/>
      <c r="U153" s="114"/>
      <c r="V153" s="113"/>
      <c r="W153" s="113"/>
      <c r="X153" s="113"/>
      <c r="Y153" s="114"/>
      <c r="Z153" s="113"/>
      <c r="AA153" s="114"/>
      <c r="AB153" s="113"/>
      <c r="AC153" s="113"/>
      <c r="AD153" s="113"/>
      <c r="AE153" s="113"/>
      <c r="AF153" s="113"/>
      <c r="AG153" s="113"/>
      <c r="AH153" s="113"/>
      <c r="AI153" s="113"/>
    </row>
    <row r="154" spans="1:35" ht="18.95" customHeight="1" x14ac:dyDescent="0.2">
      <c r="A154" s="113"/>
      <c r="B154" s="113"/>
      <c r="C154" s="113"/>
      <c r="D154" s="113"/>
      <c r="E154" s="113"/>
      <c r="F154" s="113"/>
      <c r="G154" s="173"/>
      <c r="H154" s="113"/>
      <c r="I154" s="113"/>
      <c r="J154" s="113"/>
      <c r="K154" s="113"/>
      <c r="L154" s="113"/>
      <c r="M154" s="113"/>
      <c r="N154" s="113"/>
      <c r="O154" s="113"/>
      <c r="P154" s="113"/>
      <c r="Q154" s="113"/>
      <c r="R154" s="113"/>
      <c r="S154" s="113"/>
      <c r="T154" s="113"/>
      <c r="U154" s="114"/>
      <c r="V154" s="113"/>
      <c r="W154" s="113"/>
      <c r="X154" s="113"/>
      <c r="Y154" s="114"/>
      <c r="Z154" s="113"/>
      <c r="AA154" s="114"/>
      <c r="AB154" s="113"/>
      <c r="AC154" s="113"/>
      <c r="AD154" s="113"/>
      <c r="AE154" s="113"/>
      <c r="AF154" s="113"/>
      <c r="AG154" s="113"/>
      <c r="AH154" s="113"/>
      <c r="AI154" s="113"/>
    </row>
    <row r="155" spans="1:35" ht="18.95" customHeight="1" x14ac:dyDescent="0.2">
      <c r="A155" s="113"/>
      <c r="B155" s="113"/>
      <c r="C155" s="113"/>
      <c r="D155" s="113"/>
      <c r="E155" s="113"/>
      <c r="F155" s="113"/>
      <c r="G155" s="174"/>
      <c r="H155" s="113"/>
      <c r="I155" s="113"/>
      <c r="J155" s="113"/>
      <c r="K155" s="113"/>
      <c r="L155" s="113"/>
      <c r="M155" s="113"/>
      <c r="N155" s="113"/>
      <c r="O155" s="113"/>
      <c r="P155" s="113"/>
      <c r="Q155" s="113"/>
      <c r="R155" s="113"/>
      <c r="S155" s="113"/>
      <c r="T155" s="113"/>
      <c r="U155" s="114"/>
      <c r="V155" s="113"/>
      <c r="W155" s="113"/>
      <c r="X155" s="113"/>
      <c r="Y155" s="114"/>
      <c r="Z155" s="113"/>
      <c r="AA155" s="114"/>
      <c r="AB155" s="113"/>
      <c r="AC155" s="113"/>
      <c r="AD155" s="113"/>
      <c r="AE155" s="113"/>
      <c r="AF155" s="113"/>
      <c r="AG155" s="113"/>
      <c r="AH155" s="113"/>
      <c r="AI155" s="113"/>
    </row>
    <row r="156" spans="1:35" ht="18.95" customHeight="1" x14ac:dyDescent="0.2">
      <c r="A156" s="113"/>
      <c r="B156" s="113"/>
      <c r="C156" s="113"/>
      <c r="D156" s="113"/>
      <c r="E156" s="113"/>
      <c r="F156" s="113"/>
      <c r="G156" s="113"/>
      <c r="H156" s="113"/>
      <c r="I156" s="113"/>
      <c r="J156" s="113"/>
      <c r="K156" s="113"/>
      <c r="L156" s="113"/>
      <c r="M156" s="113"/>
      <c r="N156" s="113"/>
      <c r="O156" s="113"/>
      <c r="P156" s="113"/>
      <c r="Q156" s="113"/>
      <c r="R156" s="113"/>
      <c r="S156" s="113"/>
      <c r="T156" s="113"/>
      <c r="U156" s="114"/>
      <c r="V156" s="113"/>
      <c r="W156" s="113"/>
      <c r="X156" s="113"/>
      <c r="Y156" s="114"/>
      <c r="Z156" s="113"/>
      <c r="AA156" s="114"/>
      <c r="AB156" s="113"/>
      <c r="AC156" s="113"/>
      <c r="AD156" s="113"/>
      <c r="AE156" s="113"/>
      <c r="AF156" s="113"/>
      <c r="AG156" s="113"/>
      <c r="AH156" s="113"/>
      <c r="AI156" s="113"/>
    </row>
    <row r="157" spans="1:35" ht="18.95" customHeight="1" x14ac:dyDescent="0.2">
      <c r="A157" s="113"/>
      <c r="B157" s="113"/>
      <c r="C157" s="113"/>
      <c r="D157" s="113"/>
      <c r="E157" s="113"/>
      <c r="F157" s="113"/>
      <c r="G157" s="113"/>
      <c r="H157" s="113"/>
      <c r="I157" s="113"/>
      <c r="J157" s="113"/>
      <c r="K157" s="113"/>
      <c r="L157" s="113"/>
      <c r="M157" s="113"/>
      <c r="N157" s="113"/>
      <c r="O157" s="113"/>
      <c r="P157" s="113"/>
      <c r="Q157" s="113"/>
      <c r="R157" s="113"/>
      <c r="S157" s="113"/>
      <c r="T157" s="113"/>
      <c r="U157" s="114"/>
      <c r="V157" s="113"/>
      <c r="W157" s="113"/>
      <c r="X157" s="113"/>
      <c r="Y157" s="114"/>
      <c r="Z157" s="113"/>
      <c r="AA157" s="114"/>
      <c r="AB157" s="113"/>
      <c r="AC157" s="113"/>
      <c r="AD157" s="113"/>
      <c r="AE157" s="113"/>
      <c r="AF157" s="113"/>
      <c r="AG157" s="113"/>
      <c r="AH157" s="113"/>
      <c r="AI157" s="113"/>
    </row>
    <row r="158" spans="1:35" ht="18.95" customHeight="1" x14ac:dyDescent="0.2">
      <c r="A158" s="113"/>
      <c r="B158" s="113"/>
      <c r="C158" s="113"/>
      <c r="D158" s="113"/>
      <c r="E158" s="113"/>
      <c r="F158" s="113"/>
      <c r="G158" s="113"/>
      <c r="H158" s="113"/>
      <c r="I158" s="113"/>
      <c r="J158" s="113"/>
      <c r="K158" s="113"/>
      <c r="L158" s="113"/>
      <c r="M158" s="113"/>
      <c r="N158" s="113"/>
      <c r="O158" s="113"/>
      <c r="P158" s="113"/>
      <c r="Q158" s="113"/>
      <c r="R158" s="113"/>
      <c r="S158" s="113"/>
      <c r="T158" s="113"/>
      <c r="U158" s="114"/>
      <c r="V158" s="113"/>
      <c r="W158" s="113"/>
      <c r="X158" s="113"/>
      <c r="Y158" s="114"/>
      <c r="Z158" s="113"/>
      <c r="AA158" s="114"/>
      <c r="AB158" s="113"/>
      <c r="AC158" s="113"/>
      <c r="AD158" s="113"/>
      <c r="AE158" s="113"/>
      <c r="AF158" s="113"/>
      <c r="AG158" s="113"/>
      <c r="AH158" s="113"/>
      <c r="AI158" s="113"/>
    </row>
    <row r="159" spans="1:35" ht="18.95" customHeight="1" x14ac:dyDescent="0.2">
      <c r="A159" s="113"/>
      <c r="B159" s="113"/>
      <c r="C159" s="113"/>
      <c r="D159" s="113"/>
      <c r="E159" s="113"/>
      <c r="F159" s="113"/>
      <c r="G159" s="113"/>
      <c r="H159" s="113"/>
      <c r="I159" s="113"/>
      <c r="J159" s="113"/>
      <c r="K159" s="113"/>
      <c r="L159" s="113"/>
      <c r="M159" s="113"/>
      <c r="N159" s="113"/>
      <c r="O159" s="113"/>
      <c r="P159" s="174"/>
      <c r="Q159" s="113"/>
      <c r="R159" s="113"/>
      <c r="S159" s="113"/>
      <c r="T159" s="113"/>
      <c r="U159" s="114"/>
      <c r="V159" s="113"/>
      <c r="W159" s="113"/>
      <c r="X159" s="113"/>
      <c r="Y159" s="114"/>
      <c r="Z159" s="113"/>
      <c r="AA159" s="114"/>
      <c r="AB159" s="113"/>
      <c r="AC159" s="113"/>
      <c r="AD159" s="113"/>
      <c r="AE159" s="113"/>
      <c r="AF159" s="113"/>
      <c r="AG159" s="113"/>
      <c r="AH159" s="113"/>
      <c r="AI159" s="113"/>
    </row>
    <row r="160" spans="1:35" ht="18.95" customHeight="1" x14ac:dyDescent="0.2">
      <c r="A160" s="113"/>
      <c r="B160" s="113"/>
      <c r="C160" s="113"/>
      <c r="D160" s="113"/>
      <c r="E160" s="113"/>
      <c r="F160" s="113"/>
      <c r="G160" s="113"/>
      <c r="H160" s="113"/>
      <c r="I160" s="113"/>
      <c r="J160" s="113"/>
      <c r="K160" s="113"/>
      <c r="L160" s="113"/>
      <c r="M160" s="113"/>
      <c r="N160" s="113"/>
      <c r="O160" s="113"/>
      <c r="P160" s="113"/>
      <c r="Q160" s="113"/>
      <c r="R160" s="113"/>
      <c r="S160" s="113"/>
      <c r="T160" s="113"/>
      <c r="U160" s="114"/>
      <c r="V160" s="113"/>
      <c r="W160" s="113"/>
      <c r="X160" s="113"/>
      <c r="Y160" s="114"/>
      <c r="Z160" s="113"/>
      <c r="AA160" s="114"/>
      <c r="AB160" s="113"/>
      <c r="AC160" s="113"/>
      <c r="AD160" s="113"/>
      <c r="AE160" s="113"/>
      <c r="AF160" s="113"/>
      <c r="AG160" s="113"/>
      <c r="AH160" s="113"/>
      <c r="AI160" s="113"/>
    </row>
    <row r="161" spans="1:35" ht="18.95" customHeight="1" x14ac:dyDescent="0.2">
      <c r="A161" s="113"/>
      <c r="B161" s="113"/>
      <c r="C161" s="113"/>
      <c r="D161" s="113"/>
      <c r="E161" s="113"/>
      <c r="F161" s="113"/>
      <c r="G161" s="113"/>
      <c r="H161" s="113"/>
      <c r="I161" s="113"/>
      <c r="J161" s="113"/>
      <c r="K161" s="113"/>
      <c r="L161" s="113"/>
      <c r="M161" s="113"/>
      <c r="N161" s="113"/>
      <c r="O161" s="113"/>
      <c r="P161" s="113"/>
      <c r="Q161" s="113"/>
      <c r="R161" s="113"/>
      <c r="S161" s="113"/>
      <c r="T161" s="113"/>
      <c r="U161" s="114"/>
      <c r="V161" s="113"/>
      <c r="W161" s="113"/>
      <c r="X161" s="113"/>
      <c r="Y161" s="114"/>
      <c r="Z161" s="113"/>
      <c r="AA161" s="114"/>
      <c r="AB161" s="113"/>
      <c r="AC161" s="113"/>
      <c r="AD161" s="113"/>
      <c r="AE161" s="113"/>
      <c r="AF161" s="113"/>
      <c r="AG161" s="113"/>
      <c r="AH161" s="113"/>
      <c r="AI161" s="113"/>
    </row>
    <row r="162" spans="1:35" ht="18.95" customHeight="1" x14ac:dyDescent="0.2">
      <c r="A162" s="113"/>
      <c r="B162" s="113"/>
      <c r="C162" s="113"/>
      <c r="D162" s="113"/>
      <c r="E162" s="113"/>
      <c r="F162" s="113"/>
      <c r="G162" s="113"/>
      <c r="H162" s="113"/>
      <c r="I162" s="113"/>
      <c r="J162" s="113"/>
      <c r="K162" s="113"/>
      <c r="L162" s="113"/>
      <c r="M162" s="113"/>
      <c r="N162" s="113"/>
      <c r="O162" s="113"/>
      <c r="P162" s="113"/>
      <c r="Q162" s="113"/>
      <c r="R162" s="113"/>
      <c r="S162" s="113"/>
      <c r="T162" s="113"/>
      <c r="U162" s="114"/>
      <c r="V162" s="113"/>
      <c r="W162" s="113"/>
      <c r="X162" s="113"/>
      <c r="Y162" s="114"/>
      <c r="Z162" s="113"/>
      <c r="AA162" s="114"/>
      <c r="AB162" s="113"/>
      <c r="AC162" s="113"/>
      <c r="AD162" s="113"/>
      <c r="AE162" s="113"/>
      <c r="AF162" s="113"/>
      <c r="AG162" s="113"/>
      <c r="AH162" s="113"/>
      <c r="AI162" s="113"/>
    </row>
    <row r="163" spans="1:35" ht="18.95" customHeight="1" x14ac:dyDescent="0.2">
      <c r="A163" s="113"/>
      <c r="B163" s="113"/>
      <c r="C163" s="113"/>
      <c r="D163" s="113"/>
      <c r="E163" s="113"/>
      <c r="F163" s="113"/>
      <c r="G163" s="113"/>
      <c r="H163" s="113"/>
      <c r="I163" s="113"/>
      <c r="J163" s="113"/>
      <c r="K163" s="113"/>
      <c r="L163" s="113"/>
      <c r="M163" s="113"/>
      <c r="N163" s="113"/>
      <c r="O163" s="113"/>
      <c r="P163" s="113"/>
      <c r="Q163" s="113"/>
      <c r="R163" s="113"/>
      <c r="S163" s="113"/>
      <c r="T163" s="113"/>
      <c r="U163" s="114"/>
      <c r="V163" s="113"/>
      <c r="W163" s="113"/>
      <c r="X163" s="113"/>
      <c r="Y163" s="114"/>
      <c r="Z163" s="113"/>
      <c r="AA163" s="114"/>
      <c r="AB163" s="113"/>
      <c r="AC163" s="113"/>
      <c r="AD163" s="113"/>
      <c r="AE163" s="113"/>
      <c r="AF163" s="113"/>
      <c r="AG163" s="113"/>
      <c r="AH163" s="113"/>
      <c r="AI163" s="113"/>
    </row>
    <row r="164" spans="1:35" x14ac:dyDescent="0.2">
      <c r="A164" s="113"/>
      <c r="B164" s="113"/>
      <c r="C164" s="113"/>
      <c r="D164" s="113"/>
      <c r="E164" s="113"/>
      <c r="F164" s="113"/>
      <c r="G164" s="113"/>
      <c r="H164" s="113"/>
      <c r="I164" s="113"/>
      <c r="J164" s="113"/>
      <c r="K164" s="113"/>
      <c r="L164" s="113"/>
      <c r="M164" s="113"/>
      <c r="N164" s="113"/>
      <c r="O164" s="113"/>
      <c r="P164" s="113"/>
      <c r="Q164" s="113"/>
      <c r="R164" s="113"/>
      <c r="S164" s="113"/>
      <c r="T164" s="113"/>
      <c r="U164" s="114"/>
      <c r="V164" s="113"/>
      <c r="W164" s="113"/>
      <c r="X164" s="113"/>
      <c r="Y164" s="114"/>
      <c r="Z164" s="113"/>
      <c r="AA164" s="114"/>
      <c r="AB164" s="113"/>
      <c r="AC164" s="113"/>
      <c r="AD164" s="113"/>
      <c r="AE164" s="113"/>
      <c r="AF164" s="113"/>
      <c r="AG164" s="113"/>
      <c r="AH164" s="113"/>
      <c r="AI164" s="113"/>
    </row>
    <row r="165" spans="1:35" ht="30" customHeight="1" x14ac:dyDescent="0.2">
      <c r="A165" s="676" t="s">
        <v>169</v>
      </c>
      <c r="B165" s="676"/>
      <c r="C165" s="676"/>
      <c r="D165" s="676"/>
      <c r="E165" s="113"/>
      <c r="F165" s="113"/>
      <c r="G165" s="113"/>
      <c r="H165" s="113"/>
      <c r="I165" s="113"/>
      <c r="J165" s="113"/>
      <c r="K165" s="113"/>
      <c r="L165" s="113"/>
      <c r="M165" s="113"/>
      <c r="N165" s="113"/>
      <c r="O165" s="113"/>
      <c r="P165" s="113"/>
      <c r="Q165" s="113"/>
      <c r="R165" s="113"/>
      <c r="S165" s="113"/>
      <c r="T165" s="113"/>
      <c r="U165" s="114"/>
      <c r="V165" s="113"/>
      <c r="W165" s="113"/>
      <c r="X165" s="113"/>
      <c r="Y165" s="114"/>
      <c r="Z165" s="113"/>
      <c r="AA165" s="114"/>
      <c r="AB165" s="113"/>
      <c r="AC165" s="113"/>
      <c r="AD165" s="113"/>
      <c r="AE165" s="113"/>
      <c r="AF165" s="113"/>
      <c r="AG165" s="113"/>
      <c r="AH165" s="113"/>
      <c r="AI165" s="113"/>
    </row>
    <row r="166" spans="1:35" ht="12" customHeight="1" x14ac:dyDescent="0.2">
      <c r="A166" s="110"/>
      <c r="B166" s="110"/>
      <c r="C166" s="110"/>
      <c r="D166" s="110"/>
      <c r="E166" s="113"/>
      <c r="F166" s="113"/>
      <c r="G166" s="113"/>
      <c r="H166" s="113"/>
      <c r="I166" s="113"/>
      <c r="J166" s="113"/>
      <c r="K166" s="113"/>
      <c r="L166" s="113"/>
      <c r="M166" s="113"/>
      <c r="N166" s="113"/>
      <c r="O166" s="113"/>
      <c r="P166" s="113"/>
      <c r="Q166" s="113"/>
      <c r="R166" s="113"/>
      <c r="S166" s="113"/>
      <c r="T166" s="113"/>
      <c r="U166" s="114"/>
      <c r="V166" s="113"/>
      <c r="W166" s="113"/>
      <c r="X166" s="113"/>
      <c r="Y166" s="114"/>
      <c r="Z166" s="113"/>
      <c r="AA166" s="114"/>
      <c r="AB166" s="113"/>
      <c r="AC166" s="113"/>
      <c r="AD166" s="113"/>
      <c r="AE166" s="113"/>
      <c r="AF166" s="113"/>
      <c r="AG166" s="113"/>
      <c r="AH166" s="113"/>
      <c r="AI166" s="113"/>
    </row>
    <row r="167" spans="1:35" ht="12" customHeight="1" x14ac:dyDescent="0.2">
      <c r="A167" s="111"/>
      <c r="B167" s="110"/>
      <c r="C167" s="110"/>
      <c r="D167" s="110"/>
      <c r="E167" s="113"/>
      <c r="F167" s="113"/>
      <c r="G167" s="113"/>
      <c r="H167" s="113"/>
      <c r="I167" s="113"/>
      <c r="J167" s="113"/>
      <c r="K167" s="113"/>
      <c r="L167" s="113"/>
      <c r="M167" s="113"/>
      <c r="N167" s="113"/>
      <c r="O167" s="113"/>
      <c r="P167" s="113"/>
      <c r="Q167" s="113"/>
      <c r="R167" s="113"/>
      <c r="S167" s="113"/>
      <c r="T167" s="113"/>
      <c r="U167" s="114"/>
      <c r="V167" s="113"/>
      <c r="W167" s="113"/>
      <c r="X167" s="113"/>
      <c r="Y167" s="114"/>
      <c r="Z167" s="113"/>
      <c r="AA167" s="114"/>
      <c r="AB167" s="113"/>
      <c r="AC167" s="113"/>
      <c r="AD167" s="113"/>
      <c r="AE167" s="113"/>
      <c r="AF167" s="113"/>
      <c r="AG167" s="113"/>
      <c r="AH167" s="113"/>
      <c r="AI167" s="113"/>
    </row>
    <row r="168" spans="1:35" ht="12" customHeight="1" x14ac:dyDescent="0.2">
      <c r="A168" s="110"/>
      <c r="B168" s="110"/>
      <c r="C168" s="110"/>
      <c r="D168" s="110"/>
      <c r="E168" s="113"/>
      <c r="F168" s="113"/>
      <c r="G168" s="113"/>
      <c r="H168" s="113"/>
      <c r="I168" s="113"/>
      <c r="J168" s="113"/>
      <c r="K168" s="113"/>
      <c r="L168" s="113"/>
      <c r="M168" s="113"/>
      <c r="N168" s="113"/>
      <c r="O168" s="113"/>
      <c r="P168" s="113"/>
      <c r="Q168" s="113"/>
      <c r="R168" s="113"/>
      <c r="S168" s="113"/>
      <c r="T168" s="113"/>
      <c r="U168" s="114"/>
      <c r="V168" s="113"/>
      <c r="W168" s="113"/>
      <c r="X168" s="113"/>
      <c r="Y168" s="114"/>
      <c r="Z168" s="113"/>
      <c r="AA168" s="114"/>
      <c r="AB168" s="113"/>
      <c r="AC168" s="113"/>
      <c r="AD168" s="113"/>
      <c r="AE168" s="113"/>
      <c r="AF168" s="113"/>
      <c r="AG168" s="113"/>
      <c r="AH168" s="113"/>
      <c r="AI168" s="113"/>
    </row>
    <row r="169" spans="1:35" s="170" customFormat="1" x14ac:dyDescent="0.2">
      <c r="A169" s="113" t="s">
        <v>97</v>
      </c>
      <c r="B169" s="113"/>
      <c r="C169" s="113"/>
      <c r="D169" s="113"/>
      <c r="E169" s="113"/>
      <c r="F169" s="113"/>
      <c r="G169" s="113"/>
      <c r="H169" s="113"/>
      <c r="I169" s="113"/>
      <c r="J169" s="113"/>
      <c r="K169" s="113"/>
      <c r="L169" s="113"/>
      <c r="M169" s="113"/>
      <c r="N169" s="113"/>
      <c r="O169" s="113"/>
      <c r="P169" s="113"/>
      <c r="Q169" s="113"/>
      <c r="R169" s="113"/>
      <c r="S169" s="113"/>
      <c r="T169" s="113"/>
      <c r="U169" s="114"/>
      <c r="V169" s="113"/>
      <c r="W169" s="113"/>
      <c r="X169" s="113"/>
      <c r="Y169" s="114"/>
      <c r="Z169" s="113"/>
      <c r="AA169" s="114"/>
      <c r="AB169" s="113"/>
      <c r="AC169" s="113"/>
      <c r="AD169" s="113"/>
      <c r="AE169" s="113"/>
      <c r="AF169" s="113"/>
      <c r="AG169" s="113"/>
      <c r="AH169" s="113"/>
      <c r="AI169" s="113"/>
    </row>
    <row r="170" spans="1:35" ht="25.5" x14ac:dyDescent="0.2">
      <c r="A170" s="21" t="s">
        <v>153</v>
      </c>
      <c r="B170" s="116" t="s">
        <v>68</v>
      </c>
      <c r="C170" s="116" t="s">
        <v>69</v>
      </c>
      <c r="D170" s="116" t="s">
        <v>70</v>
      </c>
      <c r="E170" s="116" t="s">
        <v>71</v>
      </c>
      <c r="F170" s="116" t="s">
        <v>72</v>
      </c>
      <c r="G170" s="131" t="s">
        <v>130</v>
      </c>
      <c r="H170" s="131" t="s">
        <v>74</v>
      </c>
      <c r="I170" s="131" t="s">
        <v>75</v>
      </c>
      <c r="J170" s="131" t="s">
        <v>848</v>
      </c>
      <c r="K170" s="131" t="s">
        <v>76</v>
      </c>
      <c r="L170" s="131" t="s">
        <v>126</v>
      </c>
      <c r="M170" s="131" t="s">
        <v>78</v>
      </c>
      <c r="N170" s="131" t="s">
        <v>79</v>
      </c>
      <c r="O170" s="162"/>
      <c r="P170" s="162"/>
      <c r="Q170" s="175"/>
      <c r="R170" s="162"/>
      <c r="S170" s="162"/>
      <c r="T170" s="175"/>
      <c r="U170" s="162"/>
      <c r="V170" s="162"/>
      <c r="W170" s="162"/>
      <c r="X170" s="162"/>
      <c r="Y170" s="12"/>
      <c r="Z170" s="108"/>
      <c r="AA170" s="12"/>
      <c r="AB170" s="12"/>
      <c r="AC170" s="12"/>
      <c r="AD170" s="12"/>
      <c r="AE170" s="12"/>
      <c r="AF170" s="12"/>
      <c r="AG170" s="12"/>
      <c r="AH170" s="12"/>
    </row>
    <row r="171" spans="1:35" ht="25.5" x14ac:dyDescent="0.2">
      <c r="A171" s="21" t="s">
        <v>128</v>
      </c>
      <c r="B171" s="125">
        <f t="shared" ref="B171:H171" si="36">B185</f>
        <v>1142.3560986581335</v>
      </c>
      <c r="C171" s="125">
        <f t="shared" si="36"/>
        <v>189.67558521090626</v>
      </c>
      <c r="D171" s="125">
        <f t="shared" si="36"/>
        <v>93.666928523617528</v>
      </c>
      <c r="E171" s="125">
        <f t="shared" si="36"/>
        <v>2071.4167294902049</v>
      </c>
      <c r="F171" s="125">
        <f t="shared" si="36"/>
        <v>16.130874663122064</v>
      </c>
      <c r="G171" s="125">
        <f t="shared" si="36"/>
        <v>1801.2341377453183</v>
      </c>
      <c r="H171" s="125">
        <f t="shared" si="36"/>
        <v>3916.7340831344391</v>
      </c>
      <c r="I171" s="125">
        <f>I185</f>
        <v>201.59095327375303</v>
      </c>
      <c r="J171" s="125">
        <f>J185</f>
        <v>1191.0308301382838</v>
      </c>
      <c r="K171" s="125">
        <f>K185</f>
        <v>20.427300843186355</v>
      </c>
      <c r="L171" s="125">
        <f>L185</f>
        <v>300.98538081447862</v>
      </c>
      <c r="M171" s="125">
        <f>M185</f>
        <v>1.6725470381334142</v>
      </c>
      <c r="N171" s="176">
        <f>SUM(B171:M171)</f>
        <v>10946.921449533578</v>
      </c>
      <c r="O171" s="177"/>
      <c r="P171" s="113"/>
      <c r="Q171" s="113"/>
      <c r="R171" s="113"/>
      <c r="S171" s="113"/>
      <c r="T171" s="114"/>
      <c r="U171" s="113"/>
      <c r="V171" s="113"/>
      <c r="W171" s="113"/>
      <c r="X171" s="114"/>
      <c r="Y171" s="12"/>
      <c r="Z171" s="108"/>
      <c r="AA171" s="12"/>
      <c r="AB171" s="12"/>
      <c r="AC171" s="12"/>
      <c r="AD171" s="12"/>
      <c r="AE171" s="12"/>
      <c r="AF171" s="12"/>
      <c r="AG171" s="12"/>
      <c r="AH171" s="12"/>
    </row>
    <row r="172" spans="1:35" x14ac:dyDescent="0.2">
      <c r="A172" s="113"/>
      <c r="B172" s="113"/>
      <c r="C172" s="113"/>
      <c r="D172" s="113"/>
      <c r="E172" s="113"/>
      <c r="F172" s="113"/>
      <c r="G172" s="113"/>
      <c r="H172" s="113"/>
      <c r="I172" s="113"/>
      <c r="J172" s="113"/>
      <c r="K172" s="113"/>
      <c r="L172" s="113"/>
      <c r="M172" s="113"/>
      <c r="N172" s="113"/>
      <c r="O172" s="113"/>
      <c r="P172" s="113"/>
      <c r="Q172" s="113"/>
      <c r="R172" s="113"/>
      <c r="S172" s="113"/>
      <c r="T172" s="113"/>
      <c r="U172" s="114"/>
      <c r="V172" s="113"/>
      <c r="W172" s="113"/>
      <c r="X172" s="113"/>
      <c r="Y172" s="114"/>
      <c r="Z172" s="12"/>
      <c r="AA172" s="108"/>
      <c r="AB172" s="12"/>
      <c r="AC172" s="12"/>
      <c r="AD172" s="12"/>
      <c r="AE172" s="12"/>
      <c r="AF172" s="12"/>
      <c r="AG172" s="12"/>
      <c r="AH172" s="12"/>
      <c r="AI172" s="12"/>
    </row>
    <row r="173" spans="1:35" x14ac:dyDescent="0.2">
      <c r="A173" s="113"/>
      <c r="B173" s="113"/>
      <c r="C173" s="113"/>
      <c r="D173" s="113"/>
      <c r="E173" s="113"/>
      <c r="F173" s="113"/>
      <c r="G173" s="113"/>
      <c r="H173" s="113"/>
      <c r="I173" s="113"/>
      <c r="J173" s="113"/>
      <c r="K173" s="113"/>
      <c r="L173" s="113"/>
      <c r="M173" s="113"/>
      <c r="N173" s="113"/>
      <c r="O173" s="113"/>
      <c r="P173" s="113"/>
      <c r="Q173" s="113"/>
      <c r="R173" s="113"/>
      <c r="S173" s="113"/>
      <c r="T173" s="113"/>
      <c r="U173" s="114"/>
      <c r="V173" s="113"/>
      <c r="W173" s="113"/>
      <c r="X173" s="113"/>
      <c r="Y173" s="114"/>
      <c r="Z173" s="12"/>
      <c r="AA173" s="108"/>
      <c r="AB173" s="12"/>
      <c r="AC173" s="12"/>
      <c r="AD173" s="12"/>
      <c r="AE173" s="12"/>
      <c r="AF173" s="12"/>
      <c r="AG173" s="12"/>
      <c r="AH173" s="12"/>
      <c r="AI173" s="12"/>
    </row>
    <row r="174" spans="1:35" x14ac:dyDescent="0.2">
      <c r="A174" s="113"/>
      <c r="B174" s="113"/>
      <c r="C174" s="113"/>
      <c r="D174" s="113"/>
      <c r="E174" s="113"/>
      <c r="F174" s="113"/>
      <c r="G174" s="113"/>
      <c r="H174" s="113"/>
      <c r="I174" s="113"/>
      <c r="J174" s="113"/>
      <c r="K174" s="113"/>
      <c r="L174" s="113"/>
      <c r="M174" s="113"/>
      <c r="N174" s="113"/>
      <c r="O174" s="113"/>
      <c r="P174" s="113"/>
      <c r="Q174" s="113"/>
      <c r="R174" s="113"/>
      <c r="S174" s="113"/>
      <c r="T174" s="113"/>
      <c r="U174" s="114"/>
      <c r="V174" s="113"/>
      <c r="W174" s="113"/>
      <c r="X174" s="113"/>
      <c r="Y174" s="114"/>
      <c r="Z174" s="12"/>
      <c r="AA174" s="108"/>
      <c r="AB174" s="12"/>
      <c r="AC174" s="12"/>
      <c r="AD174" s="12"/>
      <c r="AE174" s="12"/>
      <c r="AF174" s="12"/>
      <c r="AG174" s="12"/>
      <c r="AH174" s="12"/>
      <c r="AI174" s="12"/>
    </row>
    <row r="175" spans="1:35" x14ac:dyDescent="0.2">
      <c r="A175" s="113"/>
      <c r="B175" s="113"/>
      <c r="C175" s="113"/>
      <c r="D175" s="113"/>
      <c r="E175" s="113"/>
      <c r="F175" s="113"/>
      <c r="G175" s="113"/>
      <c r="H175" s="113"/>
      <c r="I175" s="113"/>
      <c r="J175" s="113"/>
      <c r="K175" s="113"/>
      <c r="L175" s="113"/>
      <c r="M175" s="113"/>
      <c r="N175" s="113"/>
      <c r="O175" s="113"/>
      <c r="P175" s="113"/>
      <c r="Q175" s="113"/>
      <c r="R175" s="113"/>
      <c r="S175" s="113"/>
      <c r="T175" s="113"/>
      <c r="U175" s="114"/>
      <c r="V175" s="113"/>
      <c r="W175" s="113"/>
      <c r="X175" s="113"/>
      <c r="Y175" s="114"/>
      <c r="Z175" s="12"/>
      <c r="AA175" s="108"/>
      <c r="AB175" s="12"/>
      <c r="AC175" s="12"/>
      <c r="AD175" s="12"/>
      <c r="AE175" s="12"/>
      <c r="AF175" s="12"/>
      <c r="AG175" s="12"/>
      <c r="AH175" s="12"/>
      <c r="AI175" s="12"/>
    </row>
    <row r="176" spans="1:35" x14ac:dyDescent="0.2">
      <c r="A176" s="113" t="s">
        <v>81</v>
      </c>
      <c r="B176" s="113"/>
      <c r="C176" s="113"/>
      <c r="D176" s="113"/>
      <c r="E176" s="113"/>
      <c r="F176" s="174"/>
      <c r="G176" s="174"/>
      <c r="H176" s="174"/>
      <c r="I176" s="174"/>
      <c r="J176" s="174"/>
      <c r="K176" s="174"/>
      <c r="L176" s="174"/>
      <c r="M176" s="174"/>
      <c r="N176" s="174"/>
      <c r="O176" s="113"/>
      <c r="P176" s="113"/>
      <c r="Q176" s="113"/>
      <c r="R176" s="113"/>
      <c r="S176" s="113"/>
      <c r="T176" s="113"/>
      <c r="U176" s="114"/>
      <c r="V176" s="113"/>
      <c r="W176" s="113"/>
      <c r="X176" s="113"/>
      <c r="Y176" s="114"/>
      <c r="Z176" s="12"/>
      <c r="AA176" s="108"/>
      <c r="AB176" s="12"/>
      <c r="AC176" s="12"/>
      <c r="AD176" s="12"/>
      <c r="AE176" s="12"/>
      <c r="AF176" s="12"/>
      <c r="AG176" s="12"/>
      <c r="AH176" s="12"/>
      <c r="AI176" s="12"/>
    </row>
    <row r="177" spans="1:38" ht="42" customHeight="1" x14ac:dyDescent="0.2">
      <c r="A177" s="524" t="s">
        <v>846</v>
      </c>
      <c r="B177" s="116" t="s">
        <v>68</v>
      </c>
      <c r="C177" s="116" t="s">
        <v>69</v>
      </c>
      <c r="D177" s="116" t="s">
        <v>70</v>
      </c>
      <c r="E177" s="116" t="s">
        <v>71</v>
      </c>
      <c r="F177" s="116" t="s">
        <v>72</v>
      </c>
      <c r="G177" s="179" t="s">
        <v>130</v>
      </c>
      <c r="H177" s="131" t="s">
        <v>74</v>
      </c>
      <c r="I177" s="179" t="s">
        <v>75</v>
      </c>
      <c r="J177" s="179" t="s">
        <v>848</v>
      </c>
      <c r="K177" s="179" t="s">
        <v>76</v>
      </c>
      <c r="L177" s="179" t="s">
        <v>126</v>
      </c>
      <c r="M177" s="179" t="s">
        <v>78</v>
      </c>
      <c r="N177" s="131" t="s">
        <v>79</v>
      </c>
      <c r="O177" s="162"/>
      <c r="P177" s="175"/>
      <c r="Q177" s="162"/>
      <c r="R177" s="162"/>
      <c r="S177" s="162"/>
      <c r="T177" s="175"/>
      <c r="U177" s="162"/>
      <c r="V177" s="162"/>
      <c r="W177" s="162"/>
      <c r="X177" s="162"/>
      <c r="Y177" s="12"/>
      <c r="Z177" s="108"/>
      <c r="AA177" s="12"/>
      <c r="AB177" s="12"/>
      <c r="AC177" s="12"/>
      <c r="AD177" s="12"/>
      <c r="AE177" s="12"/>
      <c r="AF177" s="12"/>
      <c r="AG177" s="12"/>
      <c r="AH177" s="12"/>
    </row>
    <row r="178" spans="1:38" x14ac:dyDescent="0.2">
      <c r="A178" s="169" t="s">
        <v>159</v>
      </c>
      <c r="B178" s="180">
        <f>(F190+G190+H190+I190)/1024</f>
        <v>328.7224133004533</v>
      </c>
      <c r="C178" s="180">
        <f t="shared" ref="C178:F184" si="37">B190/1024</f>
        <v>71.568935272302923</v>
      </c>
      <c r="D178" s="180">
        <f t="shared" si="37"/>
        <v>67.438946464080757</v>
      </c>
      <c r="E178" s="180">
        <f t="shared" si="37"/>
        <v>794.72641828810447</v>
      </c>
      <c r="F178" s="180">
        <f t="shared" si="37"/>
        <v>5.6881815368806157</v>
      </c>
      <c r="G178" s="180">
        <f>(J190+K190+L190+M190)/1024</f>
        <v>1059.1448662716471</v>
      </c>
      <c r="H178" s="180">
        <f t="shared" ref="H178:H184" si="38">(N190+0)/1024</f>
        <v>2075.1197064642774</v>
      </c>
      <c r="I178" s="180">
        <f>(O190+P190+Q190)/1024</f>
        <v>78.541054058304297</v>
      </c>
      <c r="J178" s="180">
        <f>R190/1024</f>
        <v>729.90677092159956</v>
      </c>
      <c r="K178" s="180">
        <f>S190/1024</f>
        <v>10.710300949674023</v>
      </c>
      <c r="L178" s="180">
        <f>T190/1024</f>
        <v>144.88139805520117</v>
      </c>
      <c r="M178" s="180">
        <f>U190/1024</f>
        <v>0.75962228746629978</v>
      </c>
      <c r="N178" s="125">
        <f t="shared" ref="N178:N184" si="39">SUM(B178:M178)</f>
        <v>5367.2086138699924</v>
      </c>
      <c r="O178" s="123"/>
      <c r="P178" s="113"/>
      <c r="Q178" s="113"/>
      <c r="R178" s="113"/>
      <c r="S178" s="113"/>
      <c r="T178" s="114"/>
      <c r="U178" s="113"/>
      <c r="V178" s="113"/>
      <c r="W178" s="113"/>
      <c r="X178" s="114"/>
      <c r="Y178" s="12"/>
      <c r="Z178" s="108"/>
      <c r="AA178" s="12"/>
      <c r="AB178" s="12"/>
      <c r="AC178" s="12"/>
      <c r="AD178" s="12"/>
      <c r="AE178" s="12"/>
      <c r="AF178" s="12"/>
      <c r="AG178" s="12"/>
      <c r="AH178" s="12"/>
    </row>
    <row r="179" spans="1:38" x14ac:dyDescent="0.2">
      <c r="A179" s="169" t="s">
        <v>160</v>
      </c>
      <c r="B179" s="180">
        <f t="shared" ref="B179:B184" si="40">(F191+G191+H191+I191)/1024</f>
        <v>62.219551337554449</v>
      </c>
      <c r="C179" s="180">
        <f t="shared" si="37"/>
        <v>3.4256094172806053</v>
      </c>
      <c r="D179" s="180">
        <f t="shared" si="37"/>
        <v>4.6656532288170602</v>
      </c>
      <c r="E179" s="180">
        <f t="shared" si="37"/>
        <v>142.79713662454103</v>
      </c>
      <c r="F179" s="180">
        <f t="shared" si="37"/>
        <v>4.3071794783208981</v>
      </c>
      <c r="G179" s="180">
        <f t="shared" ref="G179:G184" si="41">(J191+K191+L191+M191)/1024</f>
        <v>241.26346806293165</v>
      </c>
      <c r="H179" s="180">
        <f t="shared" si="38"/>
        <v>63.009002503187695</v>
      </c>
      <c r="I179" s="180">
        <f t="shared" ref="I179:I184" si="42">(O191+P191+Q191)/1024</f>
        <v>9.6908887658655551</v>
      </c>
      <c r="J179" s="180">
        <f t="shared" ref="J179:M184" si="43">R191/1024</f>
        <v>18.658560151689844</v>
      </c>
      <c r="K179" s="180">
        <f t="shared" si="43"/>
        <v>2.353655883856836</v>
      </c>
      <c r="L179" s="180">
        <f t="shared" si="43"/>
        <v>13.819958965184863</v>
      </c>
      <c r="M179" s="180">
        <f t="shared" si="43"/>
        <v>0.64960602599512596</v>
      </c>
      <c r="N179" s="125">
        <f t="shared" si="39"/>
        <v>566.86027044522564</v>
      </c>
      <c r="O179" s="113"/>
      <c r="P179" s="113"/>
      <c r="Q179" s="113"/>
      <c r="R179" s="113"/>
      <c r="S179" s="113"/>
      <c r="T179" s="114"/>
      <c r="U179" s="113"/>
      <c r="V179" s="113"/>
      <c r="W179" s="113"/>
      <c r="X179" s="114"/>
      <c r="Y179" s="12"/>
      <c r="Z179" s="108"/>
      <c r="AA179" s="12"/>
      <c r="AB179" s="12"/>
      <c r="AC179" s="12"/>
      <c r="AD179" s="12"/>
      <c r="AE179" s="12"/>
      <c r="AF179" s="12"/>
      <c r="AG179" s="12"/>
      <c r="AH179" s="12"/>
    </row>
    <row r="180" spans="1:38" x14ac:dyDescent="0.2">
      <c r="A180" s="169" t="s">
        <v>161</v>
      </c>
      <c r="B180" s="180">
        <f t="shared" si="40"/>
        <v>430.76072778582528</v>
      </c>
      <c r="C180" s="180">
        <f t="shared" si="37"/>
        <v>94.980217223866902</v>
      </c>
      <c r="D180" s="180">
        <f t="shared" si="37"/>
        <v>8.3826493790520509</v>
      </c>
      <c r="E180" s="180">
        <f t="shared" si="37"/>
        <v>541.34887130467973</v>
      </c>
      <c r="F180" s="180">
        <f t="shared" si="37"/>
        <v>2.4616201615408495</v>
      </c>
      <c r="G180" s="180">
        <f t="shared" si="41"/>
        <v>167.96415384119288</v>
      </c>
      <c r="H180" s="180">
        <f t="shared" si="38"/>
        <v>494.51584595473537</v>
      </c>
      <c r="I180" s="180">
        <f t="shared" si="42"/>
        <v>29.259416539674866</v>
      </c>
      <c r="J180" s="180">
        <f t="shared" si="43"/>
        <v>97.021282504263567</v>
      </c>
      <c r="K180" s="180">
        <f t="shared" si="43"/>
        <v>4.3531512620274899</v>
      </c>
      <c r="L180" s="180">
        <f t="shared" si="43"/>
        <v>24.938120822937794</v>
      </c>
      <c r="M180" s="180">
        <f t="shared" si="43"/>
        <v>9.9241983291903327E-2</v>
      </c>
      <c r="N180" s="125">
        <f t="shared" si="39"/>
        <v>1896.085298763089</v>
      </c>
      <c r="O180" s="113"/>
      <c r="P180" s="113"/>
      <c r="Q180" s="113"/>
      <c r="R180" s="113"/>
      <c r="S180" s="113"/>
      <c r="T180" s="114"/>
      <c r="U180" s="113"/>
      <c r="V180" s="113"/>
      <c r="W180" s="113"/>
      <c r="X180" s="114"/>
      <c r="Y180" s="12"/>
      <c r="Z180" s="108"/>
      <c r="AA180" s="12"/>
      <c r="AB180" s="12"/>
      <c r="AC180" s="12"/>
      <c r="AD180" s="12"/>
      <c r="AE180" s="12"/>
      <c r="AF180" s="12"/>
      <c r="AG180" s="12"/>
      <c r="AH180" s="12"/>
    </row>
    <row r="181" spans="1:38" x14ac:dyDescent="0.2">
      <c r="A181" s="169" t="s">
        <v>162</v>
      </c>
      <c r="B181" s="180">
        <f t="shared" si="40"/>
        <v>231.41465262683573</v>
      </c>
      <c r="C181" s="180">
        <f t="shared" si="37"/>
        <v>9.3270633681022357</v>
      </c>
      <c r="D181" s="180">
        <f t="shared" si="37"/>
        <v>8.9081357124914557</v>
      </c>
      <c r="E181" s="180">
        <f t="shared" si="37"/>
        <v>314.15682546549124</v>
      </c>
      <c r="F181" s="180">
        <f t="shared" si="37"/>
        <v>3.4020694755226857</v>
      </c>
      <c r="G181" s="180">
        <f t="shared" si="41"/>
        <v>112.29264231230425</v>
      </c>
      <c r="H181" s="180">
        <f t="shared" si="38"/>
        <v>774.25168812541801</v>
      </c>
      <c r="I181" s="180">
        <f t="shared" si="42"/>
        <v>20.579681054889956</v>
      </c>
      <c r="J181" s="180">
        <f t="shared" si="43"/>
        <v>49.666874830106252</v>
      </c>
      <c r="K181" s="180">
        <f t="shared" si="43"/>
        <v>1.7333250146375487</v>
      </c>
      <c r="L181" s="180">
        <f t="shared" si="43"/>
        <v>96.151601237635063</v>
      </c>
      <c r="M181" s="180">
        <f t="shared" si="43"/>
        <v>2.1253600380077831E-2</v>
      </c>
      <c r="N181" s="125">
        <f t="shared" si="39"/>
        <v>1621.9058128238146</v>
      </c>
      <c r="O181" s="113"/>
      <c r="P181" s="113"/>
      <c r="Q181" s="113"/>
      <c r="R181" s="113"/>
      <c r="S181" s="113"/>
      <c r="T181" s="114"/>
      <c r="U181" s="113"/>
      <c r="V181" s="113"/>
      <c r="W181" s="113"/>
      <c r="X181" s="114"/>
      <c r="Y181" s="12"/>
      <c r="Z181" s="108"/>
      <c r="AA181" s="12"/>
      <c r="AB181" s="12"/>
      <c r="AC181" s="12"/>
      <c r="AD181" s="12"/>
      <c r="AE181" s="12"/>
      <c r="AF181" s="12"/>
      <c r="AG181" s="12"/>
      <c r="AH181" s="12"/>
    </row>
    <row r="182" spans="1:38" x14ac:dyDescent="0.2">
      <c r="A182" s="169" t="s">
        <v>163</v>
      </c>
      <c r="B182" s="180">
        <f t="shared" si="40"/>
        <v>19.515443144767225</v>
      </c>
      <c r="C182" s="180">
        <f t="shared" si="37"/>
        <v>5.8907035289357719</v>
      </c>
      <c r="D182" s="180">
        <f t="shared" si="37"/>
        <v>0.29718841096291698</v>
      </c>
      <c r="E182" s="180">
        <f t="shared" si="37"/>
        <v>1.2972958689051659</v>
      </c>
      <c r="F182" s="180">
        <f t="shared" si="37"/>
        <v>0.10645124192978907</v>
      </c>
      <c r="G182" s="180">
        <f t="shared" si="41"/>
        <v>27.12435834564619</v>
      </c>
      <c r="H182" s="180">
        <f t="shared" si="38"/>
        <v>6.1165549956822263</v>
      </c>
      <c r="I182" s="180">
        <f t="shared" si="42"/>
        <v>0.75370504958573237</v>
      </c>
      <c r="J182" s="180">
        <f t="shared" si="43"/>
        <v>1.452997239108291</v>
      </c>
      <c r="K182" s="180">
        <f t="shared" si="43"/>
        <v>2.9883481020078709E-2</v>
      </c>
      <c r="L182" s="180">
        <f t="shared" si="43"/>
        <v>5.3055227243930761E-2</v>
      </c>
      <c r="M182" s="180">
        <f t="shared" si="43"/>
        <v>5.7904354907805074E-3</v>
      </c>
      <c r="N182" s="125">
        <f t="shared" si="39"/>
        <v>62.64342696927811</v>
      </c>
      <c r="O182" s="113"/>
      <c r="P182" s="113"/>
      <c r="Q182" s="113"/>
      <c r="R182" s="113"/>
      <c r="S182" s="113"/>
      <c r="T182" s="114"/>
      <c r="U182" s="113"/>
      <c r="V182" s="113"/>
      <c r="W182" s="113"/>
      <c r="X182" s="114"/>
      <c r="Y182" s="12"/>
      <c r="Z182" s="108"/>
      <c r="AA182" s="12"/>
      <c r="AB182" s="12"/>
      <c r="AC182" s="12"/>
      <c r="AD182" s="12"/>
      <c r="AE182" s="12"/>
      <c r="AF182" s="12"/>
      <c r="AG182" s="12"/>
      <c r="AH182" s="12"/>
    </row>
    <row r="183" spans="1:38" x14ac:dyDescent="0.2">
      <c r="A183" s="169" t="s">
        <v>164</v>
      </c>
      <c r="B183" s="180">
        <f t="shared" si="40"/>
        <v>1.3109412137346139</v>
      </c>
      <c r="C183" s="180">
        <f t="shared" si="37"/>
        <v>0.53788822409842385</v>
      </c>
      <c r="D183" s="180">
        <f t="shared" si="37"/>
        <v>0.89995039571476754</v>
      </c>
      <c r="E183" s="180">
        <f t="shared" si="37"/>
        <v>223.29443084045019</v>
      </c>
      <c r="F183" s="180">
        <f t="shared" si="37"/>
        <v>0.15242842370935156</v>
      </c>
      <c r="G183" s="180">
        <f t="shared" si="41"/>
        <v>145.18186389212684</v>
      </c>
      <c r="H183" s="180">
        <f t="shared" si="38"/>
        <v>361.05837163372166</v>
      </c>
      <c r="I183" s="180">
        <f t="shared" si="42"/>
        <v>1.1624372472097086</v>
      </c>
      <c r="J183" s="180">
        <f t="shared" si="43"/>
        <v>270.47269177581541</v>
      </c>
      <c r="K183" s="180">
        <f t="shared" si="43"/>
        <v>1.1304244840184667</v>
      </c>
      <c r="L183" s="180">
        <f t="shared" si="43"/>
        <v>16.59810895724414</v>
      </c>
      <c r="M183" s="180">
        <f t="shared" si="43"/>
        <v>0.11664921324063379</v>
      </c>
      <c r="N183" s="125">
        <f t="shared" si="39"/>
        <v>1021.9161863010842</v>
      </c>
      <c r="O183" s="123"/>
      <c r="P183" s="113"/>
      <c r="Q183" s="113"/>
      <c r="R183" s="113"/>
      <c r="S183" s="113"/>
      <c r="T183" s="114"/>
      <c r="U183" s="113"/>
      <c r="V183" s="113"/>
      <c r="W183" s="113"/>
      <c r="X183" s="114"/>
      <c r="Y183" s="12"/>
      <c r="Z183" s="108"/>
      <c r="AA183" s="12"/>
      <c r="AB183" s="12"/>
      <c r="AC183" s="12"/>
      <c r="AD183" s="12"/>
      <c r="AE183" s="12"/>
      <c r="AF183" s="12"/>
      <c r="AG183" s="12"/>
      <c r="AH183" s="12"/>
    </row>
    <row r="184" spans="1:38" x14ac:dyDescent="0.2">
      <c r="A184" s="169" t="s">
        <v>165</v>
      </c>
      <c r="B184" s="180">
        <f t="shared" si="40"/>
        <v>68.412369248962861</v>
      </c>
      <c r="C184" s="180">
        <f t="shared" si="37"/>
        <v>3.9451681763193749</v>
      </c>
      <c r="D184" s="180">
        <f t="shared" si="37"/>
        <v>3.0744049324985059</v>
      </c>
      <c r="E184" s="180">
        <f t="shared" si="37"/>
        <v>53.795751098033108</v>
      </c>
      <c r="F184" s="180">
        <f t="shared" si="37"/>
        <v>1.2944345217874707E-2</v>
      </c>
      <c r="G184" s="180">
        <f t="shared" si="41"/>
        <v>48.262785019469405</v>
      </c>
      <c r="H184" s="180">
        <f t="shared" si="38"/>
        <v>142.66291345741701</v>
      </c>
      <c r="I184" s="180">
        <f t="shared" si="42"/>
        <v>61.603770558222905</v>
      </c>
      <c r="J184" s="180">
        <f t="shared" si="43"/>
        <v>23.851652715700684</v>
      </c>
      <c r="K184" s="180">
        <f t="shared" si="43"/>
        <v>0.11655976795191211</v>
      </c>
      <c r="L184" s="180">
        <f t="shared" si="43"/>
        <v>4.5431375490315915</v>
      </c>
      <c r="M184" s="180">
        <f t="shared" si="43"/>
        <v>2.0383492268592773E-2</v>
      </c>
      <c r="N184" s="125">
        <f t="shared" si="39"/>
        <v>410.30184036109381</v>
      </c>
      <c r="O184" s="113"/>
      <c r="P184" s="113"/>
      <c r="Q184" s="113"/>
      <c r="R184" s="113"/>
      <c r="S184" s="113"/>
      <c r="T184" s="114"/>
      <c r="U184" s="113"/>
      <c r="V184" s="113"/>
      <c r="W184" s="113"/>
      <c r="X184" s="114"/>
      <c r="Y184" s="12"/>
      <c r="Z184" s="108"/>
      <c r="AA184" s="12"/>
      <c r="AB184" s="12"/>
      <c r="AC184" s="12"/>
      <c r="AD184" s="12"/>
      <c r="AE184" s="12"/>
      <c r="AF184" s="12"/>
      <c r="AG184" s="12"/>
      <c r="AH184" s="12"/>
    </row>
    <row r="185" spans="1:38" ht="24" customHeight="1" x14ac:dyDescent="0.2">
      <c r="A185" s="21" t="s">
        <v>600</v>
      </c>
      <c r="B185" s="125">
        <f>SUM(B178:B184)</f>
        <v>1142.3560986581335</v>
      </c>
      <c r="C185" s="125">
        <f>SUM(C178:C184)</f>
        <v>189.67558521090626</v>
      </c>
      <c r="D185" s="125">
        <f>SUM(D178:D184)</f>
        <v>93.666928523617528</v>
      </c>
      <c r="E185" s="125">
        <f>SUM(E178:E184)</f>
        <v>2071.4167294902049</v>
      </c>
      <c r="F185" s="125">
        <f t="shared" ref="F185:M185" si="44">SUM(F178:F184)</f>
        <v>16.130874663122064</v>
      </c>
      <c r="G185" s="125">
        <f t="shared" si="44"/>
        <v>1801.2341377453183</v>
      </c>
      <c r="H185" s="125">
        <f t="shared" si="44"/>
        <v>3916.7340831344391</v>
      </c>
      <c r="I185" s="125">
        <f t="shared" si="44"/>
        <v>201.59095327375303</v>
      </c>
      <c r="J185" s="125">
        <f t="shared" si="44"/>
        <v>1191.0308301382838</v>
      </c>
      <c r="K185" s="125">
        <f t="shared" si="44"/>
        <v>20.427300843186355</v>
      </c>
      <c r="L185" s="125">
        <f t="shared" si="44"/>
        <v>300.98538081447862</v>
      </c>
      <c r="M185" s="125">
        <f t="shared" si="44"/>
        <v>1.6725470381334142</v>
      </c>
      <c r="N185" s="125">
        <f>SUM(N178:N184)</f>
        <v>10946.921449533578</v>
      </c>
      <c r="O185" s="123"/>
      <c r="P185" s="113"/>
      <c r="Q185" s="113"/>
      <c r="R185" s="113"/>
      <c r="S185" s="113"/>
      <c r="T185" s="114"/>
      <c r="U185" s="113"/>
      <c r="V185" s="113"/>
      <c r="W185" s="113"/>
      <c r="X185" s="114"/>
      <c r="Y185" s="12"/>
      <c r="Z185" s="108"/>
      <c r="AA185" s="12"/>
      <c r="AB185" s="12"/>
      <c r="AC185" s="12"/>
      <c r="AD185" s="12"/>
      <c r="AE185" s="12"/>
      <c r="AF185" s="12"/>
      <c r="AG185" s="12"/>
      <c r="AH185" s="12"/>
    </row>
    <row r="186" spans="1:38" x14ac:dyDescent="0.2">
      <c r="A186" s="113"/>
      <c r="B186" s="113"/>
      <c r="C186" s="113"/>
      <c r="D186" s="113"/>
      <c r="E186" s="113"/>
      <c r="F186" s="113"/>
      <c r="G186" s="113"/>
      <c r="H186" s="113"/>
      <c r="I186" s="113"/>
      <c r="J186" s="113"/>
      <c r="K186" s="113"/>
      <c r="L186" s="113"/>
      <c r="M186" s="113"/>
      <c r="N186" s="113"/>
      <c r="O186" s="113"/>
      <c r="P186" s="113"/>
      <c r="Q186" s="113"/>
      <c r="R186" s="113"/>
      <c r="S186" s="113"/>
      <c r="T186" s="113"/>
      <c r="U186" s="114"/>
      <c r="V186" s="113"/>
      <c r="W186" s="113"/>
      <c r="X186" s="113"/>
      <c r="Y186" s="114"/>
      <c r="Z186" s="12"/>
      <c r="AA186" s="108"/>
      <c r="AB186" s="12"/>
      <c r="AC186" s="12"/>
      <c r="AD186" s="12"/>
      <c r="AE186" s="12"/>
      <c r="AF186" s="12"/>
      <c r="AG186" s="12"/>
      <c r="AH186" s="12"/>
      <c r="AI186" s="12"/>
    </row>
    <row r="187" spans="1:38" x14ac:dyDescent="0.2">
      <c r="A187" s="113"/>
      <c r="B187" s="113"/>
      <c r="C187" s="113"/>
      <c r="D187" s="113"/>
      <c r="E187" s="113"/>
      <c r="F187" s="113"/>
      <c r="G187" s="113"/>
      <c r="H187" s="113"/>
      <c r="I187" s="113"/>
      <c r="J187" s="113"/>
      <c r="K187" s="113"/>
      <c r="L187" s="113"/>
      <c r="M187" s="113"/>
      <c r="N187" s="113"/>
      <c r="O187" s="113"/>
      <c r="P187" s="113"/>
      <c r="Q187" s="113"/>
      <c r="R187" s="113"/>
      <c r="S187" s="113"/>
      <c r="T187" s="113"/>
      <c r="U187" s="114"/>
      <c r="V187" s="113"/>
      <c r="W187" s="113"/>
      <c r="X187" s="113"/>
      <c r="Y187" s="114"/>
      <c r="Z187" s="12"/>
      <c r="AA187" s="108"/>
      <c r="AB187" s="12"/>
      <c r="AC187" s="12"/>
      <c r="AD187" s="12"/>
      <c r="AE187" s="12"/>
      <c r="AF187" s="12"/>
      <c r="AG187" s="12"/>
      <c r="AH187" s="12"/>
      <c r="AI187" s="12"/>
    </row>
    <row r="188" spans="1:38" x14ac:dyDescent="0.2">
      <c r="A188" s="113" t="s">
        <v>89</v>
      </c>
      <c r="B188" s="113"/>
      <c r="C188" s="113"/>
      <c r="D188" s="113"/>
      <c r="E188" s="113"/>
      <c r="F188" s="113"/>
      <c r="G188" s="113"/>
      <c r="H188" s="113"/>
      <c r="I188" s="113"/>
      <c r="J188" s="113"/>
      <c r="K188" s="113"/>
      <c r="L188" s="113"/>
      <c r="M188" s="113"/>
      <c r="N188" s="113"/>
      <c r="O188" s="113"/>
      <c r="P188" s="113"/>
      <c r="Q188" s="113"/>
      <c r="R188" s="113"/>
      <c r="S188" s="113"/>
      <c r="T188" s="113"/>
      <c r="U188" s="114"/>
      <c r="V188" s="113"/>
      <c r="W188" s="113"/>
      <c r="X188" s="113"/>
      <c r="Y188" s="114"/>
      <c r="Z188" s="12"/>
      <c r="AA188" s="108"/>
      <c r="AB188" s="12"/>
      <c r="AC188" s="12"/>
      <c r="AD188" s="12"/>
      <c r="AE188" s="12"/>
      <c r="AF188" s="12"/>
      <c r="AG188" s="12"/>
      <c r="AH188" s="12"/>
      <c r="AI188" s="12"/>
    </row>
    <row r="189" spans="1:38" s="59" customFormat="1" ht="38.25" x14ac:dyDescent="0.2">
      <c r="A189" s="178" t="s">
        <v>847</v>
      </c>
      <c r="B189" s="131" t="s">
        <v>69</v>
      </c>
      <c r="C189" s="28" t="s">
        <v>70</v>
      </c>
      <c r="D189" s="131" t="s">
        <v>71</v>
      </c>
      <c r="E189" s="131" t="s">
        <v>72</v>
      </c>
      <c r="F189" s="131" t="s">
        <v>132</v>
      </c>
      <c r="G189" s="131" t="s">
        <v>133</v>
      </c>
      <c r="H189" s="131" t="s">
        <v>134</v>
      </c>
      <c r="I189" s="28" t="s">
        <v>135</v>
      </c>
      <c r="J189" s="131" t="s">
        <v>73</v>
      </c>
      <c r="K189" s="131" t="s">
        <v>136</v>
      </c>
      <c r="L189" s="131" t="s">
        <v>137</v>
      </c>
      <c r="M189" s="28" t="s">
        <v>138</v>
      </c>
      <c r="N189" s="131" t="s">
        <v>74</v>
      </c>
      <c r="O189" s="131" t="s">
        <v>75</v>
      </c>
      <c r="P189" s="131" t="s">
        <v>139</v>
      </c>
      <c r="Q189" s="131" t="s">
        <v>118</v>
      </c>
      <c r="R189" s="525" t="s">
        <v>848</v>
      </c>
      <c r="S189" s="131" t="s">
        <v>76</v>
      </c>
      <c r="T189" s="131" t="s">
        <v>96</v>
      </c>
      <c r="U189" s="40" t="s">
        <v>78</v>
      </c>
      <c r="V189" s="132" t="s">
        <v>79</v>
      </c>
      <c r="W189" s="162"/>
      <c r="X189" s="175"/>
      <c r="Y189" s="162"/>
      <c r="Z189" s="162"/>
      <c r="AA189" s="175"/>
      <c r="AB189" s="175"/>
      <c r="AC189" s="143"/>
      <c r="AD189" s="143"/>
      <c r="AE189" s="143"/>
      <c r="AF189" s="143"/>
      <c r="AG189" s="143"/>
      <c r="AH189" s="143"/>
      <c r="AI189" s="143"/>
      <c r="AJ189" s="143"/>
      <c r="AK189" s="143"/>
      <c r="AL189" s="143"/>
    </row>
    <row r="190" spans="1:38" x14ac:dyDescent="0.2">
      <c r="A190" s="169" t="s">
        <v>159</v>
      </c>
      <c r="B190" s="145">
        <v>73286.589718838193</v>
      </c>
      <c r="C190" s="145">
        <v>69057.481179218696</v>
      </c>
      <c r="D190" s="145">
        <v>813799.85232701898</v>
      </c>
      <c r="E190" s="145">
        <v>5824.6978937657505</v>
      </c>
      <c r="F190" s="145">
        <v>13834.653465765499</v>
      </c>
      <c r="G190" s="145">
        <v>47611.810912016699</v>
      </c>
      <c r="H190" s="145">
        <v>161687.02758322901</v>
      </c>
      <c r="I190" s="145">
        <v>113478.25925865299</v>
      </c>
      <c r="J190" s="145">
        <v>1065983.3099215101</v>
      </c>
      <c r="K190" s="145">
        <v>2388.5352607797799</v>
      </c>
      <c r="L190" s="145">
        <v>4192.2412067325704</v>
      </c>
      <c r="M190" s="145">
        <v>12000.2566731441</v>
      </c>
      <c r="N190" s="145">
        <v>2124922.5794194201</v>
      </c>
      <c r="O190" s="145">
        <v>66462.897796638295</v>
      </c>
      <c r="P190" s="145">
        <v>89.684981678612502</v>
      </c>
      <c r="Q190" s="145">
        <v>13873.4565773867</v>
      </c>
      <c r="R190" s="145">
        <v>747424.53342371795</v>
      </c>
      <c r="S190" s="145">
        <v>10967.3481724662</v>
      </c>
      <c r="T190" s="145">
        <v>148358.551608526</v>
      </c>
      <c r="U190" s="145">
        <v>777.85322236549098</v>
      </c>
      <c r="V190" s="121">
        <f t="shared" ref="V190:V196" si="45">SUM(B190:U190)</f>
        <v>5496021.6206028722</v>
      </c>
      <c r="W190" s="113"/>
      <c r="X190" s="114"/>
      <c r="Y190" s="113"/>
      <c r="Z190" s="113"/>
      <c r="AA190" s="114"/>
      <c r="AB190" s="114"/>
      <c r="AC190" s="12"/>
      <c r="AD190" s="12"/>
      <c r="AE190" s="12"/>
      <c r="AF190" s="12"/>
      <c r="AG190" s="12"/>
      <c r="AH190" s="12"/>
      <c r="AI190" s="12"/>
      <c r="AJ190" s="12"/>
      <c r="AK190" s="12"/>
      <c r="AL190" s="12"/>
    </row>
    <row r="191" spans="1:38" x14ac:dyDescent="0.2">
      <c r="A191" s="169" t="s">
        <v>160</v>
      </c>
      <c r="B191" s="145">
        <v>3507.8240432953398</v>
      </c>
      <c r="C191" s="145">
        <v>4777.6289063086697</v>
      </c>
      <c r="D191" s="145">
        <v>146224.26790353001</v>
      </c>
      <c r="E191" s="145">
        <v>4410.5517858005996</v>
      </c>
      <c r="F191" s="145">
        <v>9759.53679301589</v>
      </c>
      <c r="G191" s="145">
        <v>5748.1019842252099</v>
      </c>
      <c r="H191" s="145">
        <v>6230.8880975432603</v>
      </c>
      <c r="I191" s="145">
        <v>41974.293694871398</v>
      </c>
      <c r="J191" s="145">
        <v>245110.802267394</v>
      </c>
      <c r="K191" s="145">
        <v>415.532161628827</v>
      </c>
      <c r="L191" s="145">
        <v>1190.92099143378</v>
      </c>
      <c r="M191" s="145">
        <v>336.53587598539798</v>
      </c>
      <c r="N191" s="145">
        <v>64521.218563264199</v>
      </c>
      <c r="O191" s="145">
        <v>7252.2777862921303</v>
      </c>
      <c r="P191" s="145">
        <v>222.77627736981901</v>
      </c>
      <c r="Q191" s="145">
        <v>2448.41603258438</v>
      </c>
      <c r="R191" s="145">
        <v>19106.365595330401</v>
      </c>
      <c r="S191" s="145">
        <v>2410.1436250694001</v>
      </c>
      <c r="T191" s="145">
        <v>14151.6379803493</v>
      </c>
      <c r="U191" s="145">
        <v>665.19657061900898</v>
      </c>
      <c r="V191" s="121">
        <f t="shared" si="45"/>
        <v>580464.91693591105</v>
      </c>
      <c r="W191" s="114"/>
      <c r="X191" s="114"/>
      <c r="Y191" s="113"/>
      <c r="Z191" s="113"/>
      <c r="AA191" s="114"/>
      <c r="AB191" s="114"/>
      <c r="AC191" s="12"/>
      <c r="AD191" s="12"/>
      <c r="AE191" s="12"/>
      <c r="AF191" s="12"/>
      <c r="AG191" s="12"/>
      <c r="AH191" s="12"/>
      <c r="AI191" s="12"/>
      <c r="AJ191" s="12"/>
      <c r="AK191" s="12"/>
      <c r="AL191" s="12"/>
    </row>
    <row r="192" spans="1:38" x14ac:dyDescent="0.2">
      <c r="A192" s="169" t="s">
        <v>166</v>
      </c>
      <c r="B192" s="145">
        <v>97259.742437239707</v>
      </c>
      <c r="C192" s="145">
        <v>8583.8329641493001</v>
      </c>
      <c r="D192" s="145">
        <v>554341.24421599205</v>
      </c>
      <c r="E192" s="145">
        <v>2520.6990454178299</v>
      </c>
      <c r="F192" s="145">
        <v>97245.202229586401</v>
      </c>
      <c r="G192" s="145">
        <v>36104.575016671697</v>
      </c>
      <c r="H192" s="145">
        <v>142080.577001881</v>
      </c>
      <c r="I192" s="145">
        <v>165668.63100454601</v>
      </c>
      <c r="J192" s="145">
        <v>167717.41015781599</v>
      </c>
      <c r="K192" s="145">
        <v>2116.5442789439098</v>
      </c>
      <c r="L192" s="145">
        <v>1236.9019972477099</v>
      </c>
      <c r="M192" s="145">
        <v>924.43709937389895</v>
      </c>
      <c r="N192" s="145">
        <v>506384.22625764902</v>
      </c>
      <c r="O192" s="145">
        <v>22017.884766601899</v>
      </c>
      <c r="P192" s="145">
        <v>330.21845327038301</v>
      </c>
      <c r="Q192" s="145">
        <v>7613.53931675478</v>
      </c>
      <c r="R192" s="145">
        <v>99349.793284365893</v>
      </c>
      <c r="S192" s="145">
        <v>4457.6268923161497</v>
      </c>
      <c r="T192" s="145">
        <v>25536.635722688301</v>
      </c>
      <c r="U192" s="145">
        <v>101.62379089090901</v>
      </c>
      <c r="V192" s="121">
        <f t="shared" si="45"/>
        <v>1941591.3459334031</v>
      </c>
      <c r="W192" s="113"/>
      <c r="X192" s="114"/>
      <c r="Y192" s="113"/>
      <c r="Z192" s="113"/>
      <c r="AA192" s="114"/>
      <c r="AB192" s="114"/>
      <c r="AC192" s="12"/>
      <c r="AD192" s="12"/>
      <c r="AE192" s="12"/>
      <c r="AF192" s="12"/>
      <c r="AG192" s="12"/>
      <c r="AH192" s="12"/>
      <c r="AI192" s="12"/>
      <c r="AJ192" s="12"/>
      <c r="AK192" s="12"/>
      <c r="AL192" s="12"/>
    </row>
    <row r="193" spans="1:38" x14ac:dyDescent="0.2">
      <c r="A193" s="169" t="s">
        <v>167</v>
      </c>
      <c r="B193" s="145">
        <v>9550.9128889366893</v>
      </c>
      <c r="C193" s="145">
        <v>9121.9309695912507</v>
      </c>
      <c r="D193" s="145">
        <v>321696.58927666303</v>
      </c>
      <c r="E193" s="145">
        <v>3483.7191429352301</v>
      </c>
      <c r="F193" s="145">
        <v>87962.713306493999</v>
      </c>
      <c r="G193" s="145">
        <v>26442.1977183772</v>
      </c>
      <c r="H193" s="145">
        <v>74497.208633509406</v>
      </c>
      <c r="I193" s="145">
        <v>48066.484631499203</v>
      </c>
      <c r="J193" s="145">
        <v>112703.71574424001</v>
      </c>
      <c r="K193" s="145">
        <v>610.77806008979599</v>
      </c>
      <c r="L193" s="145">
        <v>254.356136029586</v>
      </c>
      <c r="M193" s="145">
        <v>1418.81578744016</v>
      </c>
      <c r="N193" s="145">
        <v>792833.72864042805</v>
      </c>
      <c r="O193" s="145">
        <v>16449.5592549145</v>
      </c>
      <c r="P193" s="145">
        <v>38.790290119126396</v>
      </c>
      <c r="Q193" s="145">
        <v>4585.2438551736896</v>
      </c>
      <c r="R193" s="145">
        <v>50858.879826028802</v>
      </c>
      <c r="S193" s="145">
        <v>1774.9248149888499</v>
      </c>
      <c r="T193" s="145">
        <v>98459.239667338305</v>
      </c>
      <c r="U193" s="145">
        <v>21.763686789199699</v>
      </c>
      <c r="V193" s="121">
        <f t="shared" si="45"/>
        <v>1660831.5523315861</v>
      </c>
      <c r="W193" s="113"/>
      <c r="X193" s="114"/>
      <c r="Y193" s="113"/>
      <c r="Z193" s="113"/>
      <c r="AA193" s="114"/>
      <c r="AB193" s="114"/>
      <c r="AC193" s="12"/>
      <c r="AD193" s="12"/>
      <c r="AE193" s="12"/>
      <c r="AF193" s="12"/>
      <c r="AG193" s="12"/>
      <c r="AH193" s="12"/>
      <c r="AI193" s="12"/>
      <c r="AJ193" s="12"/>
      <c r="AK193" s="12"/>
      <c r="AL193" s="12"/>
    </row>
    <row r="194" spans="1:38" x14ac:dyDescent="0.2">
      <c r="A194" s="169" t="s">
        <v>168</v>
      </c>
      <c r="B194" s="145">
        <v>6032.0804136302304</v>
      </c>
      <c r="C194" s="145">
        <v>304.32093282602699</v>
      </c>
      <c r="D194" s="145">
        <v>1328.4309697588899</v>
      </c>
      <c r="E194" s="145">
        <v>109.006071736104</v>
      </c>
      <c r="F194" s="145"/>
      <c r="G194" s="145">
        <v>12.1772203100845</v>
      </c>
      <c r="H194" s="145">
        <v>1.9082228653132902E-2</v>
      </c>
      <c r="I194" s="145">
        <v>19971.617477702901</v>
      </c>
      <c r="J194" s="145">
        <v>27397.5740191275</v>
      </c>
      <c r="K194" s="145">
        <v>377.63437877502201</v>
      </c>
      <c r="L194" s="145">
        <v>0.13454803917557001</v>
      </c>
      <c r="M194" s="145"/>
      <c r="N194" s="145">
        <v>6263.3523155785997</v>
      </c>
      <c r="O194" s="145">
        <v>712.27091144677195</v>
      </c>
      <c r="P194" s="145">
        <v>8.7458361098542792</v>
      </c>
      <c r="Q194" s="145">
        <v>50.777223219163702</v>
      </c>
      <c r="R194" s="145">
        <v>1487.86917284689</v>
      </c>
      <c r="S194" s="145">
        <v>30.600684564560598</v>
      </c>
      <c r="T194" s="145">
        <v>54.328552697785099</v>
      </c>
      <c r="U194" s="145">
        <v>5.9294059425592396</v>
      </c>
      <c r="V194" s="121">
        <f t="shared" si="45"/>
        <v>64146.869216540777</v>
      </c>
      <c r="W194" s="113"/>
      <c r="X194" s="114"/>
      <c r="Y194" s="113"/>
      <c r="Z194" s="113"/>
      <c r="AA194" s="114"/>
      <c r="AB194" s="114"/>
      <c r="AC194" s="12"/>
      <c r="AD194" s="12"/>
      <c r="AE194" s="12"/>
      <c r="AF194" s="12"/>
      <c r="AG194" s="12"/>
      <c r="AH194" s="12"/>
      <c r="AI194" s="12"/>
      <c r="AJ194" s="12"/>
      <c r="AK194" s="12"/>
      <c r="AL194" s="12"/>
    </row>
    <row r="195" spans="1:38" x14ac:dyDescent="0.2">
      <c r="A195" s="23" t="s">
        <v>164</v>
      </c>
      <c r="B195" s="145">
        <v>550.79754147678602</v>
      </c>
      <c r="C195" s="145">
        <v>921.54920521192196</v>
      </c>
      <c r="D195" s="145">
        <v>228653.49718062099</v>
      </c>
      <c r="E195" s="145">
        <v>156.08670587837599</v>
      </c>
      <c r="F195" s="145"/>
      <c r="G195" s="145">
        <v>19.859632385894599</v>
      </c>
      <c r="H195" s="145">
        <v>1322.54417047835</v>
      </c>
      <c r="I195" s="145"/>
      <c r="J195" s="145">
        <v>146735.52442976</v>
      </c>
      <c r="K195" s="145">
        <v>181.231742884032</v>
      </c>
      <c r="L195" s="145">
        <v>29.577676540240599</v>
      </c>
      <c r="M195" s="145">
        <v>1719.89477635361</v>
      </c>
      <c r="N195" s="145">
        <v>369723.77255293098</v>
      </c>
      <c r="O195" s="145">
        <v>128.34924923256</v>
      </c>
      <c r="P195" s="145">
        <v>69.059314013458703</v>
      </c>
      <c r="Q195" s="145">
        <v>992.92717789672304</v>
      </c>
      <c r="R195" s="145">
        <v>276964.03637843498</v>
      </c>
      <c r="S195" s="145">
        <v>1157.5546716349099</v>
      </c>
      <c r="T195" s="145">
        <v>16996.463572217999</v>
      </c>
      <c r="U195" s="145">
        <v>119.448794358409</v>
      </c>
      <c r="V195" s="121">
        <f t="shared" si="45"/>
        <v>1046442.1747723102</v>
      </c>
      <c r="W195" s="113"/>
      <c r="X195" s="114"/>
      <c r="Y195" s="113"/>
      <c r="Z195" s="113"/>
      <c r="AA195" s="114"/>
      <c r="AB195" s="114"/>
      <c r="AC195" s="12"/>
      <c r="AD195" s="12"/>
      <c r="AE195" s="12"/>
      <c r="AF195" s="12"/>
      <c r="AG195" s="12"/>
      <c r="AH195" s="12"/>
      <c r="AI195" s="12"/>
      <c r="AJ195" s="12"/>
      <c r="AK195" s="12"/>
      <c r="AL195" s="12"/>
    </row>
    <row r="196" spans="1:38" x14ac:dyDescent="0.2">
      <c r="A196" s="169" t="s">
        <v>165</v>
      </c>
      <c r="B196" s="145">
        <v>4039.8522125510399</v>
      </c>
      <c r="C196" s="145">
        <v>3148.19065087847</v>
      </c>
      <c r="D196" s="145">
        <v>55086.849124385903</v>
      </c>
      <c r="E196" s="145">
        <v>13.2550095031037</v>
      </c>
      <c r="F196" s="145"/>
      <c r="G196" s="145">
        <v>31102.844044710499</v>
      </c>
      <c r="H196" s="145">
        <v>32674.9184206053</v>
      </c>
      <c r="I196" s="145">
        <v>6276.5036456221696</v>
      </c>
      <c r="J196" s="145">
        <v>48339.852213850201</v>
      </c>
      <c r="K196" s="145">
        <v>0.84926870372146301</v>
      </c>
      <c r="L196" s="145">
        <v>98.508974893949897</v>
      </c>
      <c r="M196" s="145">
        <v>981.88140248879699</v>
      </c>
      <c r="N196" s="145">
        <v>146086.82338039501</v>
      </c>
      <c r="O196" s="145">
        <v>62812.422153365696</v>
      </c>
      <c r="P196" s="145">
        <v>93.583235203288396</v>
      </c>
      <c r="Q196" s="145">
        <v>176.25566305126901</v>
      </c>
      <c r="R196" s="145">
        <v>24424.092380877501</v>
      </c>
      <c r="S196" s="145">
        <v>119.357202382758</v>
      </c>
      <c r="T196" s="145">
        <v>4652.1728502083497</v>
      </c>
      <c r="U196" s="145">
        <v>20.872696083038999</v>
      </c>
      <c r="V196" s="121">
        <f t="shared" si="45"/>
        <v>420149.08452976006</v>
      </c>
      <c r="W196" s="113"/>
      <c r="X196" s="114"/>
      <c r="Y196" s="113"/>
      <c r="Z196" s="113"/>
      <c r="AA196" s="114"/>
      <c r="AB196" s="114"/>
      <c r="AC196" s="12"/>
      <c r="AD196" s="12"/>
      <c r="AE196" s="12"/>
      <c r="AF196" s="12"/>
      <c r="AG196" s="12"/>
      <c r="AH196" s="12"/>
      <c r="AI196" s="12"/>
      <c r="AJ196" s="12"/>
      <c r="AK196" s="12"/>
      <c r="AL196" s="12"/>
    </row>
    <row r="197" spans="1:38" x14ac:dyDescent="0.2">
      <c r="A197" s="21" t="s">
        <v>600</v>
      </c>
      <c r="B197" s="121">
        <f t="shared" ref="B197:V197" si="46">SUM(B190:B196)</f>
        <v>194227.79925596801</v>
      </c>
      <c r="C197" s="121">
        <f t="shared" si="46"/>
        <v>95914.934808184349</v>
      </c>
      <c r="D197" s="121">
        <f t="shared" si="46"/>
        <v>2121130.7309979699</v>
      </c>
      <c r="E197" s="121">
        <f t="shared" si="46"/>
        <v>16518.015655036994</v>
      </c>
      <c r="F197" s="121">
        <f t="shared" si="46"/>
        <v>208802.1057948618</v>
      </c>
      <c r="G197" s="121">
        <f t="shared" si="46"/>
        <v>147041.56652869729</v>
      </c>
      <c r="H197" s="121">
        <f t="shared" si="46"/>
        <v>418493.18298947497</v>
      </c>
      <c r="I197" s="121">
        <f t="shared" si="46"/>
        <v>395435.78971289471</v>
      </c>
      <c r="J197" s="121">
        <f t="shared" si="46"/>
        <v>1813988.1887536978</v>
      </c>
      <c r="K197" s="121">
        <f t="shared" si="46"/>
        <v>6091.1051518050881</v>
      </c>
      <c r="L197" s="121">
        <f t="shared" si="46"/>
        <v>7002.6415309170125</v>
      </c>
      <c r="M197" s="121">
        <f t="shared" si="46"/>
        <v>17381.821614785968</v>
      </c>
      <c r="N197" s="121">
        <f t="shared" si="46"/>
        <v>4010735.7011296656</v>
      </c>
      <c r="O197" s="121">
        <f t="shared" si="46"/>
        <v>175835.66191849188</v>
      </c>
      <c r="P197" s="121">
        <f t="shared" si="46"/>
        <v>852.85838776454239</v>
      </c>
      <c r="Q197" s="121">
        <f t="shared" si="46"/>
        <v>29740.615846066707</v>
      </c>
      <c r="R197" s="121">
        <f t="shared" si="46"/>
        <v>1219615.5700616026</v>
      </c>
      <c r="S197" s="121">
        <f t="shared" si="46"/>
        <v>20917.556063422828</v>
      </c>
      <c r="T197" s="121">
        <f t="shared" si="46"/>
        <v>308209.0299540261</v>
      </c>
      <c r="U197" s="121">
        <f t="shared" si="46"/>
        <v>1712.6881670486162</v>
      </c>
      <c r="V197" s="121">
        <f t="shared" si="46"/>
        <v>11209647.564322384</v>
      </c>
      <c r="W197" s="113"/>
      <c r="X197" s="113"/>
      <c r="Y197" s="113"/>
      <c r="Z197" s="114"/>
      <c r="AA197" s="108"/>
      <c r="AB197" s="12"/>
      <c r="AC197" s="12"/>
      <c r="AD197" s="12"/>
      <c r="AE197" s="12"/>
      <c r="AF197" s="12"/>
      <c r="AG197" s="12"/>
      <c r="AH197" s="12"/>
      <c r="AI197" s="12"/>
      <c r="AJ197" s="12"/>
    </row>
    <row r="198" spans="1:38" x14ac:dyDescent="0.2">
      <c r="A198" s="162"/>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13"/>
      <c r="X198" s="113"/>
      <c r="Y198" s="113"/>
      <c r="Z198" s="114"/>
      <c r="AA198" s="108"/>
      <c r="AB198" s="12"/>
      <c r="AC198" s="12"/>
      <c r="AD198" s="12"/>
      <c r="AE198" s="12"/>
      <c r="AF198" s="12"/>
      <c r="AG198" s="12"/>
      <c r="AH198" s="12"/>
      <c r="AI198" s="12"/>
      <c r="AJ198" s="12"/>
    </row>
    <row r="199" spans="1:38" ht="24.75" customHeight="1" x14ac:dyDescent="0.2">
      <c r="A199" s="162"/>
      <c r="B199" s="114"/>
      <c r="C199" s="114"/>
      <c r="D199" s="114"/>
      <c r="E199" s="114"/>
      <c r="F199" s="114"/>
      <c r="G199" s="114"/>
      <c r="H199" s="114"/>
      <c r="I199" s="114"/>
      <c r="J199" s="114"/>
      <c r="K199" s="114"/>
      <c r="L199" s="114"/>
      <c r="M199" s="114"/>
      <c r="N199" s="114"/>
      <c r="O199" s="114"/>
      <c r="P199" s="114"/>
      <c r="Q199" s="114"/>
      <c r="R199" s="114"/>
      <c r="S199" s="123"/>
      <c r="T199" s="114"/>
      <c r="U199" s="113"/>
      <c r="V199" s="113"/>
      <c r="W199" s="113"/>
      <c r="X199" s="114"/>
      <c r="Y199" s="12"/>
      <c r="Z199" s="12"/>
      <c r="AA199" s="108"/>
      <c r="AB199" s="12"/>
      <c r="AC199" s="12"/>
      <c r="AD199" s="12"/>
      <c r="AE199" s="12"/>
      <c r="AF199" s="12"/>
      <c r="AG199" s="12"/>
      <c r="AH199" s="12"/>
    </row>
    <row r="200" spans="1:38" ht="24.75" customHeight="1" x14ac:dyDescent="0.2">
      <c r="A200" s="162"/>
      <c r="B200" s="114"/>
      <c r="C200" s="114"/>
      <c r="D200" s="114"/>
      <c r="E200" s="114"/>
      <c r="F200" s="114"/>
      <c r="G200" s="114"/>
      <c r="H200" s="114"/>
      <c r="I200" s="114"/>
      <c r="J200" s="114"/>
      <c r="K200" s="114"/>
      <c r="L200" s="114"/>
      <c r="M200" s="114"/>
      <c r="N200" s="114"/>
      <c r="O200" s="114"/>
      <c r="P200" s="114"/>
      <c r="Q200" s="114"/>
      <c r="R200" s="114"/>
      <c r="S200" s="123"/>
      <c r="T200" s="114"/>
      <c r="U200" s="113"/>
      <c r="V200" s="113"/>
      <c r="W200" s="113"/>
      <c r="X200" s="114"/>
      <c r="Y200" s="12"/>
      <c r="Z200" s="12"/>
      <c r="AA200" s="108"/>
      <c r="AB200" s="12"/>
      <c r="AC200" s="12"/>
      <c r="AD200" s="12"/>
      <c r="AE200" s="12"/>
      <c r="AF200" s="12"/>
      <c r="AG200" s="12"/>
      <c r="AH200" s="12"/>
    </row>
    <row r="201" spans="1:38" ht="24.75" customHeight="1" x14ac:dyDescent="0.2">
      <c r="A201" s="162"/>
      <c r="B201" s="114"/>
      <c r="C201" s="114"/>
      <c r="D201" s="114"/>
      <c r="E201" s="114"/>
      <c r="F201" s="114"/>
      <c r="G201" s="114"/>
      <c r="H201" s="114"/>
      <c r="I201" s="114"/>
      <c r="J201" s="114"/>
      <c r="K201" s="114"/>
      <c r="L201" s="114"/>
      <c r="M201" s="114"/>
      <c r="N201" s="114"/>
      <c r="O201" s="114"/>
      <c r="P201" s="114"/>
      <c r="Q201" s="114"/>
      <c r="R201" s="114"/>
      <c r="S201" s="123"/>
      <c r="T201" s="114"/>
      <c r="U201" s="113"/>
      <c r="V201" s="113"/>
      <c r="W201" s="113"/>
      <c r="X201" s="114"/>
      <c r="Y201" s="12"/>
      <c r="Z201" s="12"/>
      <c r="AA201" s="108"/>
      <c r="AB201" s="12"/>
      <c r="AC201" s="12"/>
      <c r="AD201" s="12"/>
      <c r="AE201" s="12"/>
      <c r="AF201" s="12"/>
      <c r="AG201" s="12"/>
      <c r="AH201" s="12"/>
    </row>
    <row r="202" spans="1:38" ht="24.75" customHeight="1" x14ac:dyDescent="0.2">
      <c r="A202" s="162"/>
      <c r="B202" s="114"/>
      <c r="C202" s="114"/>
      <c r="D202" s="114"/>
      <c r="E202" s="114"/>
      <c r="F202" s="114"/>
      <c r="G202" s="114"/>
      <c r="H202" s="114"/>
      <c r="I202" s="114"/>
      <c r="J202" s="114"/>
      <c r="K202" s="114"/>
      <c r="L202" s="114"/>
      <c r="M202" s="114"/>
      <c r="N202" s="114"/>
      <c r="O202" s="114"/>
      <c r="P202" s="114"/>
      <c r="Q202" s="114"/>
      <c r="R202" s="114"/>
      <c r="S202" s="123"/>
      <c r="T202" s="114"/>
      <c r="U202" s="113"/>
      <c r="V202" s="113"/>
      <c r="W202" s="113"/>
      <c r="X202" s="114"/>
      <c r="Y202" s="12"/>
      <c r="Z202" s="12"/>
      <c r="AA202" s="108"/>
      <c r="AB202" s="12"/>
      <c r="AC202" s="12"/>
      <c r="AD202" s="12"/>
      <c r="AE202" s="12"/>
      <c r="AF202" s="12"/>
      <c r="AG202" s="12"/>
      <c r="AH202" s="12"/>
    </row>
    <row r="203" spans="1:38" ht="24.75" customHeight="1" x14ac:dyDescent="0.2">
      <c r="A203" s="162"/>
      <c r="B203" s="114"/>
      <c r="C203" s="114"/>
      <c r="D203" s="114"/>
      <c r="E203" s="114"/>
      <c r="F203" s="114"/>
      <c r="G203" s="114"/>
      <c r="H203" s="114"/>
      <c r="I203" s="114"/>
      <c r="J203" s="114"/>
      <c r="K203" s="114"/>
      <c r="L203" s="114"/>
      <c r="M203" s="114"/>
      <c r="N203" s="114"/>
      <c r="O203" s="114"/>
      <c r="P203" s="114"/>
      <c r="Q203" s="114"/>
      <c r="R203" s="114"/>
      <c r="S203" s="123"/>
      <c r="T203" s="114"/>
      <c r="U203" s="113"/>
      <c r="V203" s="113"/>
      <c r="W203" s="113"/>
      <c r="X203" s="114"/>
      <c r="Y203" s="12"/>
      <c r="Z203" s="12"/>
      <c r="AA203" s="108"/>
      <c r="AB203" s="12"/>
      <c r="AC203" s="12"/>
      <c r="AD203" s="12"/>
      <c r="AE203" s="12"/>
      <c r="AF203" s="12"/>
      <c r="AG203" s="12"/>
      <c r="AH203" s="12"/>
    </row>
    <row r="204" spans="1:38" ht="24.75" customHeight="1" x14ac:dyDescent="0.2">
      <c r="A204" s="162"/>
      <c r="B204" s="114"/>
      <c r="C204" s="114"/>
      <c r="D204" s="114"/>
      <c r="E204" s="114"/>
      <c r="F204" s="114"/>
      <c r="G204" s="114"/>
      <c r="H204" s="114"/>
      <c r="I204" s="114"/>
      <c r="J204" s="114"/>
      <c r="K204" s="114"/>
      <c r="L204" s="114"/>
      <c r="M204" s="114"/>
      <c r="N204" s="114"/>
      <c r="O204" s="114"/>
      <c r="P204" s="114"/>
      <c r="Q204" s="114"/>
      <c r="R204" s="114"/>
      <c r="S204" s="123"/>
      <c r="T204" s="114"/>
      <c r="U204" s="113"/>
      <c r="V204" s="113"/>
      <c r="W204" s="113"/>
      <c r="X204" s="114"/>
      <c r="Y204" s="12"/>
      <c r="Z204" s="12"/>
      <c r="AA204" s="108"/>
      <c r="AB204" s="12"/>
      <c r="AC204" s="12"/>
      <c r="AD204" s="12"/>
      <c r="AE204" s="12"/>
      <c r="AF204" s="12"/>
      <c r="AG204" s="12"/>
      <c r="AH204" s="12"/>
    </row>
    <row r="205" spans="1:38" ht="24.75" customHeight="1" x14ac:dyDescent="0.2">
      <c r="A205" s="162"/>
      <c r="B205" s="114"/>
      <c r="C205" s="114"/>
      <c r="D205" s="114"/>
      <c r="E205" s="114"/>
      <c r="F205" s="114"/>
      <c r="G205" s="114"/>
      <c r="H205" s="114"/>
      <c r="I205" s="114"/>
      <c r="J205" s="114"/>
      <c r="K205" s="114"/>
      <c r="L205" s="114"/>
      <c r="M205" s="114"/>
      <c r="N205" s="114"/>
      <c r="O205" s="114"/>
      <c r="P205" s="114"/>
      <c r="Q205" s="114"/>
      <c r="R205" s="114"/>
      <c r="S205" s="123"/>
      <c r="T205" s="114"/>
      <c r="U205" s="113"/>
      <c r="V205" s="113"/>
      <c r="W205" s="113"/>
      <c r="X205" s="114"/>
      <c r="Y205" s="12"/>
      <c r="Z205" s="12"/>
      <c r="AA205" s="108"/>
      <c r="AB205" s="12"/>
      <c r="AC205" s="12"/>
      <c r="AD205" s="12"/>
      <c r="AE205" s="12"/>
      <c r="AF205" s="12"/>
      <c r="AG205" s="12"/>
      <c r="AH205" s="12"/>
    </row>
    <row r="206" spans="1:38" ht="24.75" customHeight="1" x14ac:dyDescent="0.2">
      <c r="A206" s="162"/>
      <c r="B206" s="114"/>
      <c r="C206" s="114"/>
      <c r="D206" s="114"/>
      <c r="E206" s="114"/>
      <c r="F206" s="114"/>
      <c r="G206" s="114"/>
      <c r="H206" s="114"/>
      <c r="I206" s="114"/>
      <c r="J206" s="114"/>
      <c r="K206" s="114"/>
      <c r="L206" s="114"/>
      <c r="M206" s="114"/>
      <c r="N206" s="114"/>
      <c r="O206" s="114"/>
      <c r="P206" s="114"/>
      <c r="Q206" s="114"/>
      <c r="R206" s="114"/>
      <c r="S206" s="123"/>
      <c r="T206" s="114"/>
      <c r="U206" s="113"/>
      <c r="V206" s="113"/>
      <c r="W206" s="113"/>
      <c r="X206" s="114"/>
      <c r="Y206" s="12"/>
      <c r="Z206" s="12"/>
      <c r="AA206" s="108"/>
      <c r="AB206" s="12"/>
      <c r="AC206" s="12"/>
      <c r="AD206" s="12"/>
      <c r="AE206" s="12"/>
      <c r="AF206" s="12"/>
      <c r="AG206" s="12"/>
      <c r="AH206" s="12"/>
    </row>
    <row r="207" spans="1:38" ht="24.75" customHeight="1" x14ac:dyDescent="0.2">
      <c r="A207" s="162"/>
      <c r="B207" s="114"/>
      <c r="C207" s="114"/>
      <c r="D207" s="114"/>
      <c r="E207" s="114"/>
      <c r="F207" s="114"/>
      <c r="G207" s="114"/>
      <c r="H207" s="114"/>
      <c r="I207" s="114"/>
      <c r="J207" s="114"/>
      <c r="K207" s="114"/>
      <c r="L207" s="114"/>
      <c r="M207" s="114"/>
      <c r="N207" s="114"/>
      <c r="O207" s="114"/>
      <c r="P207" s="114"/>
      <c r="Q207" s="114"/>
      <c r="R207" s="114"/>
      <c r="S207" s="123"/>
      <c r="T207" s="114"/>
      <c r="U207" s="113"/>
      <c r="V207" s="113"/>
      <c r="W207" s="113"/>
      <c r="X207" s="114"/>
      <c r="Y207" s="12"/>
      <c r="Z207" s="12"/>
      <c r="AA207" s="108"/>
      <c r="AB207" s="12"/>
      <c r="AC207" s="12"/>
      <c r="AD207" s="12"/>
      <c r="AE207" s="12"/>
      <c r="AF207" s="12"/>
      <c r="AG207" s="12"/>
      <c r="AH207" s="12"/>
    </row>
    <row r="208" spans="1:38" ht="24.75" customHeight="1" x14ac:dyDescent="0.2">
      <c r="A208" s="162"/>
      <c r="B208" s="114"/>
      <c r="C208" s="114"/>
      <c r="D208" s="114"/>
      <c r="E208" s="114"/>
      <c r="F208" s="114"/>
      <c r="G208" s="114"/>
      <c r="H208" s="114"/>
      <c r="I208" s="114"/>
      <c r="J208" s="114"/>
      <c r="K208" s="114"/>
      <c r="L208" s="114"/>
      <c r="M208" s="114"/>
      <c r="N208" s="114"/>
      <c r="O208" s="114"/>
      <c r="P208" s="114"/>
      <c r="Q208" s="114"/>
      <c r="R208" s="114"/>
      <c r="S208" s="123"/>
      <c r="T208" s="114"/>
      <c r="U208" s="113"/>
      <c r="V208" s="113"/>
      <c r="W208" s="113"/>
      <c r="X208" s="114"/>
      <c r="Y208" s="12"/>
      <c r="Z208" s="12"/>
      <c r="AA208" s="108"/>
      <c r="AB208" s="12"/>
      <c r="AC208" s="12"/>
      <c r="AD208" s="12"/>
      <c r="AE208" s="12"/>
      <c r="AF208" s="12"/>
      <c r="AG208" s="12"/>
      <c r="AH208" s="12"/>
    </row>
    <row r="209" spans="1:35" x14ac:dyDescent="0.2">
      <c r="A209" s="162"/>
      <c r="B209" s="114"/>
      <c r="C209" s="114"/>
      <c r="D209" s="114"/>
      <c r="E209" s="114"/>
      <c r="F209" s="114"/>
      <c r="G209" s="114"/>
      <c r="H209" s="114"/>
      <c r="I209" s="114"/>
      <c r="J209" s="114"/>
      <c r="K209" s="114"/>
      <c r="L209" s="114"/>
      <c r="M209" s="114"/>
      <c r="N209" s="114"/>
      <c r="O209" s="114"/>
      <c r="P209" s="114"/>
      <c r="Q209" s="114"/>
      <c r="R209" s="114"/>
      <c r="S209" s="123"/>
      <c r="T209" s="114"/>
      <c r="U209" s="113"/>
      <c r="V209" s="113"/>
      <c r="W209" s="113"/>
      <c r="X209" s="114"/>
      <c r="Y209" s="12"/>
      <c r="Z209" s="12"/>
      <c r="AA209" s="108"/>
      <c r="AB209" s="12"/>
      <c r="AC209" s="12"/>
      <c r="AD209" s="12"/>
      <c r="AE209" s="12"/>
      <c r="AF209" s="12"/>
      <c r="AG209" s="12"/>
      <c r="AH209" s="12"/>
    </row>
    <row r="210" spans="1:35" ht="30" customHeight="1" x14ac:dyDescent="0.2">
      <c r="A210" s="676" t="s">
        <v>171</v>
      </c>
      <c r="B210" s="676"/>
      <c r="C210" s="676"/>
      <c r="D210" s="676"/>
      <c r="E210" s="12"/>
      <c r="F210" s="12"/>
      <c r="G210" s="12"/>
      <c r="H210" s="12"/>
      <c r="I210" s="12"/>
      <c r="J210" s="12"/>
      <c r="K210" s="12"/>
      <c r="L210" s="12"/>
      <c r="M210" s="12"/>
      <c r="N210" s="12"/>
      <c r="O210" s="12"/>
      <c r="P210" s="12"/>
      <c r="Q210" s="12"/>
      <c r="R210" s="12"/>
      <c r="S210" s="12"/>
      <c r="T210" s="12"/>
      <c r="U210" s="12"/>
      <c r="V210" s="12"/>
      <c r="W210" s="113"/>
      <c r="X210" s="114"/>
      <c r="Y210" s="12"/>
      <c r="Z210" s="12"/>
      <c r="AA210" s="108"/>
      <c r="AB210" s="12"/>
      <c r="AC210" s="12"/>
      <c r="AD210" s="12"/>
      <c r="AE210" s="12"/>
      <c r="AF210" s="12"/>
      <c r="AG210" s="12"/>
      <c r="AH210" s="12"/>
    </row>
    <row r="211" spans="1:35" ht="15" x14ac:dyDescent="0.2">
      <c r="A211" s="112"/>
      <c r="B211" s="12"/>
      <c r="C211" s="12"/>
      <c r="D211" s="12"/>
      <c r="E211" s="12"/>
      <c r="F211" s="12"/>
      <c r="G211" s="12"/>
      <c r="H211" s="12"/>
      <c r="I211" s="12"/>
      <c r="J211" s="12"/>
      <c r="K211" s="12"/>
      <c r="L211" s="12"/>
      <c r="M211" s="12"/>
      <c r="N211" s="12"/>
      <c r="O211" s="12"/>
      <c r="P211" s="12"/>
      <c r="Q211" s="12"/>
      <c r="R211" s="12"/>
      <c r="S211" s="12"/>
      <c r="T211" s="12"/>
      <c r="U211" s="12"/>
      <c r="V211" s="12"/>
      <c r="W211" s="113"/>
      <c r="X211" s="114"/>
      <c r="Y211" s="12"/>
      <c r="Z211" s="12"/>
      <c r="AA211" s="108"/>
      <c r="AB211" s="12"/>
      <c r="AC211" s="12"/>
      <c r="AD211" s="12"/>
      <c r="AE211" s="12"/>
      <c r="AF211" s="12"/>
      <c r="AG211" s="12"/>
      <c r="AH211" s="12"/>
    </row>
    <row r="212" spans="1:35" x14ac:dyDescent="0.2">
      <c r="A212" s="12" t="s">
        <v>97</v>
      </c>
      <c r="B212" s="12"/>
      <c r="C212" s="12"/>
      <c r="D212" s="12"/>
      <c r="E212" s="12"/>
      <c r="F212" s="12"/>
      <c r="G212" s="12"/>
      <c r="H212" s="12"/>
      <c r="I212" s="12"/>
      <c r="J212" s="12"/>
      <c r="K212" s="12"/>
      <c r="L212" s="12"/>
      <c r="M212" s="12"/>
      <c r="N212" s="12"/>
      <c r="O212" s="12"/>
      <c r="P212" s="12"/>
      <c r="Q212" s="12"/>
      <c r="R212" s="12"/>
      <c r="S212" s="113"/>
      <c r="T212" s="113"/>
      <c r="U212" s="113"/>
      <c r="V212" s="113"/>
      <c r="W212" s="113"/>
      <c r="X212" s="114"/>
      <c r="Y212" s="12"/>
      <c r="Z212" s="12"/>
      <c r="AA212" s="108"/>
      <c r="AB212" s="12"/>
      <c r="AC212" s="12"/>
      <c r="AD212" s="12"/>
      <c r="AE212" s="12"/>
      <c r="AF212" s="12"/>
      <c r="AG212" s="12"/>
      <c r="AH212" s="12"/>
    </row>
    <row r="213" spans="1:35" ht="25.5" x14ac:dyDescent="0.2">
      <c r="A213" s="115" t="s">
        <v>125</v>
      </c>
      <c r="B213" s="116" t="s">
        <v>68</v>
      </c>
      <c r="C213" s="116" t="s">
        <v>69</v>
      </c>
      <c r="D213" s="116" t="s">
        <v>70</v>
      </c>
      <c r="E213" s="116" t="s">
        <v>71</v>
      </c>
      <c r="F213" s="116" t="s">
        <v>72</v>
      </c>
      <c r="G213" s="116" t="s">
        <v>73</v>
      </c>
      <c r="H213" s="117" t="s">
        <v>74</v>
      </c>
      <c r="I213" s="116" t="s">
        <v>75</v>
      </c>
      <c r="J213" s="116" t="s">
        <v>848</v>
      </c>
      <c r="K213" s="116" t="s">
        <v>76</v>
      </c>
      <c r="L213" s="116" t="s">
        <v>126</v>
      </c>
      <c r="M213" s="116" t="s">
        <v>78</v>
      </c>
      <c r="N213" s="40" t="s">
        <v>79</v>
      </c>
      <c r="O213" s="12"/>
      <c r="P213" s="12"/>
      <c r="Q213" s="12"/>
      <c r="R213" s="12"/>
      <c r="S213" s="113"/>
      <c r="T213" s="118"/>
      <c r="U213" s="118"/>
      <c r="V213" s="118"/>
      <c r="W213" s="113"/>
      <c r="X213" s="114"/>
      <c r="Y213" s="12"/>
      <c r="Z213" s="12"/>
      <c r="AA213" s="108"/>
      <c r="AB213" s="12"/>
      <c r="AC213" s="12"/>
      <c r="AD213" s="12"/>
      <c r="AE213" s="12"/>
      <c r="AF213" s="12"/>
      <c r="AG213" s="12"/>
      <c r="AH213" s="12"/>
    </row>
    <row r="214" spans="1:35" ht="24" customHeight="1" x14ac:dyDescent="0.2">
      <c r="A214" s="120" t="s">
        <v>127</v>
      </c>
      <c r="B214" s="121">
        <f>B225</f>
        <v>15.943277</v>
      </c>
      <c r="C214" s="121">
        <f t="shared" ref="C214:M214" si="47">C225</f>
        <v>2.0008600000000003</v>
      </c>
      <c r="D214" s="121">
        <f t="shared" si="47"/>
        <v>172.03639100000004</v>
      </c>
      <c r="E214" s="121">
        <f t="shared" si="47"/>
        <v>405.060654</v>
      </c>
      <c r="F214" s="121">
        <f t="shared" si="47"/>
        <v>6.3843249999999996</v>
      </c>
      <c r="G214" s="121">
        <f t="shared" si="47"/>
        <v>163.27644600000002</v>
      </c>
      <c r="H214" s="121">
        <f t="shared" si="47"/>
        <v>360.64454699999999</v>
      </c>
      <c r="I214" s="121">
        <f t="shared" si="47"/>
        <v>70.647366000000005</v>
      </c>
      <c r="J214" s="121">
        <f t="shared" si="47"/>
        <v>56.956518000000003</v>
      </c>
      <c r="K214" s="121">
        <f t="shared" si="47"/>
        <v>13.084823000000002</v>
      </c>
      <c r="L214" s="121">
        <f t="shared" si="47"/>
        <v>77.176446999999996</v>
      </c>
      <c r="M214" s="121">
        <f t="shared" si="47"/>
        <v>7.6517379999999999</v>
      </c>
      <c r="N214" s="121">
        <f>SUM(B214:M214)</f>
        <v>1350.863392</v>
      </c>
      <c r="O214" s="122"/>
      <c r="P214" s="122"/>
      <c r="Q214" s="122"/>
      <c r="R214" s="122"/>
      <c r="S214" s="123"/>
      <c r="T214" s="123"/>
      <c r="U214" s="123"/>
      <c r="V214" s="123"/>
      <c r="W214" s="113"/>
      <c r="X214" s="114"/>
      <c r="Y214" s="12"/>
      <c r="Z214" s="12"/>
      <c r="AA214" s="108"/>
      <c r="AB214" s="12"/>
      <c r="AC214" s="12"/>
      <c r="AD214" s="12"/>
      <c r="AE214" s="12"/>
      <c r="AF214" s="12"/>
      <c r="AG214" s="12"/>
      <c r="AH214" s="12"/>
    </row>
    <row r="215" spans="1:35" ht="12"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13"/>
      <c r="X215" s="114"/>
      <c r="Y215" s="12"/>
      <c r="Z215" s="12"/>
      <c r="AA215" s="108"/>
      <c r="AB215" s="12"/>
      <c r="AC215" s="12"/>
      <c r="AD215" s="12"/>
      <c r="AE215" s="12"/>
      <c r="AF215" s="12"/>
      <c r="AG215" s="12"/>
      <c r="AH215" s="12"/>
    </row>
    <row r="216" spans="1:35" ht="12"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13"/>
      <c r="X216" s="114"/>
      <c r="Y216" s="12"/>
      <c r="Z216" s="12"/>
      <c r="AA216" s="108"/>
      <c r="AB216" s="12"/>
      <c r="AC216" s="12"/>
      <c r="AD216" s="12"/>
      <c r="AE216" s="12"/>
      <c r="AF216" s="12"/>
      <c r="AG216" s="12"/>
      <c r="AH216" s="12"/>
    </row>
    <row r="217" spans="1:35" ht="12" customHeight="1" x14ac:dyDescent="0.2">
      <c r="A217" s="12" t="s">
        <v>81</v>
      </c>
      <c r="B217" s="12"/>
      <c r="C217" s="12"/>
      <c r="D217" s="12"/>
      <c r="E217" s="12"/>
      <c r="F217" s="12"/>
      <c r="G217" s="12"/>
      <c r="H217" s="12"/>
      <c r="I217" s="12"/>
      <c r="J217" s="12"/>
      <c r="K217" s="12"/>
      <c r="L217" s="12"/>
      <c r="M217" s="12"/>
      <c r="N217" s="12"/>
      <c r="O217" s="12"/>
      <c r="P217" s="12"/>
      <c r="Q217" s="12"/>
      <c r="R217" s="12"/>
      <c r="S217" s="12"/>
      <c r="T217" s="12"/>
      <c r="U217" s="12"/>
      <c r="V217" s="12"/>
      <c r="W217" s="113"/>
      <c r="X217" s="114"/>
      <c r="Y217" s="12"/>
      <c r="Z217" s="12"/>
      <c r="AA217" s="108"/>
      <c r="AB217" s="12"/>
      <c r="AC217" s="12"/>
      <c r="AD217" s="12"/>
      <c r="AE217" s="12"/>
      <c r="AF217" s="12"/>
      <c r="AG217" s="12"/>
      <c r="AH217" s="12"/>
    </row>
    <row r="218" spans="1:35" ht="51" x14ac:dyDescent="0.2">
      <c r="A218" s="19" t="s">
        <v>172</v>
      </c>
      <c r="B218" s="116" t="s">
        <v>68</v>
      </c>
      <c r="C218" s="116" t="s">
        <v>69</v>
      </c>
      <c r="D218" s="116" t="s">
        <v>70</v>
      </c>
      <c r="E218" s="116" t="s">
        <v>71</v>
      </c>
      <c r="F218" s="116" t="s">
        <v>72</v>
      </c>
      <c r="G218" s="40" t="s">
        <v>130</v>
      </c>
      <c r="H218" s="28" t="s">
        <v>74</v>
      </c>
      <c r="I218" s="40" t="s">
        <v>75</v>
      </c>
      <c r="J218" s="40" t="s">
        <v>848</v>
      </c>
      <c r="K218" s="40" t="s">
        <v>76</v>
      </c>
      <c r="L218" s="40" t="s">
        <v>126</v>
      </c>
      <c r="M218" s="40" t="s">
        <v>78</v>
      </c>
      <c r="N218" s="40" t="s">
        <v>79</v>
      </c>
      <c r="O218" s="12"/>
      <c r="P218" s="12"/>
      <c r="Q218" s="12"/>
      <c r="R218" s="12"/>
      <c r="S218" s="12"/>
      <c r="T218" s="12"/>
      <c r="U218" s="12"/>
      <c r="V218" s="12"/>
      <c r="W218" s="113"/>
      <c r="X218" s="114"/>
      <c r="Y218" s="12"/>
      <c r="Z218" s="12"/>
      <c r="AA218" s="108"/>
      <c r="AB218" s="12"/>
      <c r="AC218" s="12"/>
      <c r="AD218" s="12"/>
      <c r="AE218" s="12"/>
      <c r="AF218" s="12"/>
      <c r="AG218" s="12"/>
      <c r="AH218" s="12"/>
    </row>
    <row r="219" spans="1:35" x14ac:dyDescent="0.2">
      <c r="A219" s="40" t="s">
        <v>173</v>
      </c>
      <c r="B219" s="182">
        <f>(F229+G229+H229+I229)/1000000</f>
        <v>0.13683899999999999</v>
      </c>
      <c r="C219" s="182">
        <f>B229/1000000</f>
        <v>0.295539</v>
      </c>
      <c r="D219" s="182">
        <f>C229/1000000</f>
        <v>0</v>
      </c>
      <c r="E219" s="182">
        <f>D229/1000000</f>
        <v>0.52443099999999998</v>
      </c>
      <c r="F219" s="182">
        <f>E229/1000000</f>
        <v>0.40066200000000002</v>
      </c>
      <c r="G219" s="182">
        <f>(J229+K229+L229+M229)/1000000</f>
        <v>0</v>
      </c>
      <c r="H219" s="182">
        <f>N229/1000000</f>
        <v>0.51731799999999994</v>
      </c>
      <c r="I219" s="182">
        <f>(O229+P229+Q229)/1000000</f>
        <v>5.3999999999999998E-5</v>
      </c>
      <c r="J219" s="182">
        <f>R229/1000000</f>
        <v>1.5890409999999999</v>
      </c>
      <c r="K219" s="182">
        <f>S229/1000000</f>
        <v>0</v>
      </c>
      <c r="L219" s="182">
        <f>T229/1000000</f>
        <v>4.8294999999999998E-2</v>
      </c>
      <c r="M219" s="182">
        <f t="shared" ref="M219" si="48">U229/1000000</f>
        <v>0</v>
      </c>
      <c r="N219" s="182">
        <f t="shared" ref="N219:N225" si="49">SUM(B219:M219)</f>
        <v>3.5121790000000002</v>
      </c>
      <c r="O219" s="12"/>
      <c r="P219" s="105"/>
      <c r="Q219" s="105"/>
      <c r="R219" s="12"/>
      <c r="S219" s="12"/>
      <c r="T219" s="12"/>
      <c r="U219" s="12"/>
      <c r="V219" s="12"/>
      <c r="W219" s="113"/>
      <c r="X219" s="114"/>
      <c r="Y219" s="12"/>
      <c r="Z219" s="12"/>
      <c r="AA219" s="108"/>
      <c r="AB219" s="12"/>
      <c r="AC219" s="12"/>
      <c r="AD219" s="12"/>
      <c r="AE219" s="12"/>
      <c r="AF219" s="12"/>
      <c r="AG219" s="12"/>
      <c r="AH219" s="12"/>
    </row>
    <row r="220" spans="1:35" x14ac:dyDescent="0.2">
      <c r="A220" s="40" t="s">
        <v>174</v>
      </c>
      <c r="B220" s="182">
        <f t="shared" ref="B220:B224" si="50">(F230+G230+H230+I230)/1000000</f>
        <v>1.377777</v>
      </c>
      <c r="C220" s="182">
        <f t="shared" ref="C220:F224" si="51">B230/1000000</f>
        <v>1.2127699999999999</v>
      </c>
      <c r="D220" s="182">
        <f t="shared" si="51"/>
        <v>134.58842100000001</v>
      </c>
      <c r="E220" s="182">
        <f t="shared" si="51"/>
        <v>14.454438</v>
      </c>
      <c r="F220" s="182">
        <f t="shared" si="51"/>
        <v>1.366428</v>
      </c>
      <c r="G220" s="182">
        <f t="shared" ref="G220:G224" si="52">(J230+K230+L230+M230)/1000000</f>
        <v>3.063488</v>
      </c>
      <c r="H220" s="182">
        <f t="shared" ref="H220:H224" si="53">N230/1000000</f>
        <v>62.773681000000003</v>
      </c>
      <c r="I220" s="182">
        <f t="shared" ref="I220:I224" si="54">(O230+P230+Q230)/1000000</f>
        <v>4.65801</v>
      </c>
      <c r="J220" s="182">
        <f t="shared" ref="J220:M224" si="55">R230/1000000</f>
        <v>5.5360760000000004</v>
      </c>
      <c r="K220" s="182">
        <f t="shared" si="55"/>
        <v>0</v>
      </c>
      <c r="L220" s="182">
        <f t="shared" si="55"/>
        <v>1.1144989999999999</v>
      </c>
      <c r="M220" s="182">
        <f>U230/1000000</f>
        <v>0</v>
      </c>
      <c r="N220" s="182">
        <f t="shared" si="49"/>
        <v>230.14558800000003</v>
      </c>
      <c r="O220" s="12"/>
      <c r="P220" s="105"/>
      <c r="Q220" s="105"/>
      <c r="R220" s="12"/>
      <c r="S220" s="12"/>
      <c r="T220" s="12"/>
      <c r="U220" s="12"/>
      <c r="V220" s="12"/>
      <c r="W220" s="113"/>
      <c r="X220" s="114"/>
      <c r="Y220" s="12"/>
      <c r="Z220" s="12"/>
      <c r="AA220" s="108"/>
      <c r="AB220" s="12"/>
      <c r="AC220" s="12"/>
      <c r="AD220" s="12"/>
      <c r="AE220" s="12"/>
      <c r="AF220" s="12"/>
      <c r="AG220" s="12"/>
      <c r="AH220" s="12"/>
    </row>
    <row r="221" spans="1:35" x14ac:dyDescent="0.2">
      <c r="A221" s="40" t="s">
        <v>175</v>
      </c>
      <c r="B221" s="182">
        <f t="shared" si="50"/>
        <v>12.016361</v>
      </c>
      <c r="C221" s="182">
        <f t="shared" si="51"/>
        <v>0.49247000000000002</v>
      </c>
      <c r="D221" s="182">
        <f t="shared" si="51"/>
        <v>35.501215000000002</v>
      </c>
      <c r="E221" s="182">
        <f t="shared" si="51"/>
        <v>53.569116000000001</v>
      </c>
      <c r="F221" s="182">
        <f t="shared" si="51"/>
        <v>2.3202090000000002</v>
      </c>
      <c r="G221" s="182">
        <f t="shared" si="52"/>
        <v>35.164532999999999</v>
      </c>
      <c r="H221" s="182">
        <f t="shared" si="53"/>
        <v>227.22844000000001</v>
      </c>
      <c r="I221" s="182">
        <f t="shared" si="54"/>
        <v>13.211055999999999</v>
      </c>
      <c r="J221" s="182">
        <f t="shared" si="55"/>
        <v>24.436215000000001</v>
      </c>
      <c r="K221" s="182">
        <f t="shared" si="55"/>
        <v>0.12103800000000001</v>
      </c>
      <c r="L221" s="182">
        <f t="shared" si="55"/>
        <v>39.043622999999997</v>
      </c>
      <c r="M221" s="182">
        <f t="shared" si="55"/>
        <v>0</v>
      </c>
      <c r="N221" s="182">
        <f t="shared" si="49"/>
        <v>443.10427600000003</v>
      </c>
      <c r="O221" s="12"/>
      <c r="P221" s="105"/>
      <c r="Q221" s="105"/>
      <c r="R221" s="12"/>
      <c r="S221" s="12"/>
      <c r="T221" s="12"/>
      <c r="U221" s="12"/>
      <c r="V221" s="12"/>
      <c r="W221" s="113"/>
      <c r="X221" s="113"/>
      <c r="Y221" s="114"/>
      <c r="Z221" s="12"/>
      <c r="AA221" s="108"/>
      <c r="AB221" s="12"/>
      <c r="AC221" s="12"/>
      <c r="AD221" s="12"/>
      <c r="AE221" s="12"/>
      <c r="AF221" s="12"/>
      <c r="AG221" s="12"/>
      <c r="AH221" s="12"/>
      <c r="AI221" s="12"/>
    </row>
    <row r="222" spans="1:35" x14ac:dyDescent="0.2">
      <c r="A222" s="40" t="s">
        <v>176</v>
      </c>
      <c r="B222" s="182">
        <f t="shared" si="50"/>
        <v>1.154533</v>
      </c>
      <c r="C222" s="182">
        <f t="shared" si="51"/>
        <v>8.1000000000000004E-5</v>
      </c>
      <c r="D222" s="182">
        <f t="shared" si="51"/>
        <v>8.4939999999999998E-3</v>
      </c>
      <c r="E222" s="182">
        <f t="shared" si="51"/>
        <v>35.086401000000002</v>
      </c>
      <c r="F222" s="182">
        <f t="shared" si="51"/>
        <v>2.2951009999999998</v>
      </c>
      <c r="G222" s="182">
        <f t="shared" si="52"/>
        <v>105.20346600000001</v>
      </c>
      <c r="H222" s="182">
        <f t="shared" si="53"/>
        <v>46.739646999999998</v>
      </c>
      <c r="I222" s="182">
        <f t="shared" si="54"/>
        <v>37.505626999999997</v>
      </c>
      <c r="J222" s="182">
        <f t="shared" si="55"/>
        <v>15.585850000000001</v>
      </c>
      <c r="K222" s="182">
        <f t="shared" si="55"/>
        <v>8.3238690000000002</v>
      </c>
      <c r="L222" s="182">
        <f t="shared" si="55"/>
        <v>8.5470229999999994</v>
      </c>
      <c r="M222" s="182">
        <f t="shared" si="55"/>
        <v>0</v>
      </c>
      <c r="N222" s="182">
        <f t="shared" si="49"/>
        <v>260.45009200000004</v>
      </c>
      <c r="O222" s="12"/>
      <c r="P222" s="105"/>
      <c r="Q222" s="105"/>
      <c r="R222" s="12"/>
      <c r="S222" s="12"/>
      <c r="T222" s="12"/>
      <c r="U222" s="12"/>
      <c r="V222" s="12"/>
      <c r="W222" s="113"/>
      <c r="X222" s="113"/>
      <c r="Y222" s="114"/>
      <c r="Z222" s="12"/>
      <c r="AA222" s="108"/>
      <c r="AB222" s="12"/>
      <c r="AC222" s="12"/>
      <c r="AD222" s="12"/>
      <c r="AE222" s="12"/>
      <c r="AF222" s="12"/>
      <c r="AG222" s="12"/>
      <c r="AH222" s="12"/>
      <c r="AI222" s="12"/>
    </row>
    <row r="223" spans="1:35" x14ac:dyDescent="0.2">
      <c r="A223" s="40" t="s">
        <v>177</v>
      </c>
      <c r="B223" s="182">
        <f t="shared" si="50"/>
        <v>1.1147000000000001E-2</v>
      </c>
      <c r="C223" s="182">
        <f t="shared" si="51"/>
        <v>0</v>
      </c>
      <c r="D223" s="182">
        <f t="shared" si="51"/>
        <v>0</v>
      </c>
      <c r="E223" s="182">
        <f t="shared" si="51"/>
        <v>297.22435999999999</v>
      </c>
      <c r="F223" s="182">
        <f t="shared" si="51"/>
        <v>6.9899999999999997E-4</v>
      </c>
      <c r="G223" s="182">
        <f t="shared" si="52"/>
        <v>15.365383</v>
      </c>
      <c r="H223" s="182">
        <f t="shared" si="53"/>
        <v>22.110505</v>
      </c>
      <c r="I223" s="182">
        <f t="shared" si="54"/>
        <v>5.5300000000000002E-3</v>
      </c>
      <c r="J223" s="182">
        <f t="shared" si="55"/>
        <v>0</v>
      </c>
      <c r="K223" s="182">
        <f t="shared" si="55"/>
        <v>2.5244249999999999</v>
      </c>
      <c r="L223" s="182">
        <f t="shared" si="55"/>
        <v>26.271820999999999</v>
      </c>
      <c r="M223" s="182">
        <f t="shared" si="55"/>
        <v>0.65437599999999996</v>
      </c>
      <c r="N223" s="182">
        <f t="shared" si="49"/>
        <v>364.16824600000001</v>
      </c>
      <c r="O223" s="12"/>
      <c r="P223" s="105"/>
      <c r="Q223" s="105"/>
      <c r="R223" s="12"/>
      <c r="S223" s="12"/>
      <c r="T223" s="12"/>
      <c r="U223" s="12"/>
      <c r="V223" s="12"/>
      <c r="W223" s="12"/>
      <c r="X223" s="12"/>
      <c r="Y223" s="12"/>
      <c r="Z223" s="12"/>
      <c r="AA223" s="108"/>
      <c r="AB223" s="12"/>
      <c r="AC223" s="12"/>
      <c r="AD223" s="12"/>
      <c r="AE223" s="12"/>
      <c r="AF223" s="12"/>
    </row>
    <row r="224" spans="1:35" ht="15" customHeight="1" x14ac:dyDescent="0.2">
      <c r="A224" s="40" t="s">
        <v>178</v>
      </c>
      <c r="B224" s="182">
        <f t="shared" si="50"/>
        <v>1.2466200000000001</v>
      </c>
      <c r="C224" s="182">
        <f t="shared" si="51"/>
        <v>0</v>
      </c>
      <c r="D224" s="182">
        <f t="shared" si="51"/>
        <v>1.938261</v>
      </c>
      <c r="E224" s="182">
        <f t="shared" si="51"/>
        <v>4.2019080000000004</v>
      </c>
      <c r="F224" s="182">
        <f t="shared" si="51"/>
        <v>1.2260000000000001E-3</v>
      </c>
      <c r="G224" s="182">
        <f t="shared" si="52"/>
        <v>4.4795759999999998</v>
      </c>
      <c r="H224" s="182">
        <f t="shared" si="53"/>
        <v>1.274956</v>
      </c>
      <c r="I224" s="182">
        <f t="shared" si="54"/>
        <v>15.267089</v>
      </c>
      <c r="J224" s="182">
        <f t="shared" si="55"/>
        <v>9.8093360000000001</v>
      </c>
      <c r="K224" s="182">
        <f t="shared" si="55"/>
        <v>2.115491</v>
      </c>
      <c r="L224" s="182">
        <f t="shared" si="55"/>
        <v>2.151186</v>
      </c>
      <c r="M224" s="182">
        <f t="shared" si="55"/>
        <v>6.9973619999999999</v>
      </c>
      <c r="N224" s="182">
        <f t="shared" si="49"/>
        <v>49.483011000000005</v>
      </c>
      <c r="O224" s="12"/>
      <c r="P224" s="105"/>
      <c r="Q224" s="105"/>
      <c r="R224" s="12"/>
      <c r="S224" s="12"/>
      <c r="T224" s="12"/>
      <c r="U224" s="12"/>
      <c r="V224" s="12"/>
      <c r="W224" s="12"/>
      <c r="X224" s="12"/>
      <c r="Y224" s="12"/>
      <c r="Z224" s="12"/>
      <c r="AA224" s="108"/>
      <c r="AB224" s="12"/>
      <c r="AC224" s="12"/>
      <c r="AD224" s="12"/>
      <c r="AE224" s="12"/>
      <c r="AF224" s="12"/>
    </row>
    <row r="225" spans="1:22" x14ac:dyDescent="0.2">
      <c r="A225" s="127" t="s">
        <v>131</v>
      </c>
      <c r="B225" s="182">
        <f t="shared" ref="B225:M225" si="56">SUM(B219:B224)</f>
        <v>15.943277</v>
      </c>
      <c r="C225" s="182">
        <f t="shared" si="56"/>
        <v>2.0008600000000003</v>
      </c>
      <c r="D225" s="182">
        <f t="shared" si="56"/>
        <v>172.03639100000004</v>
      </c>
      <c r="E225" s="182">
        <f t="shared" si="56"/>
        <v>405.060654</v>
      </c>
      <c r="F225" s="182">
        <f t="shared" si="56"/>
        <v>6.3843249999999996</v>
      </c>
      <c r="G225" s="182">
        <f t="shared" si="56"/>
        <v>163.27644600000002</v>
      </c>
      <c r="H225" s="182">
        <f t="shared" si="56"/>
        <v>360.64454699999999</v>
      </c>
      <c r="I225" s="182">
        <f t="shared" si="56"/>
        <v>70.647366000000005</v>
      </c>
      <c r="J225" s="182">
        <f t="shared" si="56"/>
        <v>56.956518000000003</v>
      </c>
      <c r="K225" s="182">
        <f t="shared" si="56"/>
        <v>13.084823000000002</v>
      </c>
      <c r="L225" s="182">
        <f t="shared" si="56"/>
        <v>77.176446999999996</v>
      </c>
      <c r="M225" s="182">
        <f t="shared" si="56"/>
        <v>7.6517379999999999</v>
      </c>
      <c r="N225" s="182">
        <f t="shared" si="49"/>
        <v>1350.863392</v>
      </c>
      <c r="O225" s="108"/>
      <c r="P225" s="12"/>
      <c r="Q225" s="12"/>
      <c r="R225" s="12"/>
      <c r="S225" s="12"/>
      <c r="T225" s="12"/>
      <c r="U225" s="12"/>
      <c r="V225" s="12"/>
    </row>
    <row r="226" spans="1:22" x14ac:dyDescent="0.2">
      <c r="A226" s="128"/>
      <c r="B226" s="105"/>
      <c r="C226" s="105"/>
      <c r="D226" s="105"/>
      <c r="E226" s="105"/>
      <c r="F226" s="105"/>
      <c r="G226" s="105"/>
      <c r="H226" s="105"/>
      <c r="I226" s="105"/>
      <c r="J226" s="105"/>
      <c r="K226" s="105"/>
      <c r="L226" s="105"/>
      <c r="M226" s="105"/>
      <c r="N226" s="105"/>
      <c r="O226" s="105"/>
      <c r="P226" s="105"/>
      <c r="Q226" s="12"/>
      <c r="R226" s="12"/>
      <c r="S226" s="12"/>
      <c r="T226" s="12"/>
      <c r="U226" s="12"/>
      <c r="V226" s="12"/>
    </row>
    <row r="227" spans="1:22" x14ac:dyDescent="0.2">
      <c r="A227" s="129" t="s">
        <v>89</v>
      </c>
      <c r="B227" s="130"/>
      <c r="C227" s="130"/>
      <c r="D227" s="114"/>
      <c r="E227" s="114"/>
      <c r="F227" s="114"/>
      <c r="G227" s="114"/>
      <c r="H227" s="114"/>
      <c r="I227" s="114"/>
      <c r="J227" s="114"/>
      <c r="K227" s="114"/>
      <c r="L227" s="114"/>
      <c r="M227" s="114"/>
      <c r="N227" s="114"/>
      <c r="O227" s="114"/>
      <c r="P227" s="12"/>
      <c r="Q227" s="12"/>
      <c r="R227" s="12"/>
      <c r="S227" s="12"/>
      <c r="T227" s="12"/>
      <c r="U227" s="12"/>
      <c r="V227" s="12"/>
    </row>
    <row r="228" spans="1:22" ht="38.25" x14ac:dyDescent="0.2">
      <c r="A228" s="21" t="s">
        <v>157</v>
      </c>
      <c r="B228" s="131" t="s">
        <v>69</v>
      </c>
      <c r="C228" s="28" t="s">
        <v>70</v>
      </c>
      <c r="D228" s="131" t="s">
        <v>71</v>
      </c>
      <c r="E228" s="131" t="s">
        <v>72</v>
      </c>
      <c r="F228" s="131" t="s">
        <v>132</v>
      </c>
      <c r="G228" s="131" t="s">
        <v>133</v>
      </c>
      <c r="H228" s="131" t="s">
        <v>134</v>
      </c>
      <c r="I228" s="28" t="s">
        <v>135</v>
      </c>
      <c r="J228" s="131" t="s">
        <v>73</v>
      </c>
      <c r="K228" s="131" t="s">
        <v>136</v>
      </c>
      <c r="L228" s="131" t="s">
        <v>137</v>
      </c>
      <c r="M228" s="28" t="s">
        <v>138</v>
      </c>
      <c r="N228" s="131" t="s">
        <v>74</v>
      </c>
      <c r="O228" s="131" t="s">
        <v>75</v>
      </c>
      <c r="P228" s="131" t="s">
        <v>139</v>
      </c>
      <c r="Q228" s="131" t="s">
        <v>118</v>
      </c>
      <c r="R228" s="40" t="s">
        <v>848</v>
      </c>
      <c r="S228" s="131" t="s">
        <v>76</v>
      </c>
      <c r="T228" s="131" t="s">
        <v>96</v>
      </c>
      <c r="U228" s="40" t="s">
        <v>78</v>
      </c>
      <c r="V228" s="132" t="s">
        <v>79</v>
      </c>
    </row>
    <row r="229" spans="1:22" x14ac:dyDescent="0.2">
      <c r="A229" s="40" t="s">
        <v>173</v>
      </c>
      <c r="B229" s="133">
        <v>295539</v>
      </c>
      <c r="C229" s="133"/>
      <c r="D229" s="133">
        <v>524431</v>
      </c>
      <c r="E229" s="133">
        <v>400662</v>
      </c>
      <c r="F229" s="133">
        <v>69055</v>
      </c>
      <c r="G229" s="133">
        <v>67784</v>
      </c>
      <c r="H229" s="134"/>
      <c r="I229" s="134"/>
      <c r="J229" s="133"/>
      <c r="K229" s="133"/>
      <c r="L229" s="133"/>
      <c r="M229" s="133"/>
      <c r="N229" s="133">
        <v>517318</v>
      </c>
      <c r="O229" s="133">
        <v>54</v>
      </c>
      <c r="P229" s="133"/>
      <c r="Q229" s="133"/>
      <c r="R229" s="133">
        <v>1589041</v>
      </c>
      <c r="S229" s="133"/>
      <c r="T229" s="133">
        <v>48295</v>
      </c>
      <c r="U229" s="133"/>
      <c r="V229" s="183">
        <f>SUM(B229:U229)</f>
        <v>3512179</v>
      </c>
    </row>
    <row r="230" spans="1:22" x14ac:dyDescent="0.2">
      <c r="A230" s="40" t="s">
        <v>174</v>
      </c>
      <c r="B230" s="133">
        <v>1212770</v>
      </c>
      <c r="C230" s="133">
        <v>134588421</v>
      </c>
      <c r="D230" s="133">
        <v>14454438</v>
      </c>
      <c r="E230" s="133">
        <v>1366428</v>
      </c>
      <c r="F230" s="133">
        <v>293595</v>
      </c>
      <c r="G230" s="133">
        <v>413069</v>
      </c>
      <c r="H230" s="134">
        <v>539513</v>
      </c>
      <c r="I230" s="134">
        <v>131600</v>
      </c>
      <c r="J230" s="133">
        <v>3063465</v>
      </c>
      <c r="K230" s="133"/>
      <c r="L230" s="133"/>
      <c r="M230" s="133">
        <v>23</v>
      </c>
      <c r="N230" s="133">
        <v>62773681</v>
      </c>
      <c r="O230" s="133">
        <v>4658010</v>
      </c>
      <c r="P230" s="133"/>
      <c r="Q230" s="133"/>
      <c r="R230" s="133">
        <v>5536076</v>
      </c>
      <c r="S230" s="133"/>
      <c r="T230" s="133">
        <v>1114499</v>
      </c>
      <c r="U230" s="133"/>
      <c r="V230" s="183">
        <f t="shared" ref="V230:V234" si="57">SUM(B230:U230)</f>
        <v>230145588</v>
      </c>
    </row>
    <row r="231" spans="1:22" x14ac:dyDescent="0.2">
      <c r="A231" s="40" t="s">
        <v>175</v>
      </c>
      <c r="B231" s="133">
        <v>492470</v>
      </c>
      <c r="C231" s="133">
        <v>35501215</v>
      </c>
      <c r="D231" s="133">
        <v>53569116</v>
      </c>
      <c r="E231" s="133">
        <v>2320209</v>
      </c>
      <c r="F231" s="133">
        <v>1676837</v>
      </c>
      <c r="G231" s="133">
        <v>1265524</v>
      </c>
      <c r="H231" s="134">
        <v>4038790</v>
      </c>
      <c r="I231" s="134">
        <v>5035210</v>
      </c>
      <c r="J231" s="133">
        <v>35035289</v>
      </c>
      <c r="K231" s="133"/>
      <c r="L231" s="133"/>
      <c r="M231" s="133">
        <v>129244</v>
      </c>
      <c r="N231" s="133">
        <v>227228440</v>
      </c>
      <c r="O231" s="133">
        <v>13211056</v>
      </c>
      <c r="P231" s="133"/>
      <c r="Q231" s="133"/>
      <c r="R231" s="133">
        <v>24436215</v>
      </c>
      <c r="S231" s="133">
        <v>121038</v>
      </c>
      <c r="T231" s="133">
        <v>39043623</v>
      </c>
      <c r="U231" s="133"/>
      <c r="V231" s="183">
        <f t="shared" si="57"/>
        <v>443104276</v>
      </c>
    </row>
    <row r="232" spans="1:22" x14ac:dyDescent="0.2">
      <c r="A232" s="40" t="s">
        <v>176</v>
      </c>
      <c r="B232" s="133">
        <v>81</v>
      </c>
      <c r="C232" s="133">
        <v>8494</v>
      </c>
      <c r="D232" s="133">
        <v>35086401</v>
      </c>
      <c r="E232" s="133">
        <v>2295101</v>
      </c>
      <c r="F232" s="133">
        <v>129363</v>
      </c>
      <c r="G232" s="133">
        <v>357953</v>
      </c>
      <c r="H232" s="134">
        <v>106044</v>
      </c>
      <c r="I232" s="134">
        <v>561173</v>
      </c>
      <c r="J232" s="133">
        <v>103319819</v>
      </c>
      <c r="K232" s="133">
        <v>595072</v>
      </c>
      <c r="L232" s="133">
        <v>602391</v>
      </c>
      <c r="M232" s="133">
        <v>686184</v>
      </c>
      <c r="N232" s="133">
        <v>46739647</v>
      </c>
      <c r="O232" s="133">
        <v>37505627</v>
      </c>
      <c r="P232" s="133"/>
      <c r="Q232" s="133"/>
      <c r="R232" s="133">
        <v>15585850</v>
      </c>
      <c r="S232" s="133">
        <v>8323869</v>
      </c>
      <c r="T232" s="133">
        <v>8547023</v>
      </c>
      <c r="U232" s="133"/>
      <c r="V232" s="183">
        <f t="shared" si="57"/>
        <v>260450092</v>
      </c>
    </row>
    <row r="233" spans="1:22" x14ac:dyDescent="0.2">
      <c r="A233" s="40" t="s">
        <v>177</v>
      </c>
      <c r="B233" s="133"/>
      <c r="C233" s="133"/>
      <c r="D233" s="133">
        <v>297224360</v>
      </c>
      <c r="E233" s="133">
        <v>699</v>
      </c>
      <c r="F233" s="133">
        <v>11147</v>
      </c>
      <c r="G233" s="133"/>
      <c r="H233" s="134"/>
      <c r="I233" s="134"/>
      <c r="J233" s="133">
        <v>15318493</v>
      </c>
      <c r="K233" s="133"/>
      <c r="L233" s="133"/>
      <c r="M233" s="133">
        <v>46890</v>
      </c>
      <c r="N233" s="133">
        <v>22110505</v>
      </c>
      <c r="O233" s="133">
        <v>5530</v>
      </c>
      <c r="P233" s="133"/>
      <c r="Q233" s="133"/>
      <c r="R233" s="133"/>
      <c r="S233" s="133">
        <v>2524425</v>
      </c>
      <c r="T233" s="133">
        <v>26271821</v>
      </c>
      <c r="U233" s="133">
        <v>654376</v>
      </c>
      <c r="V233" s="183">
        <f t="shared" si="57"/>
        <v>364168246</v>
      </c>
    </row>
    <row r="234" spans="1:22" ht="14.25" x14ac:dyDescent="0.2">
      <c r="A234" s="40" t="s">
        <v>178</v>
      </c>
      <c r="B234" s="133"/>
      <c r="C234" s="133">
        <v>1938261</v>
      </c>
      <c r="D234" s="133">
        <v>4201908</v>
      </c>
      <c r="E234" s="133">
        <v>1226</v>
      </c>
      <c r="F234" s="133">
        <v>44696</v>
      </c>
      <c r="G234" s="133">
        <v>763539</v>
      </c>
      <c r="H234" s="134">
        <v>53</v>
      </c>
      <c r="I234" s="134">
        <v>438332</v>
      </c>
      <c r="J234" s="133">
        <v>3621309</v>
      </c>
      <c r="K234" s="133">
        <v>569790</v>
      </c>
      <c r="L234" s="133"/>
      <c r="M234" s="133">
        <v>288477</v>
      </c>
      <c r="N234" s="133">
        <v>1274956</v>
      </c>
      <c r="O234" s="133">
        <v>1595403</v>
      </c>
      <c r="P234" s="133">
        <v>3384</v>
      </c>
      <c r="Q234" s="133">
        <v>13668302</v>
      </c>
      <c r="R234" s="133">
        <v>9809336</v>
      </c>
      <c r="S234" s="133">
        <v>2115491</v>
      </c>
      <c r="T234" s="133">
        <v>2151186</v>
      </c>
      <c r="U234" s="133">
        <v>6997362</v>
      </c>
      <c r="V234" s="183">
        <f t="shared" si="57"/>
        <v>49483011</v>
      </c>
    </row>
    <row r="235" spans="1:22" x14ac:dyDescent="0.2">
      <c r="A235" s="135" t="s">
        <v>131</v>
      </c>
      <c r="B235" s="126">
        <f t="shared" ref="B235:V235" si="58">SUM(B229:B234)</f>
        <v>2000860</v>
      </c>
      <c r="C235" s="126">
        <f t="shared" si="58"/>
        <v>172036391</v>
      </c>
      <c r="D235" s="126">
        <f t="shared" si="58"/>
        <v>405060654</v>
      </c>
      <c r="E235" s="126">
        <f t="shared" si="58"/>
        <v>6384325</v>
      </c>
      <c r="F235" s="126">
        <f t="shared" si="58"/>
        <v>2224693</v>
      </c>
      <c r="G235" s="126">
        <f t="shared" si="58"/>
        <v>2867869</v>
      </c>
      <c r="H235" s="126">
        <f t="shared" si="58"/>
        <v>4684400</v>
      </c>
      <c r="I235" s="126">
        <f t="shared" si="58"/>
        <v>6166315</v>
      </c>
      <c r="J235" s="126">
        <f t="shared" si="58"/>
        <v>160358375</v>
      </c>
      <c r="K235" s="126">
        <f t="shared" si="58"/>
        <v>1164862</v>
      </c>
      <c r="L235" s="126">
        <f t="shared" si="58"/>
        <v>602391</v>
      </c>
      <c r="M235" s="126">
        <f t="shared" si="58"/>
        <v>1150818</v>
      </c>
      <c r="N235" s="126">
        <f t="shared" si="58"/>
        <v>360644547</v>
      </c>
      <c r="O235" s="126">
        <f t="shared" si="58"/>
        <v>56975680</v>
      </c>
      <c r="P235" s="126">
        <f t="shared" si="58"/>
        <v>3384</v>
      </c>
      <c r="Q235" s="126">
        <f t="shared" si="58"/>
        <v>13668302</v>
      </c>
      <c r="R235" s="126">
        <f t="shared" si="58"/>
        <v>56956518</v>
      </c>
      <c r="S235" s="126">
        <f t="shared" si="58"/>
        <v>13084823</v>
      </c>
      <c r="T235" s="126">
        <f t="shared" si="58"/>
        <v>77176447</v>
      </c>
      <c r="U235" s="126">
        <f t="shared" si="58"/>
        <v>7651738</v>
      </c>
      <c r="V235" s="126">
        <f t="shared" si="58"/>
        <v>1350863392</v>
      </c>
    </row>
    <row r="236" spans="1:22" ht="25.5" customHeight="1" x14ac:dyDescent="0.2">
      <c r="A236" s="673" t="s">
        <v>179</v>
      </c>
      <c r="B236" s="674"/>
      <c r="C236" s="674"/>
      <c r="D236" s="674"/>
      <c r="E236" s="674"/>
      <c r="F236" s="114"/>
      <c r="G236" s="114"/>
      <c r="H236" s="114"/>
      <c r="I236" s="114"/>
      <c r="J236" s="114"/>
      <c r="K236" s="114"/>
      <c r="L236" s="114"/>
      <c r="M236" s="114"/>
      <c r="N236" s="114"/>
      <c r="O236" s="114"/>
      <c r="P236" s="114"/>
      <c r="Q236" s="114"/>
      <c r="R236" s="114"/>
      <c r="S236" s="123"/>
      <c r="T236" s="114"/>
      <c r="U236" s="113"/>
      <c r="V236" s="113"/>
    </row>
    <row r="237" spans="1:22" ht="30" customHeight="1" x14ac:dyDescent="0.2">
      <c r="A237" s="111"/>
      <c r="B237" s="113"/>
      <c r="C237" s="123"/>
      <c r="D237" s="113"/>
      <c r="E237" s="113"/>
      <c r="F237" s="113"/>
      <c r="G237" s="147"/>
      <c r="H237" s="113"/>
      <c r="I237" s="113"/>
      <c r="J237" s="113"/>
      <c r="K237" s="113"/>
      <c r="L237" s="123"/>
      <c r="M237" s="113"/>
      <c r="N237" s="113"/>
      <c r="O237" s="113"/>
      <c r="P237" s="113"/>
      <c r="Q237" s="113"/>
      <c r="R237" s="113"/>
      <c r="S237" s="113"/>
      <c r="T237" s="113"/>
      <c r="U237" s="114"/>
      <c r="V237" s="113"/>
    </row>
    <row r="238" spans="1:22" ht="30" customHeight="1" x14ac:dyDescent="0.2">
      <c r="A238" s="111"/>
      <c r="B238" s="113"/>
      <c r="C238" s="123"/>
      <c r="D238" s="113"/>
      <c r="E238" s="113"/>
      <c r="F238" s="113"/>
      <c r="G238" s="147"/>
      <c r="H238" s="113"/>
      <c r="I238" s="113"/>
      <c r="J238" s="113"/>
      <c r="K238" s="113"/>
      <c r="L238" s="123"/>
      <c r="M238" s="113"/>
      <c r="N238" s="113"/>
      <c r="O238" s="113"/>
      <c r="P238" s="113"/>
      <c r="Q238" s="113"/>
      <c r="R238" s="113"/>
      <c r="S238" s="113"/>
      <c r="T238" s="113"/>
      <c r="U238" s="114"/>
      <c r="V238" s="113"/>
    </row>
    <row r="239" spans="1:22" ht="30" customHeight="1" x14ac:dyDescent="0.2">
      <c r="A239" s="111"/>
      <c r="B239" s="113"/>
      <c r="C239" s="123"/>
      <c r="D239" s="113"/>
      <c r="E239" s="113"/>
      <c r="F239" s="113"/>
      <c r="G239" s="147"/>
      <c r="H239" s="113"/>
      <c r="I239" s="113"/>
      <c r="J239" s="113"/>
      <c r="K239" s="113"/>
      <c r="L239" s="123"/>
      <c r="M239" s="113"/>
      <c r="N239" s="113"/>
      <c r="O239" s="113"/>
      <c r="P239" s="113"/>
      <c r="Q239" s="113"/>
      <c r="R239" s="113"/>
      <c r="S239" s="113"/>
      <c r="T239" s="113"/>
      <c r="U239" s="114"/>
      <c r="V239" s="113"/>
    </row>
    <row r="240" spans="1:22" ht="30" customHeight="1" x14ac:dyDescent="0.2">
      <c r="A240" s="111"/>
      <c r="B240" s="113"/>
      <c r="C240" s="123"/>
      <c r="D240" s="113"/>
      <c r="E240" s="113"/>
      <c r="F240" s="113"/>
      <c r="G240" s="147"/>
      <c r="H240" s="113"/>
      <c r="I240" s="113"/>
      <c r="J240" s="113"/>
      <c r="K240" s="113"/>
      <c r="L240" s="123"/>
      <c r="M240" s="113"/>
      <c r="N240" s="113"/>
      <c r="O240" s="113"/>
      <c r="P240" s="113"/>
      <c r="Q240" s="113"/>
      <c r="R240" s="113"/>
      <c r="S240" s="113"/>
      <c r="T240" s="113"/>
      <c r="U240" s="114"/>
      <c r="V240" s="113"/>
    </row>
    <row r="241" spans="1:22" ht="30" customHeight="1" x14ac:dyDescent="0.2">
      <c r="A241" s="111"/>
      <c r="B241" s="113"/>
      <c r="C241" s="123"/>
      <c r="D241" s="113"/>
      <c r="E241" s="113"/>
      <c r="F241" s="113"/>
      <c r="G241" s="147"/>
      <c r="H241" s="113"/>
      <c r="I241" s="113"/>
      <c r="J241" s="113"/>
      <c r="K241" s="113"/>
      <c r="L241" s="123"/>
      <c r="M241" s="113"/>
      <c r="N241" s="113"/>
      <c r="O241" s="113"/>
      <c r="P241" s="113"/>
      <c r="Q241" s="113"/>
      <c r="R241" s="113"/>
      <c r="S241" s="113"/>
      <c r="T241" s="113"/>
      <c r="U241" s="114"/>
      <c r="V241" s="113"/>
    </row>
    <row r="242" spans="1:22" ht="30" customHeight="1" x14ac:dyDescent="0.2">
      <c r="A242" s="111"/>
      <c r="B242" s="113"/>
      <c r="C242" s="123"/>
      <c r="D242" s="113"/>
      <c r="E242" s="113"/>
      <c r="F242" s="113"/>
      <c r="G242" s="147"/>
      <c r="H242" s="113"/>
      <c r="I242" s="113"/>
      <c r="J242" s="113"/>
      <c r="K242" s="113"/>
      <c r="L242" s="123"/>
      <c r="M242" s="113"/>
      <c r="N242" s="113"/>
      <c r="O242" s="113"/>
      <c r="P242" s="113"/>
      <c r="Q242" s="113"/>
      <c r="R242" s="113"/>
      <c r="S242" s="113"/>
      <c r="T242" s="113"/>
      <c r="U242" s="114"/>
      <c r="V242" s="113"/>
    </row>
    <row r="243" spans="1:22" ht="30" customHeight="1" x14ac:dyDescent="0.2">
      <c r="A243" s="111"/>
      <c r="B243" s="113"/>
      <c r="C243" s="123"/>
      <c r="D243" s="113"/>
      <c r="E243" s="113"/>
      <c r="F243" s="113"/>
      <c r="G243" s="147"/>
      <c r="H243" s="113"/>
      <c r="I243" s="113"/>
      <c r="J243" s="113"/>
      <c r="K243" s="113"/>
      <c r="L243" s="123"/>
      <c r="M243" s="113"/>
      <c r="N243" s="113"/>
      <c r="O243" s="113"/>
      <c r="P243" s="113"/>
      <c r="Q243" s="113"/>
      <c r="R243" s="113"/>
      <c r="S243" s="113"/>
      <c r="T243" s="113"/>
      <c r="U243" s="114"/>
      <c r="V243" s="113"/>
    </row>
    <row r="244" spans="1:22" ht="30" customHeight="1" x14ac:dyDescent="0.2">
      <c r="A244" s="111"/>
      <c r="B244" s="113"/>
      <c r="C244" s="123"/>
      <c r="D244" s="113"/>
      <c r="E244" s="113"/>
      <c r="F244" s="113"/>
      <c r="G244" s="147"/>
      <c r="H244" s="113"/>
      <c r="I244" s="113"/>
      <c r="J244" s="113"/>
      <c r="K244" s="113"/>
      <c r="L244" s="123"/>
      <c r="M244" s="113"/>
      <c r="N244" s="113"/>
      <c r="O244" s="113"/>
      <c r="P244" s="113"/>
      <c r="Q244" s="113"/>
      <c r="R244" s="113"/>
      <c r="S244" s="113"/>
      <c r="T244" s="113"/>
      <c r="U244" s="114"/>
      <c r="V244" s="113"/>
    </row>
    <row r="245" spans="1:22" x14ac:dyDescent="0.2">
      <c r="B245" s="12"/>
      <c r="C245" s="12"/>
      <c r="D245" s="12"/>
      <c r="E245" s="12"/>
      <c r="F245" s="12"/>
      <c r="G245" s="12"/>
      <c r="H245" s="12"/>
      <c r="I245" s="12"/>
      <c r="J245" s="12"/>
      <c r="K245" s="12"/>
      <c r="L245" s="12"/>
      <c r="M245" s="12"/>
      <c r="N245" s="12"/>
      <c r="O245" s="12"/>
      <c r="P245" s="12"/>
      <c r="Q245" s="12"/>
      <c r="R245" s="12"/>
      <c r="S245" s="12"/>
      <c r="T245" s="12"/>
      <c r="U245" s="12"/>
      <c r="V245" s="12"/>
    </row>
    <row r="246" spans="1:22" ht="15" x14ac:dyDescent="0.2">
      <c r="A246" s="676" t="s">
        <v>180</v>
      </c>
      <c r="B246" s="676"/>
      <c r="C246" s="676"/>
      <c r="D246" s="676"/>
      <c r="E246" s="113"/>
      <c r="F246" s="113"/>
      <c r="G246" s="113"/>
      <c r="H246" s="113"/>
      <c r="I246" s="113"/>
      <c r="J246" s="113"/>
      <c r="K246" s="113"/>
      <c r="L246" s="113"/>
      <c r="M246" s="113"/>
      <c r="N246" s="113"/>
      <c r="O246" s="113"/>
      <c r="P246" s="113"/>
      <c r="Q246" s="113"/>
      <c r="R246" s="113"/>
      <c r="S246" s="113"/>
      <c r="T246" s="113"/>
      <c r="U246" s="114"/>
      <c r="V246" s="113"/>
    </row>
    <row r="247" spans="1:22" ht="15" x14ac:dyDescent="0.2">
      <c r="A247" s="110"/>
      <c r="B247" s="110"/>
      <c r="C247" s="110"/>
      <c r="D247" s="110"/>
      <c r="E247" s="113"/>
      <c r="F247" s="113"/>
      <c r="G247" s="113"/>
      <c r="H247" s="113"/>
      <c r="I247" s="113"/>
      <c r="J247" s="113"/>
      <c r="K247" s="113"/>
      <c r="L247" s="113"/>
      <c r="M247" s="113"/>
      <c r="N247" s="113"/>
      <c r="O247" s="113"/>
      <c r="P247" s="113"/>
      <c r="Q247" s="113"/>
      <c r="R247" s="113"/>
      <c r="S247" s="113"/>
      <c r="T247" s="113"/>
      <c r="U247" s="114"/>
      <c r="V247" s="113"/>
    </row>
    <row r="248" spans="1:22" x14ac:dyDescent="0.2">
      <c r="A248" s="113" t="s">
        <v>97</v>
      </c>
      <c r="B248" s="113"/>
      <c r="C248" s="113"/>
      <c r="D248" s="113"/>
      <c r="E248" s="113"/>
      <c r="F248" s="113"/>
      <c r="G248" s="113"/>
      <c r="H248" s="113"/>
      <c r="I248" s="113"/>
      <c r="J248" s="113"/>
      <c r="K248" s="113"/>
      <c r="L248" s="113"/>
      <c r="M248" s="113"/>
      <c r="N248" s="113"/>
      <c r="O248" s="113"/>
      <c r="P248" s="113"/>
      <c r="Q248" s="113"/>
      <c r="R248" s="113"/>
      <c r="S248" s="113"/>
      <c r="T248" s="113"/>
      <c r="U248" s="114"/>
      <c r="V248" s="113"/>
    </row>
    <row r="249" spans="1:22" ht="25.5" x14ac:dyDescent="0.2">
      <c r="A249" s="21" t="s">
        <v>153</v>
      </c>
      <c r="B249" s="116" t="s">
        <v>68</v>
      </c>
      <c r="C249" s="116" t="s">
        <v>69</v>
      </c>
      <c r="D249" s="116" t="s">
        <v>70</v>
      </c>
      <c r="E249" s="116" t="s">
        <v>71</v>
      </c>
      <c r="F249" s="116" t="s">
        <v>72</v>
      </c>
      <c r="G249" s="131" t="s">
        <v>130</v>
      </c>
      <c r="H249" s="131" t="s">
        <v>74</v>
      </c>
      <c r="I249" s="131" t="s">
        <v>75</v>
      </c>
      <c r="J249" s="131" t="s">
        <v>87</v>
      </c>
      <c r="K249" s="131" t="s">
        <v>76</v>
      </c>
      <c r="L249" s="131" t="s">
        <v>126</v>
      </c>
      <c r="M249" s="131" t="s">
        <v>78</v>
      </c>
      <c r="N249" s="131" t="s">
        <v>79</v>
      </c>
      <c r="O249" s="162"/>
      <c r="P249" s="162"/>
      <c r="Q249" s="175"/>
      <c r="R249" s="162"/>
      <c r="S249" s="162"/>
      <c r="T249" s="175"/>
      <c r="U249" s="162"/>
      <c r="V249" s="162"/>
    </row>
    <row r="250" spans="1:22" ht="25.5" x14ac:dyDescent="0.2">
      <c r="A250" s="21" t="s">
        <v>128</v>
      </c>
      <c r="B250" s="184">
        <f t="shared" ref="B250:M250" si="59">B261</f>
        <v>1142.3560986581333</v>
      </c>
      <c r="C250" s="184">
        <f t="shared" si="59"/>
        <v>189.67558521090601</v>
      </c>
      <c r="D250" s="184">
        <f t="shared" si="59"/>
        <v>93.666928523617472</v>
      </c>
      <c r="E250" s="184">
        <f t="shared" si="59"/>
        <v>2071.4167294901977</v>
      </c>
      <c r="F250" s="184">
        <f t="shared" si="59"/>
        <v>16.130874663122061</v>
      </c>
      <c r="G250" s="184">
        <f t="shared" si="59"/>
        <v>1801.2341377453213</v>
      </c>
      <c r="H250" s="184">
        <f t="shared" si="59"/>
        <v>3916.7340831344395</v>
      </c>
      <c r="I250" s="184">
        <f t="shared" si="59"/>
        <v>201.59095327375303</v>
      </c>
      <c r="J250" s="184">
        <f t="shared" si="59"/>
        <v>1191.0308301382836</v>
      </c>
      <c r="K250" s="184">
        <f t="shared" si="59"/>
        <v>20.427300843186387</v>
      </c>
      <c r="L250" s="184">
        <f t="shared" si="59"/>
        <v>300.98538081447805</v>
      </c>
      <c r="M250" s="184">
        <f t="shared" si="59"/>
        <v>1.6725470381334149</v>
      </c>
      <c r="N250" s="185">
        <f>SUM(B250:M250)</f>
        <v>10946.921449533571</v>
      </c>
      <c r="O250" s="177"/>
      <c r="P250" s="113"/>
      <c r="Q250" s="113"/>
      <c r="R250" s="113"/>
      <c r="S250" s="113"/>
      <c r="T250" s="114"/>
      <c r="U250" s="113"/>
      <c r="V250" s="113"/>
    </row>
    <row r="251" spans="1:22" x14ac:dyDescent="0.2">
      <c r="A251" s="113"/>
      <c r="B251" s="113"/>
      <c r="C251" s="113"/>
      <c r="D251" s="113"/>
      <c r="E251" s="113"/>
      <c r="F251" s="113"/>
      <c r="G251" s="113"/>
      <c r="H251" s="113"/>
      <c r="I251" s="113"/>
      <c r="J251" s="113"/>
      <c r="K251" s="113"/>
      <c r="L251" s="113"/>
      <c r="M251" s="113"/>
      <c r="N251" s="113"/>
      <c r="O251" s="113"/>
      <c r="P251" s="113"/>
      <c r="Q251" s="113"/>
      <c r="R251" s="113"/>
      <c r="S251" s="113"/>
      <c r="T251" s="113"/>
      <c r="U251" s="114"/>
      <c r="V251" s="113"/>
    </row>
    <row r="252" spans="1:22" x14ac:dyDescent="0.2">
      <c r="A252" s="113"/>
      <c r="B252" s="113"/>
      <c r="C252" s="113"/>
      <c r="D252" s="113"/>
      <c r="E252" s="113"/>
      <c r="F252" s="113"/>
      <c r="G252" s="113"/>
      <c r="H252" s="113"/>
      <c r="I252" s="113"/>
      <c r="J252" s="113"/>
      <c r="K252" s="113"/>
      <c r="L252" s="113"/>
      <c r="M252" s="113"/>
      <c r="N252" s="113"/>
      <c r="O252" s="113"/>
      <c r="P252" s="113"/>
      <c r="Q252" s="113"/>
      <c r="R252" s="113"/>
      <c r="S252" s="113"/>
      <c r="T252" s="113"/>
      <c r="U252" s="114"/>
      <c r="V252" s="113"/>
    </row>
    <row r="253" spans="1:22" x14ac:dyDescent="0.2">
      <c r="A253" s="113" t="s">
        <v>81</v>
      </c>
      <c r="B253" s="113"/>
      <c r="C253" s="113"/>
      <c r="D253" s="113"/>
      <c r="E253" s="113"/>
      <c r="F253" s="174"/>
      <c r="G253" s="174"/>
      <c r="H253" s="174"/>
      <c r="I253" s="174"/>
      <c r="J253" s="174"/>
      <c r="K253" s="174"/>
      <c r="L253" s="174"/>
      <c r="M253" s="174"/>
      <c r="N253" s="174"/>
      <c r="O253" s="113"/>
      <c r="P253" s="113"/>
      <c r="Q253" s="113"/>
      <c r="R253" s="113"/>
      <c r="S253" s="113"/>
      <c r="T253" s="113"/>
      <c r="U253" s="114"/>
      <c r="V253" s="113"/>
    </row>
    <row r="254" spans="1:22" ht="25.5" x14ac:dyDescent="0.2">
      <c r="A254" s="178" t="s">
        <v>153</v>
      </c>
      <c r="B254" s="116" t="s">
        <v>68</v>
      </c>
      <c r="C254" s="116" t="s">
        <v>69</v>
      </c>
      <c r="D254" s="116" t="s">
        <v>70</v>
      </c>
      <c r="E254" s="116" t="s">
        <v>71</v>
      </c>
      <c r="F254" s="116" t="s">
        <v>72</v>
      </c>
      <c r="G254" s="179" t="s">
        <v>130</v>
      </c>
      <c r="H254" s="131" t="s">
        <v>74</v>
      </c>
      <c r="I254" s="179" t="s">
        <v>75</v>
      </c>
      <c r="J254" s="179" t="s">
        <v>87</v>
      </c>
      <c r="K254" s="179" t="s">
        <v>76</v>
      </c>
      <c r="L254" s="179" t="s">
        <v>126</v>
      </c>
      <c r="M254" s="179" t="s">
        <v>78</v>
      </c>
      <c r="N254" s="131" t="s">
        <v>79</v>
      </c>
      <c r="O254" s="162"/>
      <c r="P254" s="175"/>
      <c r="Q254" s="162"/>
      <c r="R254" s="162"/>
      <c r="S254" s="162"/>
      <c r="T254" s="175"/>
      <c r="U254" s="162"/>
      <c r="V254" s="162"/>
    </row>
    <row r="255" spans="1:22" x14ac:dyDescent="0.2">
      <c r="A255" s="76" t="s">
        <v>173</v>
      </c>
      <c r="B255" s="184">
        <f t="shared" ref="B255:B260" si="60">(F266+G266+H266+I266)/1024</f>
        <v>2.1224842218571123</v>
      </c>
      <c r="C255" s="184">
        <f t="shared" ref="C255:F260" si="61">B266/1024</f>
        <v>55.444716282499023</v>
      </c>
      <c r="D255" s="184">
        <f t="shared" si="61"/>
        <v>0</v>
      </c>
      <c r="E255" s="184">
        <f t="shared" si="61"/>
        <v>11.449093442048243</v>
      </c>
      <c r="F255" s="184">
        <f t="shared" si="61"/>
        <v>4.9302520350602146</v>
      </c>
      <c r="G255" s="184">
        <f t="shared" ref="G255:G260" si="62">(J266+K266+L266+M266)/1024</f>
        <v>0</v>
      </c>
      <c r="H255" s="184">
        <f t="shared" ref="H255:H260" si="63">(N266+0)/1024</f>
        <v>12.14135342731875</v>
      </c>
      <c r="I255" s="184">
        <f t="shared" ref="I255:I260" si="64">(O266+P266+Q266)/1024</f>
        <v>6.2431855208160351E-2</v>
      </c>
      <c r="J255" s="184">
        <f t="shared" ref="J255:M260" si="65">R266/1024</f>
        <v>99.219316218369144</v>
      </c>
      <c r="K255" s="184">
        <f t="shared" si="65"/>
        <v>0</v>
      </c>
      <c r="L255" s="184">
        <f t="shared" si="65"/>
        <v>0.79784578224644043</v>
      </c>
      <c r="M255" s="184">
        <f t="shared" si="65"/>
        <v>0</v>
      </c>
      <c r="N255" s="184">
        <f t="shared" ref="N255:N260" si="66">SUM(B255:M255)</f>
        <v>186.16749326460709</v>
      </c>
      <c r="O255" s="123"/>
      <c r="P255" s="113"/>
      <c r="Q255" s="113"/>
      <c r="R255" s="113"/>
      <c r="S255" s="113"/>
      <c r="T255" s="114"/>
      <c r="U255" s="113"/>
      <c r="V255" s="113"/>
    </row>
    <row r="256" spans="1:22" x14ac:dyDescent="0.2">
      <c r="A256" s="76" t="s">
        <v>174</v>
      </c>
      <c r="B256" s="184">
        <f t="shared" si="60"/>
        <v>374.84252398120634</v>
      </c>
      <c r="C256" s="184">
        <f t="shared" si="61"/>
        <v>117.29764923251855</v>
      </c>
      <c r="D256" s="184">
        <f t="shared" si="61"/>
        <v>79.027598776283398</v>
      </c>
      <c r="E256" s="184">
        <f t="shared" si="61"/>
        <v>416.89903853459276</v>
      </c>
      <c r="F256" s="184">
        <f t="shared" si="61"/>
        <v>4.0482942434455174</v>
      </c>
      <c r="G256" s="184">
        <f t="shared" si="62"/>
        <v>42.293082079855523</v>
      </c>
      <c r="H256" s="184">
        <f t="shared" si="63"/>
        <v>2600.9519216962499</v>
      </c>
      <c r="I256" s="184">
        <f t="shared" si="64"/>
        <v>33.123095726504197</v>
      </c>
      <c r="J256" s="184">
        <f t="shared" si="65"/>
        <v>660.07992734416109</v>
      </c>
      <c r="K256" s="184">
        <f t="shared" si="65"/>
        <v>0</v>
      </c>
      <c r="L256" s="184">
        <f t="shared" si="65"/>
        <v>6.3747055650892381</v>
      </c>
      <c r="M256" s="184">
        <f t="shared" si="65"/>
        <v>0</v>
      </c>
      <c r="N256" s="184">
        <f t="shared" si="66"/>
        <v>4334.9378371799066</v>
      </c>
      <c r="O256" s="113"/>
      <c r="P256" s="113"/>
      <c r="Q256" s="113"/>
      <c r="R256" s="113"/>
      <c r="S256" s="113"/>
      <c r="T256" s="114"/>
      <c r="U256" s="113"/>
      <c r="V256" s="113"/>
    </row>
    <row r="257" spans="1:22" x14ac:dyDescent="0.2">
      <c r="A257" s="76" t="s">
        <v>175</v>
      </c>
      <c r="B257" s="184">
        <f t="shared" si="60"/>
        <v>538.34264605287547</v>
      </c>
      <c r="C257" s="184">
        <f t="shared" si="61"/>
        <v>16.928652097793847</v>
      </c>
      <c r="D257" s="184">
        <f t="shared" si="61"/>
        <v>14.008555939061718</v>
      </c>
      <c r="E257" s="184">
        <f t="shared" si="61"/>
        <v>404.72899994964746</v>
      </c>
      <c r="F257" s="184">
        <f t="shared" si="61"/>
        <v>6.6761137148587206</v>
      </c>
      <c r="G257" s="184">
        <f t="shared" si="62"/>
        <v>812.14353580486818</v>
      </c>
      <c r="H257" s="184">
        <f t="shared" si="63"/>
        <v>962.98604819873731</v>
      </c>
      <c r="I257" s="184">
        <f t="shared" si="64"/>
        <v>89.545435500550397</v>
      </c>
      <c r="J257" s="184">
        <f t="shared" si="65"/>
        <v>371.50257341039162</v>
      </c>
      <c r="K257" s="184">
        <f t="shared" si="65"/>
        <v>0.21605268416533302</v>
      </c>
      <c r="L257" s="184">
        <f t="shared" si="65"/>
        <v>214.43900924778711</v>
      </c>
      <c r="M257" s="184">
        <f t="shared" si="65"/>
        <v>0</v>
      </c>
      <c r="N257" s="184">
        <f t="shared" si="66"/>
        <v>3431.5176226007366</v>
      </c>
      <c r="O257" s="113"/>
      <c r="P257" s="113"/>
      <c r="Q257" s="113"/>
      <c r="R257" s="113"/>
      <c r="S257" s="113"/>
      <c r="T257" s="114"/>
      <c r="U257" s="113"/>
      <c r="V257" s="113"/>
    </row>
    <row r="258" spans="1:22" x14ac:dyDescent="0.2">
      <c r="A258" s="76" t="s">
        <v>176</v>
      </c>
      <c r="B258" s="184">
        <f t="shared" si="60"/>
        <v>189.15185642429736</v>
      </c>
      <c r="C258" s="184">
        <f t="shared" si="61"/>
        <v>4.5675980945816212E-3</v>
      </c>
      <c r="D258" s="184">
        <f t="shared" si="61"/>
        <v>0.2574008786068584</v>
      </c>
      <c r="E258" s="184">
        <f t="shared" si="61"/>
        <v>164.43520932877931</v>
      </c>
      <c r="F258" s="184">
        <f t="shared" si="61"/>
        <v>0.39238668024881834</v>
      </c>
      <c r="G258" s="184">
        <f t="shared" si="62"/>
        <v>927.43262654007162</v>
      </c>
      <c r="H258" s="184">
        <f t="shared" si="63"/>
        <v>316.97413637332323</v>
      </c>
      <c r="I258" s="184">
        <f t="shared" si="64"/>
        <v>46.02015779865625</v>
      </c>
      <c r="J258" s="184">
        <f t="shared" si="65"/>
        <v>52.213414643183498</v>
      </c>
      <c r="K258" s="184">
        <f t="shared" si="65"/>
        <v>9.0501692175375776</v>
      </c>
      <c r="L258" s="184">
        <f t="shared" si="65"/>
        <v>10.658805635698535</v>
      </c>
      <c r="M258" s="184">
        <f t="shared" si="65"/>
        <v>0</v>
      </c>
      <c r="N258" s="184">
        <f t="shared" si="66"/>
        <v>1716.5907311184978</v>
      </c>
      <c r="O258" s="113"/>
      <c r="P258" s="113"/>
      <c r="Q258" s="113"/>
      <c r="R258" s="113"/>
      <c r="S258" s="113"/>
      <c r="T258" s="114"/>
      <c r="U258" s="113"/>
      <c r="V258" s="113"/>
    </row>
    <row r="259" spans="1:22" x14ac:dyDescent="0.2">
      <c r="A259" s="76" t="s">
        <v>177</v>
      </c>
      <c r="B259" s="184">
        <f t="shared" si="60"/>
        <v>4.6884435032743559</v>
      </c>
      <c r="C259" s="184">
        <f t="shared" si="61"/>
        <v>0</v>
      </c>
      <c r="D259" s="184">
        <f t="shared" si="61"/>
        <v>0</v>
      </c>
      <c r="E259" s="184">
        <f t="shared" si="61"/>
        <v>1030.9702372608399</v>
      </c>
      <c r="F259" s="184">
        <f t="shared" si="61"/>
        <v>1.874640097412334E-3</v>
      </c>
      <c r="G259" s="184">
        <f t="shared" si="62"/>
        <v>17.386573954318855</v>
      </c>
      <c r="H259" s="184">
        <f t="shared" si="63"/>
        <v>10.612519915469337</v>
      </c>
      <c r="I259" s="184">
        <f t="shared" si="64"/>
        <v>3.6915324961228124E-2</v>
      </c>
      <c r="J259" s="184">
        <f t="shared" si="65"/>
        <v>0</v>
      </c>
      <c r="K259" s="184">
        <f t="shared" si="65"/>
        <v>0.14324323850632911</v>
      </c>
      <c r="L259" s="184">
        <f t="shared" si="65"/>
        <v>63.991961642701369</v>
      </c>
      <c r="M259" s="184">
        <f t="shared" si="65"/>
        <v>1.0506227064488476</v>
      </c>
      <c r="N259" s="184">
        <f t="shared" si="66"/>
        <v>1128.8823921866178</v>
      </c>
      <c r="O259" s="113"/>
      <c r="P259" s="113"/>
      <c r="Q259" s="113"/>
      <c r="R259" s="113"/>
      <c r="S259" s="113"/>
      <c r="T259" s="114"/>
      <c r="U259" s="113"/>
      <c r="V259" s="113"/>
    </row>
    <row r="260" spans="1:22" ht="14.25" x14ac:dyDescent="0.2">
      <c r="A260" s="40" t="s">
        <v>178</v>
      </c>
      <c r="B260" s="184">
        <f t="shared" si="60"/>
        <v>33.208144474622614</v>
      </c>
      <c r="C260" s="184">
        <f t="shared" si="61"/>
        <v>0</v>
      </c>
      <c r="D260" s="184">
        <f t="shared" si="61"/>
        <v>0.37337292966549218</v>
      </c>
      <c r="E260" s="184">
        <f t="shared" si="61"/>
        <v>42.934150974289842</v>
      </c>
      <c r="F260" s="184">
        <f t="shared" si="61"/>
        <v>8.1953349411378412E-2</v>
      </c>
      <c r="G260" s="184">
        <f t="shared" si="62"/>
        <v>1.9783193662069569</v>
      </c>
      <c r="H260" s="184">
        <f t="shared" si="63"/>
        <v>13.068103523341016</v>
      </c>
      <c r="I260" s="184">
        <f t="shared" si="64"/>
        <v>32.802917067872798</v>
      </c>
      <c r="J260" s="184">
        <f t="shared" si="65"/>
        <v>8.0155985221781449</v>
      </c>
      <c r="K260" s="184">
        <f t="shared" si="65"/>
        <v>11.017835702977148</v>
      </c>
      <c r="L260" s="184">
        <f t="shared" si="65"/>
        <v>4.7230529409553128</v>
      </c>
      <c r="M260" s="184">
        <f t="shared" si="65"/>
        <v>0.6219243316845674</v>
      </c>
      <c r="N260" s="184">
        <f t="shared" si="66"/>
        <v>148.82537318320527</v>
      </c>
      <c r="O260" s="123"/>
      <c r="P260" s="113"/>
      <c r="Q260" s="113"/>
      <c r="R260" s="113"/>
      <c r="S260" s="113"/>
      <c r="T260" s="114"/>
      <c r="U260" s="113"/>
      <c r="V260" s="113"/>
    </row>
    <row r="261" spans="1:22" ht="25.5" x14ac:dyDescent="0.2">
      <c r="A261" s="21" t="s">
        <v>128</v>
      </c>
      <c r="B261" s="184">
        <f t="shared" ref="B261:N261" si="67">SUM(B255:B260)</f>
        <v>1142.3560986581333</v>
      </c>
      <c r="C261" s="184">
        <f t="shared" si="67"/>
        <v>189.67558521090601</v>
      </c>
      <c r="D261" s="184">
        <f t="shared" si="67"/>
        <v>93.666928523617472</v>
      </c>
      <c r="E261" s="184">
        <f t="shared" si="67"/>
        <v>2071.4167294901977</v>
      </c>
      <c r="F261" s="184">
        <f t="shared" si="67"/>
        <v>16.130874663122061</v>
      </c>
      <c r="G261" s="184">
        <f t="shared" si="67"/>
        <v>1801.2341377453213</v>
      </c>
      <c r="H261" s="184">
        <f t="shared" si="67"/>
        <v>3916.7340831344395</v>
      </c>
      <c r="I261" s="184">
        <f t="shared" si="67"/>
        <v>201.59095327375303</v>
      </c>
      <c r="J261" s="184">
        <f t="shared" si="67"/>
        <v>1191.0308301382836</v>
      </c>
      <c r="K261" s="184">
        <f t="shared" si="67"/>
        <v>20.427300843186387</v>
      </c>
      <c r="L261" s="184">
        <f t="shared" si="67"/>
        <v>300.98538081447805</v>
      </c>
      <c r="M261" s="184">
        <f t="shared" si="67"/>
        <v>1.6725470381334149</v>
      </c>
      <c r="N261" s="184">
        <f t="shared" si="67"/>
        <v>10946.921449533573</v>
      </c>
      <c r="O261" s="113"/>
      <c r="P261" s="113"/>
      <c r="Q261" s="113"/>
      <c r="R261" s="113"/>
      <c r="S261" s="113"/>
      <c r="T261" s="114"/>
      <c r="U261" s="113"/>
      <c r="V261" s="113"/>
    </row>
    <row r="262" spans="1:22" x14ac:dyDescent="0.2">
      <c r="A262" s="113"/>
      <c r="B262" s="113"/>
      <c r="C262" s="113"/>
      <c r="D262" s="113"/>
      <c r="E262" s="113"/>
      <c r="F262" s="113"/>
      <c r="G262" s="113"/>
      <c r="H262" s="113"/>
      <c r="I262" s="113"/>
      <c r="J262" s="113"/>
      <c r="K262" s="113"/>
      <c r="L262" s="113"/>
      <c r="M262" s="113"/>
      <c r="N262" s="113"/>
      <c r="O262" s="123"/>
      <c r="P262" s="113"/>
      <c r="Q262" s="113"/>
      <c r="R262" s="113"/>
      <c r="S262" s="113"/>
      <c r="T262" s="114"/>
      <c r="U262" s="113"/>
      <c r="V262" s="113"/>
    </row>
    <row r="263" spans="1:22" x14ac:dyDescent="0.2">
      <c r="A263" s="113"/>
      <c r="B263" s="113"/>
      <c r="C263" s="113"/>
      <c r="D263" s="113"/>
      <c r="E263" s="113"/>
      <c r="F263" s="113"/>
      <c r="G263" s="113"/>
      <c r="H263" s="113"/>
      <c r="I263" s="113"/>
      <c r="J263" s="113"/>
      <c r="K263" s="113"/>
      <c r="L263" s="113"/>
      <c r="M263" s="113"/>
      <c r="N263" s="113"/>
      <c r="O263" s="113"/>
      <c r="P263" s="113"/>
      <c r="Q263" s="113"/>
      <c r="R263" s="113"/>
      <c r="S263" s="113"/>
      <c r="T263" s="113"/>
      <c r="U263" s="114"/>
      <c r="V263" s="113"/>
    </row>
    <row r="264" spans="1:22" x14ac:dyDescent="0.2">
      <c r="A264" s="113" t="s">
        <v>89</v>
      </c>
      <c r="B264" s="113"/>
      <c r="C264" s="113"/>
      <c r="D264" s="113"/>
      <c r="E264" s="113"/>
      <c r="F264" s="113"/>
      <c r="G264" s="113"/>
      <c r="H264" s="113"/>
      <c r="I264" s="113"/>
      <c r="J264" s="113"/>
      <c r="K264" s="113"/>
      <c r="L264" s="113"/>
      <c r="M264" s="113"/>
      <c r="N264" s="113"/>
      <c r="O264" s="113"/>
      <c r="P264" s="113"/>
      <c r="Q264" s="113"/>
      <c r="R264" s="113"/>
      <c r="S264" s="113"/>
      <c r="T264" s="113"/>
      <c r="U264" s="114"/>
      <c r="V264" s="113"/>
    </row>
    <row r="265" spans="1:22" ht="25.5" x14ac:dyDescent="0.2">
      <c r="A265" s="178" t="s">
        <v>153</v>
      </c>
      <c r="B265" s="131" t="s">
        <v>69</v>
      </c>
      <c r="C265" s="28" t="s">
        <v>70</v>
      </c>
      <c r="D265" s="131" t="s">
        <v>71</v>
      </c>
      <c r="E265" s="131" t="s">
        <v>72</v>
      </c>
      <c r="F265" s="131" t="s">
        <v>132</v>
      </c>
      <c r="G265" s="131" t="s">
        <v>133</v>
      </c>
      <c r="H265" s="131" t="s">
        <v>134</v>
      </c>
      <c r="I265" s="28" t="s">
        <v>135</v>
      </c>
      <c r="J265" s="131" t="s">
        <v>73</v>
      </c>
      <c r="K265" s="131" t="s">
        <v>136</v>
      </c>
      <c r="L265" s="131" t="s">
        <v>137</v>
      </c>
      <c r="M265" s="28" t="s">
        <v>138</v>
      </c>
      <c r="N265" s="131" t="s">
        <v>74</v>
      </c>
      <c r="O265" s="131" t="s">
        <v>75</v>
      </c>
      <c r="P265" s="131" t="s">
        <v>139</v>
      </c>
      <c r="Q265" s="131" t="s">
        <v>118</v>
      </c>
      <c r="R265" s="40" t="s">
        <v>87</v>
      </c>
      <c r="S265" s="131" t="s">
        <v>76</v>
      </c>
      <c r="T265" s="131" t="s">
        <v>96</v>
      </c>
      <c r="U265" s="40" t="s">
        <v>78</v>
      </c>
      <c r="V265" s="132" t="s">
        <v>79</v>
      </c>
    </row>
    <row r="266" spans="1:22" x14ac:dyDescent="0.2">
      <c r="A266" s="76" t="s">
        <v>173</v>
      </c>
      <c r="B266" s="186">
        <v>56775.389473279</v>
      </c>
      <c r="C266" s="186"/>
      <c r="D266" s="186">
        <v>11723.871684657401</v>
      </c>
      <c r="E266" s="186">
        <v>5048.5780839016597</v>
      </c>
      <c r="F266" s="186">
        <v>1649.1921414276501</v>
      </c>
      <c r="G266" s="186">
        <v>524.231701754033</v>
      </c>
      <c r="H266" s="186"/>
      <c r="I266" s="186"/>
      <c r="J266" s="186"/>
      <c r="K266" s="186"/>
      <c r="L266" s="186"/>
      <c r="M266" s="186"/>
      <c r="N266" s="186">
        <v>12432.7459095744</v>
      </c>
      <c r="O266" s="186">
        <v>63.9302197331562</v>
      </c>
      <c r="P266" s="186"/>
      <c r="Q266" s="186"/>
      <c r="R266" s="186">
        <v>101600.57980761</v>
      </c>
      <c r="S266" s="186"/>
      <c r="T266" s="186">
        <v>816.994081020355</v>
      </c>
      <c r="U266" s="186"/>
      <c r="V266" s="182">
        <f>SUM(B266:U266)</f>
        <v>190635.51310295766</v>
      </c>
    </row>
    <row r="267" spans="1:22" x14ac:dyDescent="0.2">
      <c r="A267" s="76" t="s">
        <v>174</v>
      </c>
      <c r="B267" s="186">
        <v>120112.792814099</v>
      </c>
      <c r="C267" s="186">
        <v>80924.261146914199</v>
      </c>
      <c r="D267" s="186">
        <v>426904.61545942299</v>
      </c>
      <c r="E267" s="186">
        <v>4145.4533052882098</v>
      </c>
      <c r="F267" s="186">
        <v>92740.472059417501</v>
      </c>
      <c r="G267" s="186">
        <v>44089.684023976297</v>
      </c>
      <c r="H267" s="186">
        <v>235360.29529496899</v>
      </c>
      <c r="I267" s="186">
        <v>11648.2931783925</v>
      </c>
      <c r="J267" s="186">
        <v>43306.366641852001</v>
      </c>
      <c r="K267" s="186"/>
      <c r="L267" s="186"/>
      <c r="M267" s="186">
        <v>1.74940792005509</v>
      </c>
      <c r="N267" s="186">
        <v>2663374.7678169599</v>
      </c>
      <c r="O267" s="186">
        <v>33918.050023940297</v>
      </c>
      <c r="P267" s="186"/>
      <c r="Q267" s="186"/>
      <c r="R267" s="186">
        <v>675921.84560042096</v>
      </c>
      <c r="S267" s="186"/>
      <c r="T267" s="186">
        <v>6527.6984986513799</v>
      </c>
      <c r="U267" s="186"/>
      <c r="V267" s="182">
        <f t="shared" ref="V267:V271" si="68">SUM(B267:U267)</f>
        <v>4438976.3452722244</v>
      </c>
    </row>
    <row r="268" spans="1:22" x14ac:dyDescent="0.2">
      <c r="A268" s="76" t="s">
        <v>175</v>
      </c>
      <c r="B268" s="186">
        <v>17334.9397481409</v>
      </c>
      <c r="C268" s="186">
        <v>14344.7612815992</v>
      </c>
      <c r="D268" s="186">
        <v>414442.495948439</v>
      </c>
      <c r="E268" s="186">
        <v>6836.3404440153299</v>
      </c>
      <c r="F268" s="186">
        <v>100406.10570662101</v>
      </c>
      <c r="G268" s="186">
        <v>67505.261499477507</v>
      </c>
      <c r="H268" s="186">
        <v>181708.40538952401</v>
      </c>
      <c r="I268" s="186">
        <v>201643.09696252199</v>
      </c>
      <c r="J268" s="186">
        <v>828509.57011278695</v>
      </c>
      <c r="K268" s="186"/>
      <c r="L268" s="186"/>
      <c r="M268" s="186">
        <v>3125.4105513980599</v>
      </c>
      <c r="N268" s="186">
        <v>986097.713355507</v>
      </c>
      <c r="O268" s="186">
        <v>91694.525952563607</v>
      </c>
      <c r="P268" s="186"/>
      <c r="Q268" s="186"/>
      <c r="R268" s="186">
        <v>380418.63517224102</v>
      </c>
      <c r="S268" s="186">
        <v>221.23794858530101</v>
      </c>
      <c r="T268" s="186">
        <v>219585.545469734</v>
      </c>
      <c r="U268" s="186"/>
      <c r="V268" s="182">
        <f t="shared" si="68"/>
        <v>3513874.0455431547</v>
      </c>
    </row>
    <row r="269" spans="1:22" x14ac:dyDescent="0.2">
      <c r="A269" s="76" t="s">
        <v>176</v>
      </c>
      <c r="B269" s="186">
        <v>4.6772204488515801</v>
      </c>
      <c r="C269" s="186">
        <v>263.578499693423</v>
      </c>
      <c r="D269" s="186">
        <v>168381.65435267001</v>
      </c>
      <c r="E269" s="186">
        <v>401.80396057478998</v>
      </c>
      <c r="F269" s="186">
        <v>7776.2436354542097</v>
      </c>
      <c r="G269" s="186">
        <v>33993.472405687899</v>
      </c>
      <c r="H269" s="186">
        <v>1424.4251372814099</v>
      </c>
      <c r="I269" s="186">
        <v>150497.35980005699</v>
      </c>
      <c r="J269" s="186">
        <v>924361.30898571596</v>
      </c>
      <c r="K269" s="186">
        <v>4191.3519102791297</v>
      </c>
      <c r="L269" s="186">
        <v>7002.6415309170197</v>
      </c>
      <c r="M269" s="186">
        <v>14135.707150121199</v>
      </c>
      <c r="N269" s="186">
        <v>324581.51564628299</v>
      </c>
      <c r="O269" s="186">
        <v>47124.641585824</v>
      </c>
      <c r="P269" s="186"/>
      <c r="Q269" s="186"/>
      <c r="R269" s="186">
        <v>53466.536594619902</v>
      </c>
      <c r="S269" s="186">
        <v>9267.3732787584795</v>
      </c>
      <c r="T269" s="186">
        <v>10914.6169709553</v>
      </c>
      <c r="U269" s="186"/>
      <c r="V269" s="182">
        <f t="shared" si="68"/>
        <v>1757788.9086653418</v>
      </c>
    </row>
    <row r="270" spans="1:22" x14ac:dyDescent="0.2">
      <c r="A270" s="76" t="s">
        <v>177</v>
      </c>
      <c r="B270" s="186"/>
      <c r="C270" s="186"/>
      <c r="D270" s="186">
        <v>1055713.5229551001</v>
      </c>
      <c r="E270" s="186">
        <v>1.91963145975023</v>
      </c>
      <c r="F270" s="186">
        <v>4800.9661473529404</v>
      </c>
      <c r="G270" s="186"/>
      <c r="H270" s="186"/>
      <c r="I270" s="186"/>
      <c r="J270" s="186">
        <v>17685.947277683699</v>
      </c>
      <c r="K270" s="186"/>
      <c r="L270" s="186"/>
      <c r="M270" s="186">
        <v>117.904451538808</v>
      </c>
      <c r="N270" s="186">
        <v>10867.220393440601</v>
      </c>
      <c r="O270" s="186">
        <v>37.801292760297599</v>
      </c>
      <c r="P270" s="186"/>
      <c r="Q270" s="186"/>
      <c r="R270" s="186"/>
      <c r="S270" s="186">
        <v>146.68107623048101</v>
      </c>
      <c r="T270" s="186">
        <v>65527.768722126202</v>
      </c>
      <c r="U270" s="186">
        <v>1075.8376514036199</v>
      </c>
      <c r="V270" s="182">
        <f t="shared" si="68"/>
        <v>1155975.5695990967</v>
      </c>
    </row>
    <row r="271" spans="1:22" ht="14.25" x14ac:dyDescent="0.2">
      <c r="A271" s="40" t="s">
        <v>178</v>
      </c>
      <c r="B271" s="186"/>
      <c r="C271" s="186">
        <v>382.33387997746399</v>
      </c>
      <c r="D271" s="186">
        <v>43964.570597672799</v>
      </c>
      <c r="E271" s="186">
        <v>83.920229797251494</v>
      </c>
      <c r="F271" s="186">
        <v>1429.1261045876799</v>
      </c>
      <c r="G271" s="186">
        <v>928.91689780168201</v>
      </c>
      <c r="H271" s="186">
        <v>5.7167700491845601E-2</v>
      </c>
      <c r="I271" s="186">
        <v>31647.039771923701</v>
      </c>
      <c r="J271" s="186">
        <v>124.995735662057</v>
      </c>
      <c r="K271" s="186">
        <v>1899.75324152596</v>
      </c>
      <c r="L271" s="186"/>
      <c r="M271" s="186">
        <v>1.0500538079068</v>
      </c>
      <c r="N271" s="186">
        <v>13381.7380079012</v>
      </c>
      <c r="O271" s="186">
        <v>2996.7128436705002</v>
      </c>
      <c r="P271" s="186">
        <v>852.85838776454295</v>
      </c>
      <c r="Q271" s="186">
        <v>29740.615846066699</v>
      </c>
      <c r="R271" s="186">
        <v>8207.9728867104204</v>
      </c>
      <c r="S271" s="186">
        <v>11282.2637598486</v>
      </c>
      <c r="T271" s="186">
        <v>4836.4062115382403</v>
      </c>
      <c r="U271" s="186">
        <v>636.85051564499702</v>
      </c>
      <c r="V271" s="182">
        <f t="shared" si="68"/>
        <v>152397.1821396022</v>
      </c>
    </row>
    <row r="272" spans="1:22" ht="25.5" x14ac:dyDescent="0.2">
      <c r="A272" s="21" t="s">
        <v>170</v>
      </c>
      <c r="B272" s="182">
        <f t="shared" ref="B272:V272" si="69">SUM(B266:B271)</f>
        <v>194227.79925596775</v>
      </c>
      <c r="C272" s="182">
        <f t="shared" si="69"/>
        <v>95914.934808184291</v>
      </c>
      <c r="D272" s="182">
        <f t="shared" si="69"/>
        <v>2121130.7309979624</v>
      </c>
      <c r="E272" s="182">
        <f t="shared" si="69"/>
        <v>16518.01565503699</v>
      </c>
      <c r="F272" s="182">
        <f t="shared" si="69"/>
        <v>208802.10579486098</v>
      </c>
      <c r="G272" s="182">
        <f t="shared" si="69"/>
        <v>147041.56652869741</v>
      </c>
      <c r="H272" s="182">
        <f t="shared" si="69"/>
        <v>418493.18298947491</v>
      </c>
      <c r="I272" s="182">
        <f t="shared" si="69"/>
        <v>395435.78971289517</v>
      </c>
      <c r="J272" s="182">
        <f t="shared" si="69"/>
        <v>1813988.1887537008</v>
      </c>
      <c r="K272" s="182">
        <f t="shared" si="69"/>
        <v>6091.1051518050899</v>
      </c>
      <c r="L272" s="182">
        <f t="shared" si="69"/>
        <v>7002.6415309170197</v>
      </c>
      <c r="M272" s="182">
        <f t="shared" si="69"/>
        <v>17381.821614786029</v>
      </c>
      <c r="N272" s="182">
        <f t="shared" si="69"/>
        <v>4010735.7011296661</v>
      </c>
      <c r="O272" s="182">
        <f t="shared" si="69"/>
        <v>175835.66191849185</v>
      </c>
      <c r="P272" s="182">
        <f t="shared" si="69"/>
        <v>852.85838776454295</v>
      </c>
      <c r="Q272" s="182">
        <f t="shared" si="69"/>
        <v>29740.615846066699</v>
      </c>
      <c r="R272" s="182">
        <f t="shared" si="69"/>
        <v>1219615.5700616024</v>
      </c>
      <c r="S272" s="182">
        <f t="shared" si="69"/>
        <v>20917.55606342286</v>
      </c>
      <c r="T272" s="182">
        <f t="shared" si="69"/>
        <v>308209.02995402552</v>
      </c>
      <c r="U272" s="182">
        <f t="shared" si="69"/>
        <v>1712.6881670486168</v>
      </c>
      <c r="V272" s="182">
        <f t="shared" si="69"/>
        <v>11209647.564322378</v>
      </c>
    </row>
    <row r="273" spans="1:22" x14ac:dyDescent="0.2">
      <c r="A273" s="673" t="s">
        <v>179</v>
      </c>
      <c r="B273" s="674"/>
      <c r="C273" s="674"/>
      <c r="D273" s="674"/>
      <c r="E273" s="674"/>
    </row>
    <row r="275" spans="1:22" x14ac:dyDescent="0.2">
      <c r="V275" s="187"/>
    </row>
  </sheetData>
  <mergeCells count="7">
    <mergeCell ref="A273:E273"/>
    <mergeCell ref="A1:G1"/>
    <mergeCell ref="A13:D13"/>
    <mergeCell ref="A165:D165"/>
    <mergeCell ref="A210:D210"/>
    <mergeCell ref="A236:E236"/>
    <mergeCell ref="A246:D246"/>
  </mergeCells>
  <printOptions horizontalCentered="1"/>
  <pageMargins left="0.75" right="0.75" top="1" bottom="1" header="0.5" footer="0.5"/>
  <pageSetup scale="75" orientation="landscape" horizontalDpi="4294967292" verticalDpi="4294967292" r:id="rId1"/>
  <headerFooter alignWithMargins="0"/>
  <rowBreaks count="2" manualBreakCount="2">
    <brk id="152" max="16383" man="1"/>
    <brk id="22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191"/>
  <sheetViews>
    <sheetView topLeftCell="A7" zoomScale="80" zoomScaleNormal="80" workbookViewId="0">
      <selection sqref="A1:G1"/>
    </sheetView>
  </sheetViews>
  <sheetFormatPr defaultColWidth="8.85546875" defaultRowHeight="12.75" x14ac:dyDescent="0.2"/>
  <cols>
    <col min="1" max="1" width="16.85546875" style="20" customWidth="1"/>
    <col min="2" max="2" width="13.42578125" style="20" customWidth="1"/>
    <col min="3" max="3" width="15.42578125" style="20" customWidth="1"/>
    <col min="4" max="4" width="15.85546875" style="20" customWidth="1"/>
    <col min="5" max="9" width="13.42578125" style="20" customWidth="1"/>
    <col min="10" max="10" width="14.7109375" style="20" customWidth="1"/>
    <col min="11" max="11" width="13.85546875" style="20" customWidth="1"/>
    <col min="12" max="13" width="13.42578125" style="20" customWidth="1"/>
    <col min="14" max="14" width="15.42578125" style="20" customWidth="1"/>
    <col min="15" max="15" width="14.7109375" style="20" customWidth="1"/>
    <col min="16" max="16" width="13.42578125" style="20" customWidth="1"/>
    <col min="17" max="17" width="14.7109375" style="20" customWidth="1"/>
    <col min="18" max="18" width="15" style="20" customWidth="1"/>
    <col min="19" max="19" width="15.7109375" style="20" customWidth="1"/>
    <col min="20" max="20" width="16.140625" style="20" customWidth="1"/>
    <col min="21" max="21" width="13.42578125" style="20" customWidth="1"/>
    <col min="22" max="22" width="17.5703125" style="20" customWidth="1"/>
    <col min="23" max="26" width="4.7109375" style="20" customWidth="1"/>
    <col min="27" max="27" width="13.28515625" style="105" customWidth="1"/>
    <col min="28" max="28" width="4.7109375" style="20" customWidth="1"/>
    <col min="29" max="29" width="9" style="20" bestFit="1" customWidth="1"/>
    <col min="30" max="30" width="10.28515625" style="20" customWidth="1"/>
    <col min="31" max="16384" width="8.85546875" style="20"/>
  </cols>
  <sheetData>
    <row r="1" spans="1:35" ht="41.25" customHeight="1" x14ac:dyDescent="0.2">
      <c r="A1" s="675" t="s">
        <v>940</v>
      </c>
      <c r="B1" s="671"/>
      <c r="C1" s="671"/>
      <c r="D1" s="671"/>
      <c r="E1" s="671"/>
      <c r="F1" s="671"/>
      <c r="G1" s="671"/>
    </row>
    <row r="2" spans="1:35" ht="12.75" customHeight="1" x14ac:dyDescent="0.2">
      <c r="A2" s="106"/>
      <c r="B2" s="107"/>
      <c r="C2" s="107"/>
      <c r="D2" s="107"/>
      <c r="E2" s="107"/>
      <c r="F2" s="107"/>
      <c r="G2" s="107"/>
      <c r="H2" s="107"/>
      <c r="I2" s="107"/>
      <c r="J2" s="107"/>
      <c r="K2" s="107"/>
      <c r="L2" s="107"/>
      <c r="M2" s="107"/>
      <c r="N2" s="107"/>
      <c r="O2" s="107"/>
    </row>
    <row r="3" spans="1:35" x14ac:dyDescent="0.2">
      <c r="B3" s="12"/>
      <c r="C3" s="12"/>
      <c r="D3" s="12"/>
      <c r="E3" s="12"/>
      <c r="F3" s="12"/>
      <c r="G3" s="12"/>
      <c r="H3" s="12"/>
      <c r="I3" s="12"/>
      <c r="J3" s="12"/>
      <c r="K3" s="12"/>
      <c r="L3" s="12"/>
      <c r="M3" s="12"/>
      <c r="N3" s="12"/>
      <c r="O3" s="12"/>
      <c r="P3" s="12"/>
      <c r="Q3" s="12"/>
      <c r="R3" s="12"/>
      <c r="S3" s="12"/>
      <c r="T3" s="12"/>
      <c r="U3" s="12"/>
      <c r="V3" s="12"/>
      <c r="W3" s="12"/>
      <c r="X3" s="12"/>
      <c r="Y3" s="12"/>
      <c r="Z3" s="12"/>
      <c r="AA3" s="108"/>
      <c r="AB3" s="12"/>
      <c r="AC3" s="12"/>
      <c r="AD3" s="12"/>
      <c r="AE3" s="12"/>
      <c r="AF3" s="12"/>
      <c r="AG3" s="12"/>
      <c r="AH3" s="12"/>
      <c r="AI3" s="12"/>
    </row>
    <row r="4" spans="1:35" x14ac:dyDescent="0.2">
      <c r="B4" s="12"/>
      <c r="C4" s="12"/>
      <c r="D4" s="12"/>
      <c r="E4" s="12"/>
      <c r="F4" s="12"/>
      <c r="G4" s="12"/>
      <c r="H4" s="12"/>
      <c r="I4" s="12"/>
      <c r="J4" s="12"/>
      <c r="K4" s="12"/>
      <c r="L4" s="12"/>
      <c r="M4" s="12"/>
      <c r="N4" s="12"/>
      <c r="O4" s="12"/>
      <c r="P4" s="12"/>
      <c r="Q4" s="12"/>
      <c r="R4" s="12"/>
      <c r="S4" s="12"/>
      <c r="T4" s="12"/>
      <c r="U4" s="12"/>
      <c r="V4" s="12"/>
      <c r="W4" s="12"/>
      <c r="X4" s="12"/>
      <c r="Y4" s="12"/>
      <c r="Z4" s="12"/>
      <c r="AA4" s="108"/>
      <c r="AB4" s="12"/>
      <c r="AC4" s="12"/>
      <c r="AD4" s="12"/>
      <c r="AE4" s="12"/>
      <c r="AF4" s="12"/>
      <c r="AG4" s="12"/>
      <c r="AH4" s="12"/>
      <c r="AI4" s="12"/>
    </row>
    <row r="5" spans="1:35" x14ac:dyDescent="0.2">
      <c r="B5" s="12"/>
      <c r="C5" s="12"/>
      <c r="D5" s="12"/>
      <c r="E5" s="12"/>
      <c r="F5" s="12"/>
      <c r="G5" s="12"/>
      <c r="H5" s="12"/>
      <c r="I5" s="12"/>
      <c r="J5" s="12"/>
      <c r="K5" s="12"/>
      <c r="L5" s="12"/>
      <c r="M5" s="12"/>
      <c r="N5" s="12"/>
      <c r="O5" s="12"/>
      <c r="P5" s="12"/>
      <c r="Q5" s="12"/>
      <c r="R5" s="12"/>
      <c r="S5" s="12"/>
      <c r="T5" s="12"/>
      <c r="U5" s="12"/>
      <c r="V5" s="12"/>
      <c r="W5" s="12"/>
      <c r="X5" s="12"/>
      <c r="Y5" s="12"/>
      <c r="Z5" s="12"/>
      <c r="AA5" s="108"/>
      <c r="AB5" s="12"/>
      <c r="AC5" s="12"/>
      <c r="AD5" s="12"/>
      <c r="AE5" s="12"/>
      <c r="AF5" s="12"/>
      <c r="AG5" s="12"/>
      <c r="AH5" s="12"/>
      <c r="AI5" s="12"/>
    </row>
    <row r="6" spans="1:35" x14ac:dyDescent="0.2">
      <c r="B6" s="12"/>
      <c r="C6" s="12"/>
      <c r="D6" s="12"/>
      <c r="E6" s="12"/>
      <c r="F6" s="12"/>
      <c r="G6" s="12"/>
      <c r="H6" s="12"/>
      <c r="I6" s="12"/>
      <c r="J6" s="12"/>
      <c r="K6" s="12"/>
      <c r="L6" s="12"/>
      <c r="M6" s="12"/>
      <c r="N6" s="12"/>
      <c r="O6" s="12"/>
      <c r="P6" s="12"/>
      <c r="Q6" s="12"/>
      <c r="R6" s="12"/>
      <c r="S6" s="12"/>
      <c r="T6" s="12"/>
      <c r="U6" s="12"/>
      <c r="V6" s="12"/>
      <c r="W6" s="12"/>
      <c r="X6" s="12"/>
      <c r="Y6" s="12"/>
      <c r="Z6" s="12"/>
      <c r="AA6" s="108"/>
      <c r="AB6" s="12"/>
      <c r="AC6" s="12"/>
      <c r="AD6" s="12"/>
      <c r="AE6" s="12"/>
      <c r="AF6" s="12"/>
      <c r="AG6" s="12"/>
      <c r="AH6" s="12"/>
      <c r="AI6" s="12"/>
    </row>
    <row r="7" spans="1:35" x14ac:dyDescent="0.2">
      <c r="B7" s="12"/>
      <c r="C7" s="12"/>
      <c r="D7" s="12"/>
      <c r="E7" s="12"/>
      <c r="F7" s="12"/>
      <c r="G7" s="12"/>
      <c r="H7" s="12"/>
      <c r="I7" s="12"/>
      <c r="J7" s="12"/>
      <c r="K7" s="12"/>
      <c r="L7" s="12"/>
      <c r="M7" s="12"/>
      <c r="N7" s="12"/>
      <c r="O7" s="12"/>
      <c r="P7" s="12"/>
      <c r="Q7" s="12"/>
      <c r="R7" s="12"/>
      <c r="S7" s="12"/>
      <c r="T7" s="12"/>
      <c r="U7" s="12"/>
      <c r="V7" s="12"/>
      <c r="W7" s="12"/>
      <c r="X7" s="12"/>
      <c r="Y7" s="12"/>
      <c r="Z7" s="12"/>
      <c r="AA7" s="108"/>
      <c r="AB7" s="12"/>
      <c r="AC7" s="12"/>
      <c r="AD7" s="12"/>
      <c r="AE7" s="12"/>
      <c r="AF7" s="12"/>
      <c r="AG7" s="12"/>
      <c r="AH7" s="12"/>
      <c r="AI7" s="12"/>
    </row>
    <row r="8" spans="1:35" x14ac:dyDescent="0.2">
      <c r="A8" s="109"/>
      <c r="B8" s="12"/>
      <c r="C8" s="12"/>
      <c r="D8" s="12"/>
      <c r="E8" s="12"/>
      <c r="F8" s="12"/>
      <c r="G8" s="12"/>
      <c r="H8" s="12"/>
      <c r="I8" s="12"/>
      <c r="J8" s="12"/>
      <c r="K8" s="12"/>
      <c r="L8" s="12"/>
      <c r="M8" s="12"/>
      <c r="N8" s="12"/>
      <c r="O8" s="12"/>
      <c r="P8" s="12"/>
      <c r="Q8" s="12"/>
      <c r="R8" s="12"/>
      <c r="S8" s="12"/>
      <c r="T8" s="12"/>
      <c r="U8" s="12"/>
      <c r="V8" s="12"/>
      <c r="W8" s="12"/>
      <c r="X8" s="12"/>
      <c r="Y8" s="12"/>
      <c r="Z8" s="12"/>
      <c r="AA8" s="108"/>
      <c r="AB8" s="12"/>
      <c r="AC8" s="12"/>
      <c r="AD8" s="12"/>
      <c r="AE8" s="12"/>
      <c r="AF8" s="12"/>
      <c r="AG8" s="12"/>
      <c r="AH8" s="12"/>
      <c r="AI8" s="12"/>
    </row>
    <row r="9" spans="1:35" x14ac:dyDescent="0.2">
      <c r="A9" s="109"/>
      <c r="B9" s="12"/>
      <c r="C9" s="12"/>
      <c r="D9" s="12"/>
      <c r="E9" s="12"/>
      <c r="F9" s="12"/>
      <c r="G9" s="12"/>
      <c r="H9" s="12"/>
      <c r="I9" s="12"/>
      <c r="J9" s="12"/>
      <c r="K9" s="12"/>
      <c r="L9" s="12"/>
      <c r="M9" s="12"/>
      <c r="N9" s="12"/>
      <c r="O9" s="12"/>
      <c r="P9" s="12"/>
      <c r="Q9" s="12"/>
      <c r="R9" s="12"/>
      <c r="S9" s="12"/>
      <c r="T9" s="12"/>
      <c r="U9" s="12"/>
      <c r="V9" s="12"/>
      <c r="W9" s="12"/>
      <c r="X9" s="12"/>
      <c r="Y9" s="12"/>
      <c r="Z9" s="12"/>
      <c r="AA9" s="108"/>
      <c r="AB9" s="12"/>
      <c r="AC9" s="12"/>
      <c r="AD9" s="12"/>
      <c r="AE9" s="12"/>
      <c r="AF9" s="12"/>
      <c r="AG9" s="12"/>
      <c r="AH9" s="12"/>
      <c r="AI9" s="12"/>
    </row>
    <row r="10" spans="1:35" ht="20.100000000000001" customHeight="1" x14ac:dyDescent="0.2">
      <c r="A10" s="109"/>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8"/>
      <c r="AB10" s="12"/>
      <c r="AC10" s="12"/>
      <c r="AD10" s="12"/>
      <c r="AE10" s="12"/>
      <c r="AF10" s="12"/>
      <c r="AG10" s="12"/>
      <c r="AH10" s="12"/>
      <c r="AI10" s="12"/>
    </row>
    <row r="11" spans="1:35" x14ac:dyDescent="0.2">
      <c r="A11" s="109"/>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08"/>
      <c r="AB11" s="12"/>
      <c r="AC11" s="12"/>
      <c r="AD11" s="12"/>
      <c r="AE11" s="12"/>
      <c r="AF11" s="12"/>
      <c r="AG11" s="12"/>
      <c r="AH11" s="12"/>
      <c r="AI11" s="12"/>
    </row>
    <row r="12" spans="1:35" x14ac:dyDescent="0.2">
      <c r="A12" s="109"/>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08"/>
      <c r="AB12" s="12"/>
      <c r="AC12" s="12"/>
      <c r="AD12" s="12"/>
      <c r="AE12" s="12"/>
      <c r="AF12" s="12"/>
      <c r="AG12" s="12"/>
      <c r="AH12" s="12"/>
      <c r="AI12" s="12"/>
    </row>
    <row r="13" spans="1:35" ht="30.75" customHeight="1" x14ac:dyDescent="0.2">
      <c r="A13" s="676" t="s">
        <v>124</v>
      </c>
      <c r="B13" s="677"/>
      <c r="C13" s="677"/>
      <c r="D13" s="677"/>
      <c r="E13" s="12"/>
      <c r="F13" s="12"/>
      <c r="G13" s="12"/>
      <c r="H13" s="12"/>
      <c r="I13" s="12"/>
      <c r="J13" s="12"/>
      <c r="K13" s="12"/>
      <c r="L13" s="12"/>
      <c r="M13" s="12"/>
      <c r="N13" s="12"/>
      <c r="O13" s="12"/>
      <c r="P13" s="12"/>
      <c r="Q13" s="12"/>
      <c r="R13" s="12"/>
      <c r="S13" s="12"/>
      <c r="T13" s="12"/>
      <c r="U13" s="12"/>
      <c r="V13" s="12"/>
      <c r="W13" s="12"/>
      <c r="X13" s="12"/>
      <c r="Y13" s="12"/>
      <c r="Z13" s="12"/>
      <c r="AA13" s="108"/>
      <c r="AB13" s="12"/>
      <c r="AC13" s="12"/>
      <c r="AD13" s="12"/>
      <c r="AE13" s="12"/>
      <c r="AF13" s="12"/>
      <c r="AG13" s="12"/>
      <c r="AH13" s="12"/>
      <c r="AI13" s="12"/>
    </row>
    <row r="14" spans="1:35" ht="11.25" customHeight="1" x14ac:dyDescent="0.2">
      <c r="A14" s="620"/>
      <c r="B14" s="620"/>
      <c r="C14" s="620"/>
      <c r="D14" s="12"/>
      <c r="E14" s="12"/>
      <c r="F14" s="12"/>
      <c r="G14" s="12"/>
      <c r="H14" s="12"/>
      <c r="I14" s="12"/>
      <c r="J14" s="12"/>
      <c r="K14" s="12"/>
      <c r="L14" s="12"/>
      <c r="M14" s="12"/>
      <c r="N14" s="12"/>
      <c r="O14" s="12"/>
      <c r="P14" s="12"/>
      <c r="Q14" s="12"/>
      <c r="R14" s="12"/>
      <c r="S14" s="12"/>
      <c r="T14" s="12"/>
      <c r="U14" s="12"/>
      <c r="V14" s="12"/>
      <c r="W14" s="12"/>
      <c r="X14" s="12"/>
      <c r="Y14" s="12"/>
      <c r="Z14" s="12"/>
      <c r="AA14" s="108"/>
      <c r="AB14" s="12"/>
      <c r="AC14" s="12"/>
      <c r="AD14" s="12"/>
      <c r="AE14" s="12"/>
      <c r="AF14" s="12"/>
      <c r="AG14" s="12"/>
      <c r="AH14" s="12"/>
      <c r="AI14" s="12"/>
    </row>
    <row r="15" spans="1:35" ht="17.25" customHeight="1" x14ac:dyDescent="0.2">
      <c r="A15" s="111"/>
      <c r="B15" s="620"/>
      <c r="C15" s="620"/>
      <c r="D15" s="12"/>
      <c r="E15" s="12"/>
      <c r="F15" s="12"/>
      <c r="G15" s="12"/>
      <c r="H15" s="12"/>
      <c r="I15" s="12"/>
      <c r="J15" s="12"/>
      <c r="K15" s="12"/>
      <c r="L15" s="12"/>
      <c r="M15" s="12"/>
      <c r="N15" s="12"/>
      <c r="O15" s="12"/>
      <c r="P15" s="12"/>
      <c r="Q15" s="12"/>
      <c r="R15" s="12"/>
      <c r="S15" s="12"/>
      <c r="T15" s="12"/>
      <c r="U15" s="12"/>
      <c r="V15" s="12"/>
      <c r="W15" s="12"/>
      <c r="X15" s="12"/>
      <c r="Y15" s="12"/>
      <c r="Z15" s="12"/>
      <c r="AA15" s="108"/>
      <c r="AB15" s="12"/>
      <c r="AC15" s="12"/>
      <c r="AD15" s="12"/>
      <c r="AE15" s="12"/>
      <c r="AF15" s="12"/>
      <c r="AG15" s="12"/>
      <c r="AH15" s="12"/>
      <c r="AI15" s="12"/>
    </row>
    <row r="16" spans="1:35" ht="12" customHeight="1" x14ac:dyDescent="0.2">
      <c r="A16" s="620"/>
      <c r="B16" s="620"/>
      <c r="C16" s="620"/>
      <c r="D16" s="12"/>
      <c r="E16" s="12"/>
      <c r="F16" s="12"/>
      <c r="G16" s="12"/>
      <c r="H16" s="12"/>
      <c r="I16" s="12"/>
      <c r="J16" s="12"/>
      <c r="K16" s="12"/>
      <c r="L16" s="12"/>
      <c r="M16" s="12"/>
      <c r="N16" s="12"/>
      <c r="O16" s="12"/>
      <c r="P16" s="12"/>
      <c r="Q16" s="12"/>
      <c r="R16" s="12"/>
      <c r="S16" s="12"/>
      <c r="T16" s="12"/>
      <c r="U16" s="12"/>
      <c r="V16" s="12"/>
      <c r="W16" s="12"/>
      <c r="X16" s="12"/>
      <c r="Y16" s="12"/>
      <c r="Z16" s="12"/>
      <c r="AA16" s="108"/>
      <c r="AB16" s="12"/>
      <c r="AC16" s="12"/>
      <c r="AD16" s="12"/>
      <c r="AE16" s="12"/>
      <c r="AF16" s="12"/>
      <c r="AG16" s="12"/>
      <c r="AH16" s="12"/>
      <c r="AI16" s="12"/>
    </row>
    <row r="17" spans="1:35" ht="12" customHeight="1" x14ac:dyDescent="0.2">
      <c r="A17" s="1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08"/>
      <c r="AB17" s="12"/>
      <c r="AC17" s="12"/>
      <c r="AD17" s="12"/>
      <c r="AE17" s="12"/>
      <c r="AF17" s="12"/>
      <c r="AG17" s="12"/>
      <c r="AH17" s="12"/>
      <c r="AI17" s="12"/>
    </row>
    <row r="18" spans="1:35" x14ac:dyDescent="0.2">
      <c r="A18" s="12" t="s">
        <v>97</v>
      </c>
      <c r="B18" s="12"/>
      <c r="C18" s="12"/>
      <c r="D18" s="12"/>
      <c r="E18" s="12"/>
      <c r="F18" s="12"/>
      <c r="G18" s="12"/>
      <c r="H18" s="12"/>
      <c r="I18" s="12"/>
      <c r="J18" s="12"/>
      <c r="K18" s="12"/>
      <c r="L18" s="12"/>
      <c r="M18" s="12"/>
      <c r="N18" s="12"/>
      <c r="O18" s="12"/>
      <c r="P18" s="12"/>
      <c r="Q18" s="12"/>
      <c r="R18" s="12"/>
      <c r="S18" s="113"/>
      <c r="T18" s="113"/>
      <c r="U18" s="113"/>
      <c r="V18" s="113"/>
      <c r="W18" s="113"/>
      <c r="X18" s="113"/>
      <c r="Y18" s="113"/>
      <c r="Z18" s="113"/>
      <c r="AA18" s="114"/>
      <c r="AB18" s="113"/>
      <c r="AC18" s="113"/>
      <c r="AD18" s="12"/>
      <c r="AE18" s="12"/>
      <c r="AF18" s="12"/>
      <c r="AG18" s="12"/>
      <c r="AH18" s="12"/>
      <c r="AI18" s="12"/>
    </row>
    <row r="19" spans="1:35" ht="38.1" customHeight="1" x14ac:dyDescent="0.2">
      <c r="A19" s="115" t="s">
        <v>125</v>
      </c>
      <c r="B19" s="116" t="s">
        <v>68</v>
      </c>
      <c r="C19" s="116" t="s">
        <v>69</v>
      </c>
      <c r="D19" s="116" t="s">
        <v>70</v>
      </c>
      <c r="E19" s="116" t="s">
        <v>71</v>
      </c>
      <c r="F19" s="116" t="s">
        <v>72</v>
      </c>
      <c r="G19" s="116" t="s">
        <v>73</v>
      </c>
      <c r="H19" s="117" t="s">
        <v>74</v>
      </c>
      <c r="I19" s="116" t="s">
        <v>75</v>
      </c>
      <c r="J19" s="40" t="s">
        <v>848</v>
      </c>
      <c r="K19" s="116" t="s">
        <v>76</v>
      </c>
      <c r="L19" s="116" t="s">
        <v>126</v>
      </c>
      <c r="M19" s="116" t="s">
        <v>78</v>
      </c>
      <c r="N19" s="40" t="s">
        <v>79</v>
      </c>
      <c r="O19" s="12"/>
      <c r="P19" s="12"/>
      <c r="Q19" s="12"/>
      <c r="R19" s="12"/>
      <c r="S19" s="113"/>
      <c r="T19" s="118"/>
      <c r="U19" s="118"/>
      <c r="V19" s="118"/>
      <c r="W19" s="118"/>
      <c r="X19" s="118"/>
      <c r="Y19" s="118"/>
      <c r="Z19" s="119"/>
      <c r="AA19" s="118"/>
      <c r="AB19" s="113"/>
      <c r="AC19" s="12"/>
      <c r="AD19" s="12"/>
      <c r="AE19" s="12"/>
      <c r="AF19" s="12"/>
      <c r="AG19" s="12"/>
      <c r="AH19" s="12"/>
    </row>
    <row r="20" spans="1:35" ht="27" customHeight="1" x14ac:dyDescent="0.2">
      <c r="A20" s="120" t="s">
        <v>127</v>
      </c>
      <c r="B20" s="121">
        <f t="shared" ref="B20:H20" si="0">B39/1000000</f>
        <v>6.5231999999999998E-2</v>
      </c>
      <c r="C20" s="121">
        <f t="shared" si="0"/>
        <v>2.4771999999999999E-2</v>
      </c>
      <c r="D20" s="121">
        <f t="shared" si="0"/>
        <v>0.46644999999999998</v>
      </c>
      <c r="E20" s="121">
        <f t="shared" si="0"/>
        <v>5.3906000000000003E-2</v>
      </c>
      <c r="F20" s="121">
        <f t="shared" si="0"/>
        <v>4.9199999999999999E-3</v>
      </c>
      <c r="G20" s="121">
        <f t="shared" si="0"/>
        <v>36.737135000000002</v>
      </c>
      <c r="H20" s="121">
        <f t="shared" si="0"/>
        <v>0.164405</v>
      </c>
      <c r="I20" s="121">
        <f>I39/1000000</f>
        <v>0.41484300000000002</v>
      </c>
      <c r="J20" s="121">
        <f>J39/1000000</f>
        <v>1.8200000000000001E-4</v>
      </c>
      <c r="K20" s="121">
        <f>K39/1000000</f>
        <v>4.1091999999999997E-2</v>
      </c>
      <c r="L20" s="121">
        <f>L39/1000000</f>
        <v>1.8590040000000001</v>
      </c>
      <c r="M20" s="121">
        <f>M39/1000000</f>
        <v>0.48758600000000002</v>
      </c>
      <c r="N20" s="121">
        <f>SUM(B20:M20)</f>
        <v>40.319527000000001</v>
      </c>
      <c r="O20" s="623"/>
      <c r="P20" s="122"/>
      <c r="Q20" s="122"/>
      <c r="R20" s="122"/>
      <c r="S20" s="123"/>
      <c r="T20" s="123"/>
      <c r="U20" s="123"/>
      <c r="V20" s="123"/>
      <c r="W20" s="123"/>
      <c r="X20" s="123"/>
      <c r="Y20" s="123"/>
      <c r="Z20" s="114"/>
      <c r="AA20" s="123"/>
      <c r="AB20" s="113"/>
      <c r="AC20" s="12"/>
      <c r="AD20" s="12"/>
      <c r="AE20" s="12"/>
      <c r="AF20" s="12"/>
      <c r="AG20" s="12"/>
      <c r="AH20" s="12"/>
    </row>
    <row r="21" spans="1:35" ht="42" customHeight="1" x14ac:dyDescent="0.2">
      <c r="A21" s="634" t="s">
        <v>937</v>
      </c>
      <c r="B21" s="624">
        <f>B20/Distribution!B20</f>
        <v>4.0915051529243325E-3</v>
      </c>
      <c r="C21" s="624">
        <f>C20/Distribution!C20</f>
        <v>1.2380676309187049E-2</v>
      </c>
      <c r="D21" s="624">
        <f>D20/Distribution!D20</f>
        <v>2.7113449502669464E-3</v>
      </c>
      <c r="E21" s="624">
        <f>E20/Distribution!E20</f>
        <v>1.3308130391751158E-4</v>
      </c>
      <c r="F21" s="624">
        <f>F20/Distribution!F20</f>
        <v>7.7063745971578835E-4</v>
      </c>
      <c r="G21" s="624">
        <f>G20/Distribution!G20</f>
        <v>0.22499959975855921</v>
      </c>
      <c r="H21" s="624">
        <f>H20/Distribution!H20</f>
        <v>4.5586437218472623E-4</v>
      </c>
      <c r="I21" s="624">
        <f>I20/Distribution!I20</f>
        <v>5.8720235939157305E-3</v>
      </c>
      <c r="J21" s="624">
        <f>J20/Distribution!J20</f>
        <v>3.195420057103912E-6</v>
      </c>
      <c r="K21" s="624">
        <f>K20/Distribution!K20</f>
        <v>3.1404322397024396E-3</v>
      </c>
      <c r="L21" s="624">
        <f>L20/Distribution!L20</f>
        <v>2.4087711630466743E-2</v>
      </c>
      <c r="M21" s="624">
        <f>M20/Distribution!M20</f>
        <v>6.3722254996185182E-2</v>
      </c>
      <c r="N21" s="624">
        <f>N20/Distribution!N20</f>
        <v>2.984722751299489E-2</v>
      </c>
      <c r="O21" s="623"/>
      <c r="P21" s="122"/>
      <c r="Q21" s="122"/>
      <c r="R21" s="122"/>
      <c r="S21" s="123"/>
      <c r="T21" s="123"/>
      <c r="U21" s="123"/>
      <c r="V21" s="123"/>
      <c r="W21" s="123"/>
      <c r="X21" s="123"/>
      <c r="Y21" s="123"/>
      <c r="Z21" s="114"/>
      <c r="AA21" s="123"/>
      <c r="AB21" s="113"/>
      <c r="AC21" s="12"/>
      <c r="AD21" s="12"/>
      <c r="AE21" s="12"/>
      <c r="AF21" s="12"/>
      <c r="AG21" s="12"/>
      <c r="AH21" s="12"/>
    </row>
    <row r="22" spans="1:35" ht="25.5" x14ac:dyDescent="0.2">
      <c r="A22" s="124" t="s">
        <v>128</v>
      </c>
      <c r="B22" s="125">
        <f>B79</f>
        <v>0.1172220800226567</v>
      </c>
      <c r="C22" s="125">
        <f t="shared" ref="C22:M22" si="1">C79</f>
        <v>1.0256332132021257</v>
      </c>
      <c r="D22" s="125">
        <f t="shared" si="1"/>
        <v>0.18503278899697737</v>
      </c>
      <c r="E22" s="125">
        <f t="shared" si="1"/>
        <v>0.20017836418264751</v>
      </c>
      <c r="F22" s="125">
        <f t="shared" si="1"/>
        <v>2.6829776197700902E-4</v>
      </c>
      <c r="G22" s="125">
        <f t="shared" si="1"/>
        <v>9.2463746253615486</v>
      </c>
      <c r="H22" s="125">
        <f t="shared" si="1"/>
        <v>0.32083960243562559</v>
      </c>
      <c r="I22" s="125">
        <f t="shared" si="1"/>
        <v>1.1974599269569786</v>
      </c>
      <c r="J22" s="125">
        <f t="shared" si="1"/>
        <v>4.5961121304571775E-4</v>
      </c>
      <c r="K22" s="125">
        <f t="shared" si="1"/>
        <v>2.0931786666551423E-3</v>
      </c>
      <c r="L22" s="125">
        <f t="shared" si="1"/>
        <v>1.899570507611311</v>
      </c>
      <c r="M22" s="125">
        <f t="shared" si="1"/>
        <v>0.17591453784643751</v>
      </c>
      <c r="N22" s="121">
        <f>SUM(B22:M22)</f>
        <v>14.371046734257988</v>
      </c>
      <c r="O22" s="623"/>
      <c r="P22" s="12"/>
      <c r="Q22"/>
      <c r="R22" s="12"/>
      <c r="S22" s="12"/>
      <c r="T22" s="12"/>
      <c r="U22" s="12"/>
      <c r="V22" s="12"/>
      <c r="W22" s="12"/>
      <c r="X22" s="12"/>
      <c r="Y22" s="12"/>
      <c r="Z22" s="12"/>
      <c r="AA22" s="108"/>
      <c r="AB22" s="12"/>
      <c r="AC22" s="12"/>
      <c r="AD22" s="12"/>
      <c r="AE22" s="12"/>
      <c r="AF22" s="12"/>
      <c r="AG22" s="12"/>
      <c r="AH22" s="12"/>
      <c r="AI22" s="12"/>
    </row>
    <row r="23" spans="1:35" ht="51" x14ac:dyDescent="0.2">
      <c r="A23" s="634" t="s">
        <v>938</v>
      </c>
      <c r="B23" s="629">
        <f>B22/Distribution!B21</f>
        <v>1.0261430753540973E-4</v>
      </c>
      <c r="C23" s="629">
        <f>C22/Distribution!C21</f>
        <v>5.4073022211145079E-3</v>
      </c>
      <c r="D23" s="629">
        <f>D22/Distribution!D21</f>
        <v>1.9754335058645876E-3</v>
      </c>
      <c r="E23" s="629">
        <f>E22/Distribution!E21</f>
        <v>9.6638383446827477E-5</v>
      </c>
      <c r="F23" s="629">
        <f>F22/Distribution!F21</f>
        <v>1.6632561319838652E-5</v>
      </c>
      <c r="G23" s="629">
        <f>G22/Distribution!G21</f>
        <v>5.1333551988614039E-3</v>
      </c>
      <c r="H23" s="629">
        <f>H22/Distribution!H21</f>
        <v>8.1915084257869241E-5</v>
      </c>
      <c r="I23" s="629">
        <f>I22/Distribution!I21</f>
        <v>5.9400479411934465E-3</v>
      </c>
      <c r="J23" s="629">
        <f>J22/Distribution!J21</f>
        <v>3.8589363215086167E-7</v>
      </c>
      <c r="K23" s="629">
        <f>K22/Distribution!K21</f>
        <v>1.0246966462792997E-4</v>
      </c>
      <c r="L23" s="629">
        <f>L22/Distribution!L21</f>
        <v>6.3111719993542495E-3</v>
      </c>
      <c r="M23" s="629">
        <f>M22/Distribution!M21</f>
        <v>0.10517763257813115</v>
      </c>
      <c r="N23" s="629">
        <f>N22/Distribution!N21</f>
        <v>1.3127934461309499E-3</v>
      </c>
      <c r="O23" s="623"/>
      <c r="P23" s="12"/>
      <c r="Q23"/>
      <c r="R23" s="12"/>
      <c r="S23" s="12"/>
      <c r="T23" s="12"/>
      <c r="U23" s="12"/>
      <c r="V23" s="12"/>
      <c r="W23" s="12"/>
      <c r="X23" s="12"/>
      <c r="Y23" s="12"/>
      <c r="Z23" s="12"/>
      <c r="AA23" s="108"/>
      <c r="AB23" s="12"/>
      <c r="AC23" s="12"/>
      <c r="AD23" s="12"/>
      <c r="AE23" s="12"/>
      <c r="AF23" s="12"/>
      <c r="AG23" s="12"/>
      <c r="AH23" s="12"/>
      <c r="AI23" s="12"/>
    </row>
    <row r="24" spans="1:35" x14ac:dyDescent="0.2">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08"/>
      <c r="AB24" s="12"/>
      <c r="AC24" s="12"/>
      <c r="AD24" s="12"/>
      <c r="AE24" s="12"/>
      <c r="AF24" s="12"/>
      <c r="AG24" s="12"/>
      <c r="AH24" s="12"/>
      <c r="AI24" s="12"/>
    </row>
    <row r="25" spans="1:35" x14ac:dyDescent="0.2">
      <c r="A25" s="12" t="s">
        <v>81</v>
      </c>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08"/>
      <c r="AB25" s="12"/>
      <c r="AC25" s="12"/>
      <c r="AD25" s="12"/>
      <c r="AE25" s="12"/>
      <c r="AF25" s="12"/>
      <c r="AG25" s="12"/>
      <c r="AH25" s="12"/>
      <c r="AI25" s="12"/>
    </row>
    <row r="26" spans="1:35" ht="25.5" x14ac:dyDescent="0.2">
      <c r="A26" s="21" t="s">
        <v>129</v>
      </c>
      <c r="B26" s="116" t="s">
        <v>68</v>
      </c>
      <c r="C26" s="116" t="s">
        <v>69</v>
      </c>
      <c r="D26" s="116" t="s">
        <v>70</v>
      </c>
      <c r="E26" s="116" t="s">
        <v>71</v>
      </c>
      <c r="F26" s="116" t="s">
        <v>72</v>
      </c>
      <c r="G26" s="40" t="s">
        <v>130</v>
      </c>
      <c r="H26" s="28" t="s">
        <v>74</v>
      </c>
      <c r="I26" s="40" t="s">
        <v>75</v>
      </c>
      <c r="J26" s="40" t="s">
        <v>848</v>
      </c>
      <c r="K26" s="40" t="s">
        <v>76</v>
      </c>
      <c r="L26" s="40" t="s">
        <v>126</v>
      </c>
      <c r="M26" s="40" t="s">
        <v>78</v>
      </c>
      <c r="N26" s="40" t="s">
        <v>79</v>
      </c>
      <c r="O26" s="12"/>
      <c r="P26" s="12"/>
      <c r="Q26" s="12"/>
      <c r="R26" s="12"/>
      <c r="S26" s="12"/>
      <c r="T26" s="12"/>
      <c r="U26" s="12"/>
      <c r="V26" s="12"/>
      <c r="W26" s="12"/>
      <c r="X26" s="12"/>
      <c r="Y26" s="12"/>
      <c r="Z26" s="108"/>
      <c r="AA26" s="12"/>
      <c r="AB26" s="12"/>
      <c r="AC26" s="12"/>
      <c r="AD26" s="12"/>
      <c r="AE26" s="12"/>
      <c r="AF26" s="12"/>
      <c r="AG26" s="12"/>
      <c r="AH26" s="12"/>
    </row>
    <row r="27" spans="1:35" ht="12" customHeight="1" x14ac:dyDescent="0.2">
      <c r="A27" s="40" t="str">
        <f>A43</f>
        <v>2014-10</v>
      </c>
      <c r="B27" s="126">
        <f>F43+G43+H43+I43</f>
        <v>3087</v>
      </c>
      <c r="C27" s="126">
        <f t="shared" ref="C27:F38" si="2">B43</f>
        <v>1011</v>
      </c>
      <c r="D27" s="126">
        <f t="shared" si="2"/>
        <v>148030</v>
      </c>
      <c r="E27" s="126">
        <f t="shared" si="2"/>
        <v>5110</v>
      </c>
      <c r="F27" s="126">
        <f t="shared" si="2"/>
        <v>0</v>
      </c>
      <c r="G27" s="126">
        <f>J43+K43+L43+M43</f>
        <v>709522</v>
      </c>
      <c r="H27" s="126">
        <f t="shared" ref="H27:H38" si="3">N43</f>
        <v>18140</v>
      </c>
      <c r="I27" s="126">
        <f>O43+P43+Q43</f>
        <v>32900</v>
      </c>
      <c r="J27" s="126">
        <f>R43</f>
        <v>0</v>
      </c>
      <c r="K27" s="126">
        <f>S43</f>
        <v>4988</v>
      </c>
      <c r="L27" s="126">
        <f>T43</f>
        <v>181981</v>
      </c>
      <c r="M27" s="126">
        <f t="shared" ref="M27:M38" si="4">U43</f>
        <v>30739</v>
      </c>
      <c r="N27" s="126">
        <f t="shared" ref="N27:N39" si="5">SUM(B27:M27)</f>
        <v>1135508</v>
      </c>
      <c r="O27" s="12"/>
      <c r="P27" s="105"/>
      <c r="Q27" s="105"/>
      <c r="R27" s="12"/>
      <c r="S27" s="12"/>
      <c r="T27" s="12"/>
      <c r="U27" s="12"/>
      <c r="V27" s="12"/>
      <c r="W27" s="12"/>
      <c r="X27" s="12"/>
      <c r="Y27" s="12"/>
      <c r="Z27" s="108"/>
      <c r="AA27" s="12"/>
      <c r="AB27" s="12"/>
      <c r="AC27" s="12"/>
      <c r="AD27" s="12"/>
      <c r="AE27" s="12"/>
      <c r="AF27" s="12"/>
      <c r="AG27" s="12"/>
      <c r="AH27" s="12"/>
    </row>
    <row r="28" spans="1:35" x14ac:dyDescent="0.2">
      <c r="A28" s="40" t="str">
        <f t="shared" ref="A28:A38" si="6">A44</f>
        <v>2014-11</v>
      </c>
      <c r="B28" s="126">
        <f t="shared" ref="B28:B38" si="7">F44+G44+H44+I44</f>
        <v>2754</v>
      </c>
      <c r="C28" s="126">
        <f t="shared" si="2"/>
        <v>966</v>
      </c>
      <c r="D28" s="126">
        <f t="shared" si="2"/>
        <v>69118</v>
      </c>
      <c r="E28" s="126">
        <f t="shared" si="2"/>
        <v>1934</v>
      </c>
      <c r="F28" s="126">
        <f t="shared" si="2"/>
        <v>0</v>
      </c>
      <c r="G28" s="126">
        <f t="shared" ref="G28:G38" si="8">J44+K44+L44+M44</f>
        <v>1475413</v>
      </c>
      <c r="H28" s="126">
        <f t="shared" si="3"/>
        <v>7258</v>
      </c>
      <c r="I28" s="126">
        <f t="shared" ref="I28:I38" si="9">O44+P44+Q44</f>
        <v>40094</v>
      </c>
      <c r="J28" s="126">
        <f t="shared" ref="J28:L38" si="10">R44</f>
        <v>0</v>
      </c>
      <c r="K28" s="126">
        <f t="shared" si="10"/>
        <v>5265</v>
      </c>
      <c r="L28" s="126">
        <f t="shared" si="10"/>
        <v>289693</v>
      </c>
      <c r="M28" s="126">
        <f t="shared" si="4"/>
        <v>56506</v>
      </c>
      <c r="N28" s="126">
        <f t="shared" si="5"/>
        <v>1949001</v>
      </c>
      <c r="O28" s="12"/>
      <c r="P28" s="105"/>
      <c r="Q28" s="105"/>
      <c r="R28" s="12"/>
      <c r="S28" s="12"/>
      <c r="T28" s="12"/>
      <c r="U28" s="12"/>
      <c r="V28" s="12"/>
      <c r="W28" s="12"/>
      <c r="X28" s="12"/>
      <c r="Y28" s="12"/>
      <c r="Z28" s="108"/>
      <c r="AA28" s="12"/>
      <c r="AB28" s="12"/>
      <c r="AC28" s="12"/>
      <c r="AD28" s="12"/>
      <c r="AE28" s="12"/>
      <c r="AF28" s="12"/>
      <c r="AG28" s="12"/>
      <c r="AH28" s="12"/>
    </row>
    <row r="29" spans="1:35" x14ac:dyDescent="0.2">
      <c r="A29" s="40" t="str">
        <f t="shared" si="6"/>
        <v>2014-12</v>
      </c>
      <c r="B29" s="126">
        <f t="shared" si="7"/>
        <v>2753</v>
      </c>
      <c r="C29" s="126">
        <f t="shared" si="2"/>
        <v>898</v>
      </c>
      <c r="D29" s="126">
        <f t="shared" si="2"/>
        <v>20019</v>
      </c>
      <c r="E29" s="126">
        <f t="shared" si="2"/>
        <v>1098</v>
      </c>
      <c r="F29" s="126">
        <f t="shared" si="2"/>
        <v>0</v>
      </c>
      <c r="G29" s="126">
        <f t="shared" si="8"/>
        <v>5044530</v>
      </c>
      <c r="H29" s="126">
        <f t="shared" si="3"/>
        <v>4673</v>
      </c>
      <c r="I29" s="126">
        <f t="shared" si="9"/>
        <v>26213</v>
      </c>
      <c r="J29" s="126">
        <f t="shared" si="10"/>
        <v>181</v>
      </c>
      <c r="K29" s="126">
        <f t="shared" si="10"/>
        <v>6206</v>
      </c>
      <c r="L29" s="126">
        <f t="shared" si="10"/>
        <v>158001</v>
      </c>
      <c r="M29" s="126">
        <f t="shared" si="4"/>
        <v>47892</v>
      </c>
      <c r="N29" s="126">
        <f t="shared" si="5"/>
        <v>5312464</v>
      </c>
      <c r="O29" s="12"/>
      <c r="P29" s="105"/>
      <c r="Q29" s="105"/>
      <c r="R29" s="12"/>
      <c r="S29" s="12"/>
      <c r="T29" s="12"/>
      <c r="U29" s="12"/>
      <c r="V29" s="12"/>
      <c r="W29" s="12"/>
      <c r="X29" s="12"/>
      <c r="Y29" s="12"/>
      <c r="Z29" s="108"/>
      <c r="AA29" s="12"/>
      <c r="AB29" s="12"/>
      <c r="AC29" s="12"/>
      <c r="AD29" s="12"/>
      <c r="AE29" s="12"/>
      <c r="AF29" s="12"/>
      <c r="AG29" s="12"/>
      <c r="AH29" s="12"/>
    </row>
    <row r="30" spans="1:35" x14ac:dyDescent="0.2">
      <c r="A30" s="40" t="str">
        <f t="shared" si="6"/>
        <v>2015-01</v>
      </c>
      <c r="B30" s="126">
        <f t="shared" si="7"/>
        <v>3209</v>
      </c>
      <c r="C30" s="126">
        <f t="shared" si="2"/>
        <v>1024</v>
      </c>
      <c r="D30" s="126">
        <f t="shared" si="2"/>
        <v>17982</v>
      </c>
      <c r="E30" s="126">
        <f t="shared" si="2"/>
        <v>749</v>
      </c>
      <c r="F30" s="126">
        <f t="shared" si="2"/>
        <v>0</v>
      </c>
      <c r="G30" s="126">
        <f t="shared" si="8"/>
        <v>12612290</v>
      </c>
      <c r="H30" s="126">
        <f t="shared" si="3"/>
        <v>5859</v>
      </c>
      <c r="I30" s="126">
        <f t="shared" si="9"/>
        <v>29319</v>
      </c>
      <c r="J30" s="126">
        <f t="shared" si="10"/>
        <v>0</v>
      </c>
      <c r="K30" s="126">
        <f t="shared" si="10"/>
        <v>3777</v>
      </c>
      <c r="L30" s="126">
        <f t="shared" si="10"/>
        <v>120466</v>
      </c>
      <c r="M30" s="126">
        <f t="shared" si="4"/>
        <v>31434</v>
      </c>
      <c r="N30" s="126">
        <f t="shared" si="5"/>
        <v>12826109</v>
      </c>
      <c r="O30" s="12"/>
      <c r="P30" s="105"/>
      <c r="Q30" s="105"/>
      <c r="R30" s="12"/>
      <c r="S30" s="12"/>
      <c r="T30" s="12"/>
      <c r="U30" s="12"/>
      <c r="V30" s="12"/>
      <c r="W30" s="12"/>
      <c r="X30" s="12"/>
      <c r="Y30" s="12"/>
      <c r="Z30" s="108"/>
      <c r="AA30" s="12"/>
      <c r="AB30" s="12"/>
      <c r="AC30" s="12"/>
      <c r="AD30" s="12"/>
      <c r="AE30" s="12"/>
      <c r="AF30" s="12"/>
      <c r="AG30" s="12"/>
      <c r="AH30" s="12"/>
    </row>
    <row r="31" spans="1:35" x14ac:dyDescent="0.2">
      <c r="A31" s="40" t="str">
        <f t="shared" si="6"/>
        <v>2015-02</v>
      </c>
      <c r="B31" s="126">
        <f t="shared" si="7"/>
        <v>2890</v>
      </c>
      <c r="C31" s="126">
        <f t="shared" si="2"/>
        <v>782</v>
      </c>
      <c r="D31" s="126">
        <f t="shared" si="2"/>
        <v>21241</v>
      </c>
      <c r="E31" s="126">
        <f t="shared" si="2"/>
        <v>4094</v>
      </c>
      <c r="F31" s="126">
        <f t="shared" si="2"/>
        <v>0</v>
      </c>
      <c r="G31" s="126">
        <f t="shared" si="8"/>
        <v>5436660</v>
      </c>
      <c r="H31" s="126">
        <f t="shared" si="3"/>
        <v>6548</v>
      </c>
      <c r="I31" s="126">
        <f t="shared" si="9"/>
        <v>29204</v>
      </c>
      <c r="J31" s="126">
        <f t="shared" si="10"/>
        <v>0</v>
      </c>
      <c r="K31" s="126">
        <f t="shared" si="10"/>
        <v>1654</v>
      </c>
      <c r="L31" s="126">
        <f t="shared" si="10"/>
        <v>114277</v>
      </c>
      <c r="M31" s="126">
        <f t="shared" si="4"/>
        <v>27989</v>
      </c>
      <c r="N31" s="126">
        <f t="shared" si="5"/>
        <v>5645339</v>
      </c>
      <c r="O31" s="12"/>
      <c r="P31" s="105"/>
      <c r="Q31" s="105"/>
      <c r="R31" s="12"/>
      <c r="S31" s="12"/>
      <c r="T31" s="12"/>
      <c r="U31" s="12"/>
      <c r="V31" s="12"/>
      <c r="W31" s="12"/>
      <c r="X31" s="12"/>
      <c r="Y31" s="12"/>
      <c r="Z31" s="108"/>
      <c r="AA31" s="12"/>
      <c r="AB31" s="12"/>
      <c r="AC31" s="12"/>
      <c r="AD31" s="12"/>
      <c r="AE31" s="12"/>
      <c r="AF31" s="12"/>
      <c r="AG31" s="12"/>
      <c r="AH31" s="12"/>
    </row>
    <row r="32" spans="1:35" x14ac:dyDescent="0.2">
      <c r="A32" s="40" t="str">
        <f t="shared" si="6"/>
        <v>2015-03</v>
      </c>
      <c r="B32" s="126">
        <f t="shared" si="7"/>
        <v>2761</v>
      </c>
      <c r="C32" s="126">
        <f t="shared" si="2"/>
        <v>1175</v>
      </c>
      <c r="D32" s="126">
        <f t="shared" si="2"/>
        <v>19291</v>
      </c>
      <c r="E32" s="126">
        <f t="shared" si="2"/>
        <v>3600</v>
      </c>
      <c r="F32" s="126">
        <f t="shared" si="2"/>
        <v>0</v>
      </c>
      <c r="G32" s="126">
        <f t="shared" si="8"/>
        <v>5260745</v>
      </c>
      <c r="H32" s="126">
        <f t="shared" si="3"/>
        <v>19947</v>
      </c>
      <c r="I32" s="126">
        <f t="shared" si="9"/>
        <v>104948</v>
      </c>
      <c r="J32" s="126">
        <f t="shared" si="10"/>
        <v>0</v>
      </c>
      <c r="K32" s="126">
        <f t="shared" si="10"/>
        <v>2446</v>
      </c>
      <c r="L32" s="126">
        <f t="shared" si="10"/>
        <v>278363</v>
      </c>
      <c r="M32" s="126">
        <f t="shared" si="4"/>
        <v>50464</v>
      </c>
      <c r="N32" s="126">
        <f t="shared" si="5"/>
        <v>5743740</v>
      </c>
      <c r="O32" s="12"/>
      <c r="P32" s="105"/>
      <c r="Q32" s="105"/>
      <c r="R32" s="12"/>
      <c r="S32" s="12"/>
      <c r="T32" s="12"/>
      <c r="U32" s="12"/>
      <c r="V32" s="12"/>
      <c r="W32" s="12"/>
      <c r="X32" s="12"/>
      <c r="Y32" s="12"/>
      <c r="Z32" s="108"/>
      <c r="AA32" s="12"/>
      <c r="AB32" s="12"/>
      <c r="AC32" s="12"/>
      <c r="AD32" s="12"/>
      <c r="AE32" s="12"/>
      <c r="AF32" s="12"/>
      <c r="AG32" s="12"/>
      <c r="AH32" s="12"/>
    </row>
    <row r="33" spans="1:38" x14ac:dyDescent="0.2">
      <c r="A33" s="40" t="str">
        <f t="shared" si="6"/>
        <v>2015-04</v>
      </c>
      <c r="B33" s="126">
        <f t="shared" si="7"/>
        <v>6014</v>
      </c>
      <c r="C33" s="126">
        <f t="shared" si="2"/>
        <v>201</v>
      </c>
      <c r="D33" s="126">
        <f t="shared" si="2"/>
        <v>21399</v>
      </c>
      <c r="E33" s="126">
        <f t="shared" si="2"/>
        <v>5523</v>
      </c>
      <c r="F33" s="126">
        <f t="shared" si="2"/>
        <v>0</v>
      </c>
      <c r="G33" s="126">
        <f t="shared" si="8"/>
        <v>2670022</v>
      </c>
      <c r="H33" s="126">
        <f t="shared" si="3"/>
        <v>17921</v>
      </c>
      <c r="I33" s="126">
        <f t="shared" si="9"/>
        <v>23227</v>
      </c>
      <c r="J33" s="126">
        <f t="shared" si="10"/>
        <v>0</v>
      </c>
      <c r="K33" s="126">
        <f t="shared" si="10"/>
        <v>2856</v>
      </c>
      <c r="L33" s="126">
        <f t="shared" si="10"/>
        <v>173475</v>
      </c>
      <c r="M33" s="126">
        <f t="shared" si="4"/>
        <v>28468</v>
      </c>
      <c r="N33" s="126">
        <f t="shared" si="5"/>
        <v>2949106</v>
      </c>
      <c r="O33" s="12"/>
      <c r="P33" s="105"/>
      <c r="Q33" s="105"/>
      <c r="R33" s="12"/>
      <c r="S33" s="12"/>
      <c r="T33" s="12"/>
      <c r="U33" s="12"/>
      <c r="V33" s="12"/>
      <c r="W33" s="12"/>
      <c r="X33" s="12"/>
      <c r="Y33" s="12"/>
      <c r="Z33" s="108"/>
      <c r="AA33" s="12"/>
      <c r="AB33" s="12"/>
      <c r="AC33" s="12"/>
      <c r="AD33" s="12"/>
      <c r="AE33" s="12"/>
      <c r="AF33" s="12"/>
      <c r="AG33" s="12"/>
      <c r="AH33" s="12"/>
    </row>
    <row r="34" spans="1:38" x14ac:dyDescent="0.2">
      <c r="A34" s="40" t="str">
        <f t="shared" si="6"/>
        <v>2015-05</v>
      </c>
      <c r="B34" s="126">
        <f t="shared" si="7"/>
        <v>7503</v>
      </c>
      <c r="C34" s="126">
        <f t="shared" si="2"/>
        <v>1277</v>
      </c>
      <c r="D34" s="126">
        <f t="shared" si="2"/>
        <v>40704</v>
      </c>
      <c r="E34" s="126">
        <f t="shared" si="2"/>
        <v>2804</v>
      </c>
      <c r="F34" s="126">
        <f t="shared" si="2"/>
        <v>357</v>
      </c>
      <c r="G34" s="126">
        <f t="shared" si="8"/>
        <v>445384</v>
      </c>
      <c r="H34" s="126">
        <f t="shared" si="3"/>
        <v>22284</v>
      </c>
      <c r="I34" s="126">
        <f t="shared" si="9"/>
        <v>60114</v>
      </c>
      <c r="J34" s="126">
        <f t="shared" si="10"/>
        <v>0</v>
      </c>
      <c r="K34" s="126">
        <f t="shared" si="10"/>
        <v>5409</v>
      </c>
      <c r="L34" s="126">
        <f t="shared" si="10"/>
        <v>158842</v>
      </c>
      <c r="M34" s="126">
        <f t="shared" si="4"/>
        <v>38272</v>
      </c>
      <c r="N34" s="126">
        <f t="shared" si="5"/>
        <v>782950</v>
      </c>
      <c r="O34" s="12"/>
      <c r="P34" s="105"/>
      <c r="Q34" s="105"/>
      <c r="R34" s="12"/>
      <c r="S34" s="12"/>
      <c r="T34" s="12"/>
      <c r="U34" s="12"/>
      <c r="V34" s="12"/>
      <c r="W34" s="12"/>
      <c r="X34" s="12"/>
      <c r="Y34" s="12"/>
      <c r="Z34" s="108"/>
      <c r="AA34" s="12"/>
      <c r="AB34" s="12"/>
      <c r="AC34" s="12"/>
      <c r="AD34" s="12"/>
      <c r="AE34" s="12"/>
      <c r="AF34" s="12"/>
      <c r="AG34" s="12"/>
      <c r="AH34" s="12"/>
    </row>
    <row r="35" spans="1:38" x14ac:dyDescent="0.2">
      <c r="A35" s="40" t="str">
        <f t="shared" si="6"/>
        <v>2015-06</v>
      </c>
      <c r="B35" s="126">
        <f t="shared" si="7"/>
        <v>13309</v>
      </c>
      <c r="C35" s="126">
        <f t="shared" si="2"/>
        <v>1076</v>
      </c>
      <c r="D35" s="126">
        <f t="shared" si="2"/>
        <v>37347</v>
      </c>
      <c r="E35" s="126">
        <f t="shared" si="2"/>
        <v>897</v>
      </c>
      <c r="F35" s="126">
        <f t="shared" si="2"/>
        <v>4562</v>
      </c>
      <c r="G35" s="126">
        <f t="shared" si="8"/>
        <v>271539</v>
      </c>
      <c r="H35" s="126">
        <f t="shared" si="3"/>
        <v>42067</v>
      </c>
      <c r="I35" s="126">
        <f t="shared" si="9"/>
        <v>14294</v>
      </c>
      <c r="J35" s="126">
        <f t="shared" si="10"/>
        <v>1</v>
      </c>
      <c r="K35" s="126">
        <f t="shared" si="10"/>
        <v>1755</v>
      </c>
      <c r="L35" s="126">
        <f t="shared" si="10"/>
        <v>76247</v>
      </c>
      <c r="M35" s="126">
        <f t="shared" si="4"/>
        <v>49231</v>
      </c>
      <c r="N35" s="126">
        <f t="shared" si="5"/>
        <v>512325</v>
      </c>
      <c r="O35" s="12"/>
      <c r="P35" s="105"/>
      <c r="Q35" s="105"/>
      <c r="R35" s="12"/>
      <c r="S35" s="12"/>
      <c r="T35" s="12"/>
      <c r="U35" s="12"/>
      <c r="V35" s="12"/>
      <c r="W35" s="12"/>
      <c r="X35" s="12"/>
      <c r="Y35" s="12"/>
      <c r="Z35" s="108"/>
      <c r="AA35" s="12"/>
      <c r="AB35" s="12"/>
      <c r="AC35" s="12"/>
      <c r="AD35" s="12"/>
      <c r="AE35" s="12"/>
      <c r="AF35" s="12"/>
      <c r="AG35" s="12"/>
      <c r="AH35" s="12"/>
    </row>
    <row r="36" spans="1:38" x14ac:dyDescent="0.2">
      <c r="A36" s="40" t="str">
        <f t="shared" si="6"/>
        <v>2015-07</v>
      </c>
      <c r="B36" s="126">
        <f t="shared" si="7"/>
        <v>10896</v>
      </c>
      <c r="C36" s="126">
        <f t="shared" si="2"/>
        <v>5600</v>
      </c>
      <c r="D36" s="126">
        <f t="shared" si="2"/>
        <v>27088</v>
      </c>
      <c r="E36" s="126">
        <f t="shared" si="2"/>
        <v>2542</v>
      </c>
      <c r="F36" s="126">
        <f t="shared" si="2"/>
        <v>0</v>
      </c>
      <c r="G36" s="126">
        <f t="shared" si="8"/>
        <v>865821</v>
      </c>
      <c r="H36" s="126">
        <f t="shared" si="3"/>
        <v>5855</v>
      </c>
      <c r="I36" s="126">
        <f t="shared" si="9"/>
        <v>18065</v>
      </c>
      <c r="J36" s="126">
        <f t="shared" si="10"/>
        <v>0</v>
      </c>
      <c r="K36" s="126">
        <f t="shared" si="10"/>
        <v>2367</v>
      </c>
      <c r="L36" s="126">
        <f t="shared" si="10"/>
        <v>49363</v>
      </c>
      <c r="M36" s="126">
        <f t="shared" si="4"/>
        <v>45479</v>
      </c>
      <c r="N36" s="126">
        <f t="shared" si="5"/>
        <v>1033076</v>
      </c>
      <c r="O36" s="12"/>
      <c r="P36" s="105"/>
      <c r="Q36" s="105"/>
      <c r="R36" s="12"/>
      <c r="S36" s="12"/>
      <c r="T36" s="12"/>
      <c r="U36" s="12"/>
      <c r="V36" s="12"/>
      <c r="W36" s="12"/>
      <c r="X36" s="12"/>
      <c r="Y36" s="12"/>
      <c r="Z36" s="108"/>
      <c r="AA36" s="12"/>
      <c r="AB36" s="12"/>
      <c r="AC36" s="12"/>
      <c r="AD36" s="12"/>
      <c r="AE36" s="12"/>
      <c r="AF36" s="12"/>
      <c r="AG36" s="12"/>
      <c r="AH36" s="12"/>
    </row>
    <row r="37" spans="1:38" x14ac:dyDescent="0.2">
      <c r="A37" s="40" t="str">
        <f t="shared" si="6"/>
        <v>2015-08</v>
      </c>
      <c r="B37" s="126">
        <f t="shared" si="7"/>
        <v>4900</v>
      </c>
      <c r="C37" s="126">
        <f t="shared" si="2"/>
        <v>6282</v>
      </c>
      <c r="D37" s="126">
        <f t="shared" si="2"/>
        <v>30668</v>
      </c>
      <c r="E37" s="126">
        <f t="shared" si="2"/>
        <v>10085</v>
      </c>
      <c r="F37" s="126">
        <f t="shared" si="2"/>
        <v>1</v>
      </c>
      <c r="G37" s="126">
        <f t="shared" si="8"/>
        <v>1655655</v>
      </c>
      <c r="H37" s="126">
        <f t="shared" si="3"/>
        <v>6802</v>
      </c>
      <c r="I37" s="126">
        <f t="shared" si="9"/>
        <v>18467</v>
      </c>
      <c r="J37" s="126">
        <f t="shared" si="10"/>
        <v>0</v>
      </c>
      <c r="K37" s="126">
        <f t="shared" si="10"/>
        <v>2482</v>
      </c>
      <c r="L37" s="126">
        <f t="shared" si="10"/>
        <v>86774</v>
      </c>
      <c r="M37" s="126">
        <f t="shared" si="4"/>
        <v>50461</v>
      </c>
      <c r="N37" s="126">
        <f t="shared" si="5"/>
        <v>1872577</v>
      </c>
      <c r="O37" s="12"/>
      <c r="P37" s="105"/>
      <c r="Q37" s="105"/>
      <c r="R37" s="12"/>
      <c r="S37" s="12"/>
      <c r="T37" s="12"/>
      <c r="U37" s="12"/>
      <c r="V37" s="12"/>
      <c r="W37" s="12"/>
      <c r="X37" s="12"/>
      <c r="Y37" s="12"/>
      <c r="Z37" s="108"/>
      <c r="AA37" s="12"/>
      <c r="AB37" s="12"/>
      <c r="AC37" s="12"/>
      <c r="AD37" s="12"/>
      <c r="AE37" s="12"/>
      <c r="AF37" s="12"/>
      <c r="AG37" s="12"/>
      <c r="AH37" s="12"/>
    </row>
    <row r="38" spans="1:38" x14ac:dyDescent="0.2">
      <c r="A38" s="40" t="str">
        <f t="shared" si="6"/>
        <v>2015-09</v>
      </c>
      <c r="B38" s="126">
        <f t="shared" si="7"/>
        <v>5156</v>
      </c>
      <c r="C38" s="126">
        <f t="shared" si="2"/>
        <v>4480</v>
      </c>
      <c r="D38" s="126">
        <f t="shared" si="2"/>
        <v>13563</v>
      </c>
      <c r="E38" s="126">
        <f t="shared" si="2"/>
        <v>15470</v>
      </c>
      <c r="F38" s="126">
        <f t="shared" si="2"/>
        <v>0</v>
      </c>
      <c r="G38" s="126">
        <f t="shared" si="8"/>
        <v>289554</v>
      </c>
      <c r="H38" s="126">
        <f t="shared" si="3"/>
        <v>7051</v>
      </c>
      <c r="I38" s="126">
        <f t="shared" si="9"/>
        <v>17998</v>
      </c>
      <c r="J38" s="126">
        <f t="shared" si="10"/>
        <v>0</v>
      </c>
      <c r="K38" s="126">
        <f t="shared" si="10"/>
        <v>1887</v>
      </c>
      <c r="L38" s="126">
        <f t="shared" si="10"/>
        <v>171522</v>
      </c>
      <c r="M38" s="126">
        <f t="shared" si="4"/>
        <v>30651</v>
      </c>
      <c r="N38" s="126">
        <f t="shared" si="5"/>
        <v>557332</v>
      </c>
      <c r="O38" s="12"/>
      <c r="P38" s="105"/>
      <c r="Q38" s="105"/>
      <c r="R38" s="12"/>
      <c r="S38" s="12"/>
      <c r="T38" s="12"/>
      <c r="U38" s="12"/>
      <c r="V38" s="12"/>
      <c r="W38" s="12"/>
      <c r="X38" s="12"/>
      <c r="Y38" s="12"/>
      <c r="Z38" s="108"/>
      <c r="AA38" s="12"/>
      <c r="AB38" s="12"/>
      <c r="AC38" s="12"/>
      <c r="AD38" s="12"/>
      <c r="AE38" s="12"/>
      <c r="AF38" s="12"/>
      <c r="AG38" s="12"/>
      <c r="AH38" s="12"/>
    </row>
    <row r="39" spans="1:38" x14ac:dyDescent="0.2">
      <c r="A39" s="127" t="s">
        <v>131</v>
      </c>
      <c r="B39" s="126">
        <f>SUM(B27:B38)</f>
        <v>65232</v>
      </c>
      <c r="C39" s="126">
        <f>SUM(C27:C38)</f>
        <v>24772</v>
      </c>
      <c r="D39" s="126">
        <f t="shared" ref="D39:M39" si="11">SUM(D27:D38)</f>
        <v>466450</v>
      </c>
      <c r="E39" s="126">
        <f t="shared" si="11"/>
        <v>53906</v>
      </c>
      <c r="F39" s="126">
        <f t="shared" si="11"/>
        <v>4920</v>
      </c>
      <c r="G39" s="126">
        <f t="shared" si="11"/>
        <v>36737135</v>
      </c>
      <c r="H39" s="126">
        <f t="shared" si="11"/>
        <v>164405</v>
      </c>
      <c r="I39" s="126">
        <f t="shared" si="11"/>
        <v>414843</v>
      </c>
      <c r="J39" s="126">
        <f t="shared" si="11"/>
        <v>182</v>
      </c>
      <c r="K39" s="126">
        <f t="shared" si="11"/>
        <v>41092</v>
      </c>
      <c r="L39" s="126">
        <f t="shared" si="11"/>
        <v>1859004</v>
      </c>
      <c r="M39" s="126">
        <f t="shared" si="11"/>
        <v>487586</v>
      </c>
      <c r="N39" s="126">
        <f t="shared" si="5"/>
        <v>40319527</v>
      </c>
      <c r="O39" s="108"/>
      <c r="P39" s="12"/>
      <c r="Q39" s="12"/>
      <c r="R39" s="12"/>
      <c r="S39" s="12"/>
      <c r="T39" s="12"/>
      <c r="U39" s="12"/>
      <c r="V39" s="12"/>
      <c r="W39" s="12"/>
      <c r="X39" s="12"/>
      <c r="Y39" s="12"/>
      <c r="Z39" s="108"/>
      <c r="AA39" s="12"/>
      <c r="AB39" s="12"/>
      <c r="AC39" s="12"/>
      <c r="AD39" s="12"/>
      <c r="AE39" s="12"/>
      <c r="AF39" s="12"/>
      <c r="AG39" s="12"/>
      <c r="AH39" s="12"/>
    </row>
    <row r="40" spans="1:38" ht="5.0999999999999996" customHeight="1" x14ac:dyDescent="0.2">
      <c r="A40" s="128"/>
      <c r="B40" s="105"/>
      <c r="C40" s="105"/>
      <c r="D40" s="105"/>
      <c r="E40" s="105"/>
      <c r="F40" s="105"/>
      <c r="G40" s="105"/>
      <c r="H40" s="105"/>
      <c r="I40" s="105"/>
      <c r="J40" s="105"/>
      <c r="K40" s="105"/>
      <c r="L40" s="105"/>
      <c r="M40" s="105"/>
      <c r="N40" s="105"/>
      <c r="O40" s="105"/>
      <c r="P40" s="105"/>
      <c r="Q40" s="12"/>
      <c r="R40" s="12"/>
      <c r="S40" s="12"/>
      <c r="T40" s="12"/>
      <c r="U40" s="12"/>
      <c r="V40" s="12"/>
      <c r="W40" s="12"/>
      <c r="X40" s="12"/>
      <c r="Y40" s="12"/>
      <c r="Z40" s="12"/>
      <c r="AA40" s="108"/>
      <c r="AB40" s="12"/>
      <c r="AC40" s="12"/>
      <c r="AD40" s="12"/>
      <c r="AE40" s="12"/>
      <c r="AF40" s="12"/>
      <c r="AG40" s="12"/>
      <c r="AH40" s="12"/>
      <c r="AI40" s="12"/>
    </row>
    <row r="41" spans="1:38" x14ac:dyDescent="0.2">
      <c r="A41" s="129" t="s">
        <v>89</v>
      </c>
      <c r="B41" s="130"/>
      <c r="C41" s="130"/>
      <c r="D41" s="114"/>
      <c r="E41" s="114"/>
      <c r="F41" s="114"/>
      <c r="G41" s="114"/>
      <c r="H41" s="114"/>
      <c r="I41" s="114"/>
      <c r="J41" s="114"/>
      <c r="K41" s="114"/>
      <c r="L41" s="114"/>
      <c r="M41" s="114"/>
      <c r="N41" s="114"/>
      <c r="O41" s="114"/>
      <c r="P41" s="12"/>
      <c r="Q41" s="12"/>
      <c r="R41" s="12"/>
      <c r="S41" s="12"/>
      <c r="T41" s="12"/>
      <c r="U41" s="12"/>
      <c r="V41" s="12"/>
      <c r="W41" s="12"/>
      <c r="X41" s="12"/>
      <c r="Y41" s="12"/>
      <c r="Z41" s="12"/>
      <c r="AA41" s="108"/>
      <c r="AB41" s="12"/>
      <c r="AC41" s="12"/>
      <c r="AD41" s="12"/>
      <c r="AE41" s="12"/>
      <c r="AF41" s="12"/>
      <c r="AG41" s="12"/>
      <c r="AH41" s="12"/>
      <c r="AI41" s="12"/>
    </row>
    <row r="42" spans="1:38" ht="25.5" x14ac:dyDescent="0.2">
      <c r="A42" s="21" t="s">
        <v>129</v>
      </c>
      <c r="B42" s="131" t="s">
        <v>69</v>
      </c>
      <c r="C42" s="28" t="s">
        <v>70</v>
      </c>
      <c r="D42" s="131" t="s">
        <v>71</v>
      </c>
      <c r="E42" s="131" t="s">
        <v>72</v>
      </c>
      <c r="F42" s="131" t="s">
        <v>132</v>
      </c>
      <c r="G42" s="131" t="s">
        <v>133</v>
      </c>
      <c r="H42" s="131" t="s">
        <v>134</v>
      </c>
      <c r="I42" s="28" t="s">
        <v>135</v>
      </c>
      <c r="J42" s="131" t="s">
        <v>73</v>
      </c>
      <c r="K42" s="131" t="s">
        <v>136</v>
      </c>
      <c r="L42" s="131" t="s">
        <v>137</v>
      </c>
      <c r="M42" s="28" t="s">
        <v>138</v>
      </c>
      <c r="N42" s="131" t="s">
        <v>74</v>
      </c>
      <c r="O42" s="131" t="s">
        <v>75</v>
      </c>
      <c r="P42" s="131" t="s">
        <v>139</v>
      </c>
      <c r="Q42" s="131" t="s">
        <v>118</v>
      </c>
      <c r="R42" s="40" t="s">
        <v>848</v>
      </c>
      <c r="S42" s="131" t="s">
        <v>76</v>
      </c>
      <c r="T42" s="131" t="s">
        <v>96</v>
      </c>
      <c r="U42" s="40" t="s">
        <v>78</v>
      </c>
      <c r="V42" s="132" t="s">
        <v>79</v>
      </c>
      <c r="W42" s="12"/>
      <c r="X42" s="12"/>
      <c r="Y42" s="12"/>
      <c r="Z42" s="12"/>
      <c r="AA42" s="108"/>
      <c r="AB42" s="12"/>
      <c r="AC42" s="12"/>
      <c r="AD42" s="12"/>
      <c r="AE42" s="12"/>
      <c r="AF42" s="12"/>
      <c r="AG42" s="12"/>
      <c r="AH42" s="12"/>
      <c r="AI42" s="12"/>
      <c r="AJ42" s="12"/>
      <c r="AK42" s="12"/>
      <c r="AL42" s="12"/>
    </row>
    <row r="43" spans="1:38" x14ac:dyDescent="0.2">
      <c r="A43" s="40" t="s">
        <v>140</v>
      </c>
      <c r="B43" s="133">
        <v>1011</v>
      </c>
      <c r="C43" s="133">
        <v>148030</v>
      </c>
      <c r="D43" s="133">
        <v>5110</v>
      </c>
      <c r="E43" s="133"/>
      <c r="F43" s="133"/>
      <c r="G43" s="133">
        <v>3087</v>
      </c>
      <c r="H43" s="134"/>
      <c r="I43" s="134"/>
      <c r="J43" s="133">
        <v>709466</v>
      </c>
      <c r="K43" s="133"/>
      <c r="L43" s="133"/>
      <c r="M43" s="133">
        <v>56</v>
      </c>
      <c r="N43" s="133">
        <v>18140</v>
      </c>
      <c r="O43" s="133">
        <v>12198</v>
      </c>
      <c r="P43" s="133"/>
      <c r="Q43" s="133">
        <v>20702</v>
      </c>
      <c r="R43" s="133"/>
      <c r="S43" s="133">
        <v>4988</v>
      </c>
      <c r="T43" s="133">
        <v>181981</v>
      </c>
      <c r="U43" s="133">
        <v>30739</v>
      </c>
      <c r="V43" s="126">
        <f>SUM(B43:U43)</f>
        <v>1135508</v>
      </c>
      <c r="W43" s="12"/>
      <c r="X43" s="12"/>
      <c r="Y43" s="12"/>
      <c r="Z43" s="12"/>
      <c r="AA43" s="108"/>
      <c r="AB43" s="12"/>
      <c r="AC43" s="12"/>
      <c r="AD43" s="12"/>
      <c r="AE43" s="12"/>
      <c r="AF43" s="12"/>
      <c r="AG43" s="12"/>
      <c r="AH43" s="12"/>
      <c r="AI43" s="12"/>
      <c r="AJ43" s="12"/>
      <c r="AK43" s="12"/>
      <c r="AL43" s="12"/>
    </row>
    <row r="44" spans="1:38" x14ac:dyDescent="0.2">
      <c r="A44" s="40" t="s">
        <v>141</v>
      </c>
      <c r="B44" s="133">
        <v>966</v>
      </c>
      <c r="C44" s="133">
        <v>69118</v>
      </c>
      <c r="D44" s="133">
        <v>1934</v>
      </c>
      <c r="E44" s="133"/>
      <c r="F44" s="133"/>
      <c r="G44" s="133">
        <v>2754</v>
      </c>
      <c r="H44" s="134"/>
      <c r="I44" s="134"/>
      <c r="J44" s="133">
        <v>1475413</v>
      </c>
      <c r="K44" s="133"/>
      <c r="L44" s="133"/>
      <c r="M44" s="133"/>
      <c r="N44" s="133">
        <v>7258</v>
      </c>
      <c r="O44" s="133">
        <v>4014</v>
      </c>
      <c r="P44" s="133"/>
      <c r="Q44" s="133">
        <v>36080</v>
      </c>
      <c r="R44" s="133"/>
      <c r="S44" s="133">
        <v>5265</v>
      </c>
      <c r="T44" s="133">
        <v>289693</v>
      </c>
      <c r="U44" s="133">
        <v>56506</v>
      </c>
      <c r="V44" s="126">
        <f t="shared" ref="V44:V54" si="12">SUM(B44:U44)</f>
        <v>1949001</v>
      </c>
      <c r="W44" s="12"/>
      <c r="X44" s="12"/>
      <c r="Y44" s="12"/>
      <c r="Z44" s="12"/>
      <c r="AA44" s="108"/>
      <c r="AB44" s="12"/>
      <c r="AC44" s="12"/>
      <c r="AD44" s="12"/>
      <c r="AE44" s="12"/>
      <c r="AF44" s="12"/>
      <c r="AG44" s="12"/>
      <c r="AH44" s="12"/>
      <c r="AI44" s="12"/>
      <c r="AJ44" s="12"/>
      <c r="AK44" s="12"/>
      <c r="AL44" s="12"/>
    </row>
    <row r="45" spans="1:38" x14ac:dyDescent="0.2">
      <c r="A45" s="40" t="s">
        <v>142</v>
      </c>
      <c r="B45" s="133">
        <v>898</v>
      </c>
      <c r="C45" s="133">
        <v>20019</v>
      </c>
      <c r="D45" s="133">
        <v>1098</v>
      </c>
      <c r="E45" s="133"/>
      <c r="F45" s="133"/>
      <c r="G45" s="133">
        <v>2753</v>
      </c>
      <c r="H45" s="134"/>
      <c r="I45" s="134"/>
      <c r="J45" s="133">
        <v>5044530</v>
      </c>
      <c r="K45" s="133"/>
      <c r="L45" s="133"/>
      <c r="M45" s="133"/>
      <c r="N45" s="133">
        <v>4673</v>
      </c>
      <c r="O45" s="133">
        <v>1801</v>
      </c>
      <c r="P45" s="133"/>
      <c r="Q45" s="133">
        <v>24412</v>
      </c>
      <c r="R45" s="133">
        <v>181</v>
      </c>
      <c r="S45" s="133">
        <v>6206</v>
      </c>
      <c r="T45" s="133">
        <v>158001</v>
      </c>
      <c r="U45" s="133">
        <v>47892</v>
      </c>
      <c r="V45" s="126">
        <f t="shared" si="12"/>
        <v>5312464</v>
      </c>
      <c r="W45" s="12"/>
      <c r="X45" s="12"/>
      <c r="Y45" s="12"/>
      <c r="Z45" s="12"/>
      <c r="AA45" s="108"/>
      <c r="AB45" s="12"/>
      <c r="AC45" s="12"/>
      <c r="AD45" s="12"/>
      <c r="AE45" s="12"/>
      <c r="AF45" s="12"/>
      <c r="AG45" s="12"/>
      <c r="AH45" s="12"/>
      <c r="AI45" s="12"/>
      <c r="AJ45" s="12"/>
      <c r="AK45" s="12"/>
      <c r="AL45" s="12"/>
    </row>
    <row r="46" spans="1:38" x14ac:dyDescent="0.2">
      <c r="A46" s="40" t="s">
        <v>143</v>
      </c>
      <c r="B46" s="133">
        <v>1024</v>
      </c>
      <c r="C46" s="133">
        <v>17982</v>
      </c>
      <c r="D46" s="133">
        <v>749</v>
      </c>
      <c r="E46" s="133"/>
      <c r="F46" s="133"/>
      <c r="G46" s="133">
        <v>3209</v>
      </c>
      <c r="H46" s="134"/>
      <c r="I46" s="134"/>
      <c r="J46" s="133">
        <v>12612290</v>
      </c>
      <c r="K46" s="133"/>
      <c r="L46" s="133"/>
      <c r="M46" s="133"/>
      <c r="N46" s="133">
        <v>5859</v>
      </c>
      <c r="O46" s="133">
        <v>8475</v>
      </c>
      <c r="P46" s="133"/>
      <c r="Q46" s="133">
        <v>20844</v>
      </c>
      <c r="R46" s="133"/>
      <c r="S46" s="133">
        <v>3777</v>
      </c>
      <c r="T46" s="133">
        <v>120466</v>
      </c>
      <c r="U46" s="133">
        <v>31434</v>
      </c>
      <c r="V46" s="126">
        <f t="shared" si="12"/>
        <v>12826109</v>
      </c>
      <c r="W46" s="12"/>
      <c r="X46" s="12"/>
      <c r="Y46" s="12"/>
      <c r="Z46" s="12"/>
      <c r="AA46" s="108"/>
      <c r="AB46" s="12"/>
      <c r="AC46" s="12"/>
      <c r="AD46" s="12"/>
      <c r="AE46" s="12"/>
      <c r="AF46" s="12"/>
      <c r="AG46" s="12"/>
      <c r="AH46" s="12"/>
      <c r="AI46" s="12"/>
      <c r="AJ46" s="12"/>
      <c r="AK46" s="12"/>
      <c r="AL46" s="12"/>
    </row>
    <row r="47" spans="1:38" x14ac:dyDescent="0.2">
      <c r="A47" s="40" t="s">
        <v>144</v>
      </c>
      <c r="B47" s="133">
        <v>782</v>
      </c>
      <c r="C47" s="133">
        <v>21241</v>
      </c>
      <c r="D47" s="133">
        <v>4094</v>
      </c>
      <c r="E47" s="133"/>
      <c r="F47" s="133"/>
      <c r="G47" s="133">
        <v>2890</v>
      </c>
      <c r="H47" s="134"/>
      <c r="I47" s="134"/>
      <c r="J47" s="133">
        <v>5436660</v>
      </c>
      <c r="K47" s="133"/>
      <c r="L47" s="133"/>
      <c r="M47" s="133"/>
      <c r="N47" s="133">
        <v>6548</v>
      </c>
      <c r="O47" s="133">
        <v>14690</v>
      </c>
      <c r="P47" s="133"/>
      <c r="Q47" s="133">
        <v>14514</v>
      </c>
      <c r="R47" s="133"/>
      <c r="S47" s="133">
        <v>1654</v>
      </c>
      <c r="T47" s="133">
        <v>114277</v>
      </c>
      <c r="U47" s="133">
        <v>27989</v>
      </c>
      <c r="V47" s="126">
        <f t="shared" si="12"/>
        <v>5645339</v>
      </c>
      <c r="W47" s="12"/>
      <c r="X47" s="12"/>
      <c r="Y47" s="12"/>
      <c r="Z47" s="12"/>
      <c r="AA47" s="108"/>
      <c r="AB47" s="12"/>
      <c r="AC47" s="12"/>
      <c r="AD47" s="12"/>
      <c r="AE47" s="12"/>
      <c r="AF47" s="12"/>
      <c r="AG47" s="12"/>
      <c r="AH47" s="12"/>
      <c r="AI47" s="12"/>
      <c r="AJ47" s="12"/>
      <c r="AK47" s="12"/>
      <c r="AL47" s="12"/>
    </row>
    <row r="48" spans="1:38" x14ac:dyDescent="0.2">
      <c r="A48" s="40" t="s">
        <v>145</v>
      </c>
      <c r="B48" s="133">
        <v>1175</v>
      </c>
      <c r="C48" s="133">
        <v>19291</v>
      </c>
      <c r="D48" s="133">
        <v>3600</v>
      </c>
      <c r="E48" s="133"/>
      <c r="F48" s="133"/>
      <c r="G48" s="133">
        <v>2761</v>
      </c>
      <c r="H48" s="134"/>
      <c r="I48" s="134"/>
      <c r="J48" s="133">
        <v>5260745</v>
      </c>
      <c r="K48" s="133"/>
      <c r="L48" s="133"/>
      <c r="M48" s="133"/>
      <c r="N48" s="133">
        <v>19947</v>
      </c>
      <c r="O48" s="133">
        <v>82366</v>
      </c>
      <c r="P48" s="133"/>
      <c r="Q48" s="133">
        <v>22582</v>
      </c>
      <c r="R48" s="133"/>
      <c r="S48" s="133">
        <v>2446</v>
      </c>
      <c r="T48" s="133">
        <v>278363</v>
      </c>
      <c r="U48" s="133">
        <v>50464</v>
      </c>
      <c r="V48" s="126">
        <f t="shared" si="12"/>
        <v>5743740</v>
      </c>
      <c r="W48" s="12"/>
      <c r="X48" s="12"/>
      <c r="Y48" s="12"/>
      <c r="Z48" s="12"/>
      <c r="AA48" s="108"/>
      <c r="AB48" s="12"/>
      <c r="AC48" s="12"/>
      <c r="AD48" s="12"/>
      <c r="AE48" s="12"/>
      <c r="AF48" s="12"/>
      <c r="AG48" s="12"/>
      <c r="AH48" s="12"/>
      <c r="AI48" s="12"/>
      <c r="AJ48" s="12"/>
      <c r="AK48" s="12"/>
      <c r="AL48" s="12"/>
    </row>
    <row r="49" spans="1:38" x14ac:dyDescent="0.2">
      <c r="A49" s="40" t="s">
        <v>146</v>
      </c>
      <c r="B49" s="133">
        <v>201</v>
      </c>
      <c r="C49" s="133">
        <v>21399</v>
      </c>
      <c r="D49" s="133">
        <v>5523</v>
      </c>
      <c r="E49" s="133"/>
      <c r="F49" s="133"/>
      <c r="G49" s="133">
        <v>6014</v>
      </c>
      <c r="H49" s="134"/>
      <c r="I49" s="134"/>
      <c r="J49" s="133">
        <v>2670022</v>
      </c>
      <c r="K49" s="133"/>
      <c r="L49" s="133"/>
      <c r="M49" s="133"/>
      <c r="N49" s="133">
        <v>17921</v>
      </c>
      <c r="O49" s="133">
        <v>7590</v>
      </c>
      <c r="P49" s="133"/>
      <c r="Q49" s="133">
        <v>15637</v>
      </c>
      <c r="R49" s="133"/>
      <c r="S49" s="133">
        <v>2856</v>
      </c>
      <c r="T49" s="133">
        <v>173475</v>
      </c>
      <c r="U49" s="133">
        <v>28468</v>
      </c>
      <c r="V49" s="126">
        <f t="shared" si="12"/>
        <v>2949106</v>
      </c>
      <c r="W49" s="12"/>
      <c r="X49" s="12"/>
      <c r="Y49" s="12"/>
      <c r="Z49" s="12"/>
      <c r="AA49" s="108"/>
      <c r="AB49" s="12"/>
      <c r="AC49" s="12"/>
      <c r="AD49" s="12"/>
      <c r="AE49" s="12"/>
      <c r="AF49" s="12"/>
      <c r="AG49" s="12"/>
      <c r="AH49" s="12"/>
      <c r="AI49" s="12"/>
      <c r="AJ49" s="12"/>
      <c r="AK49" s="12"/>
      <c r="AL49" s="12"/>
    </row>
    <row r="50" spans="1:38" x14ac:dyDescent="0.2">
      <c r="A50" s="40" t="s">
        <v>147</v>
      </c>
      <c r="B50" s="133">
        <v>1277</v>
      </c>
      <c r="C50" s="133">
        <v>40704</v>
      </c>
      <c r="D50" s="133">
        <v>2804</v>
      </c>
      <c r="E50" s="133">
        <v>357</v>
      </c>
      <c r="F50" s="133"/>
      <c r="G50" s="133">
        <v>7503</v>
      </c>
      <c r="H50" s="134"/>
      <c r="I50" s="134"/>
      <c r="J50" s="133">
        <v>445384</v>
      </c>
      <c r="K50" s="133"/>
      <c r="L50" s="133"/>
      <c r="M50" s="133"/>
      <c r="N50" s="133">
        <v>22284</v>
      </c>
      <c r="O50" s="133"/>
      <c r="P50" s="133"/>
      <c r="Q50" s="133">
        <v>60114</v>
      </c>
      <c r="R50" s="133"/>
      <c r="S50" s="133">
        <v>5409</v>
      </c>
      <c r="T50" s="133">
        <v>158842</v>
      </c>
      <c r="U50" s="133">
        <v>38272</v>
      </c>
      <c r="V50" s="126">
        <f t="shared" si="12"/>
        <v>782950</v>
      </c>
      <c r="W50" s="12"/>
      <c r="X50" s="12"/>
      <c r="Y50" s="12"/>
      <c r="Z50" s="12"/>
      <c r="AA50" s="108"/>
      <c r="AB50" s="12"/>
      <c r="AC50" s="12"/>
      <c r="AD50" s="12"/>
      <c r="AE50" s="12"/>
      <c r="AF50" s="12"/>
      <c r="AG50" s="12"/>
      <c r="AH50" s="12"/>
      <c r="AI50" s="12"/>
      <c r="AJ50" s="12"/>
      <c r="AK50" s="12"/>
      <c r="AL50" s="12"/>
    </row>
    <row r="51" spans="1:38" x14ac:dyDescent="0.2">
      <c r="A51" s="40" t="s">
        <v>148</v>
      </c>
      <c r="B51" s="133">
        <v>1076</v>
      </c>
      <c r="C51" s="133">
        <v>37347</v>
      </c>
      <c r="D51" s="133">
        <v>897</v>
      </c>
      <c r="E51" s="133">
        <v>4562</v>
      </c>
      <c r="F51" s="133"/>
      <c r="G51" s="133">
        <v>13309</v>
      </c>
      <c r="H51" s="134"/>
      <c r="I51" s="134"/>
      <c r="J51" s="133">
        <v>271539</v>
      </c>
      <c r="K51" s="133"/>
      <c r="L51" s="133"/>
      <c r="M51" s="133"/>
      <c r="N51" s="133">
        <v>42067</v>
      </c>
      <c r="O51" s="133">
        <v>258</v>
      </c>
      <c r="P51" s="133"/>
      <c r="Q51" s="133">
        <v>14036</v>
      </c>
      <c r="R51" s="133">
        <v>1</v>
      </c>
      <c r="S51" s="133">
        <v>1755</v>
      </c>
      <c r="T51" s="133">
        <v>76247</v>
      </c>
      <c r="U51" s="133">
        <v>49231</v>
      </c>
      <c r="V51" s="126">
        <f t="shared" si="12"/>
        <v>512325</v>
      </c>
      <c r="W51" s="12"/>
      <c r="X51" s="12"/>
      <c r="Y51" s="12"/>
      <c r="Z51" s="12"/>
      <c r="AA51" s="108"/>
      <c r="AB51" s="12"/>
      <c r="AC51" s="12"/>
      <c r="AD51" s="12"/>
      <c r="AE51" s="12"/>
      <c r="AF51" s="12"/>
      <c r="AG51" s="12"/>
      <c r="AH51" s="12"/>
      <c r="AI51" s="12"/>
      <c r="AJ51" s="12"/>
      <c r="AK51" s="12"/>
      <c r="AL51" s="12"/>
    </row>
    <row r="52" spans="1:38" x14ac:dyDescent="0.2">
      <c r="A52" s="40" t="s">
        <v>149</v>
      </c>
      <c r="B52" s="133">
        <v>5600</v>
      </c>
      <c r="C52" s="133">
        <v>27088</v>
      </c>
      <c r="D52" s="133">
        <v>2542</v>
      </c>
      <c r="E52" s="133"/>
      <c r="F52" s="133"/>
      <c r="G52" s="133">
        <v>10896</v>
      </c>
      <c r="H52" s="134"/>
      <c r="I52" s="134"/>
      <c r="J52" s="133">
        <v>865821</v>
      </c>
      <c r="K52" s="133"/>
      <c r="L52" s="133"/>
      <c r="M52" s="133"/>
      <c r="N52" s="133">
        <v>5855</v>
      </c>
      <c r="O52" s="133"/>
      <c r="P52" s="133"/>
      <c r="Q52" s="133">
        <v>18065</v>
      </c>
      <c r="R52" s="133"/>
      <c r="S52" s="133">
        <v>2367</v>
      </c>
      <c r="T52" s="133">
        <v>49363</v>
      </c>
      <c r="U52" s="133">
        <v>45479</v>
      </c>
      <c r="V52" s="126">
        <f t="shared" si="12"/>
        <v>1033076</v>
      </c>
      <c r="W52" s="12"/>
      <c r="X52" s="12"/>
      <c r="Y52" s="12"/>
      <c r="Z52" s="12"/>
      <c r="AA52" s="108"/>
      <c r="AB52" s="12"/>
      <c r="AC52" s="12"/>
      <c r="AD52" s="12"/>
      <c r="AE52" s="12"/>
      <c r="AF52" s="12"/>
      <c r="AG52" s="12"/>
      <c r="AH52" s="12"/>
      <c r="AI52" s="12"/>
      <c r="AJ52" s="12"/>
      <c r="AK52" s="12"/>
      <c r="AL52" s="12"/>
    </row>
    <row r="53" spans="1:38" x14ac:dyDescent="0.2">
      <c r="A53" s="40" t="s">
        <v>150</v>
      </c>
      <c r="B53" s="133">
        <v>6282</v>
      </c>
      <c r="C53" s="133">
        <v>30668</v>
      </c>
      <c r="D53" s="133">
        <v>10085</v>
      </c>
      <c r="E53" s="133">
        <v>1</v>
      </c>
      <c r="F53" s="133"/>
      <c r="G53" s="133">
        <v>4900</v>
      </c>
      <c r="H53" s="134"/>
      <c r="I53" s="134"/>
      <c r="J53" s="133">
        <v>1655655</v>
      </c>
      <c r="K53" s="133"/>
      <c r="L53" s="133"/>
      <c r="M53" s="133"/>
      <c r="N53" s="133">
        <v>6802</v>
      </c>
      <c r="O53" s="133"/>
      <c r="P53" s="133"/>
      <c r="Q53" s="133">
        <v>18467</v>
      </c>
      <c r="R53" s="133"/>
      <c r="S53" s="133">
        <v>2482</v>
      </c>
      <c r="T53" s="133">
        <v>86774</v>
      </c>
      <c r="U53" s="133">
        <v>50461</v>
      </c>
      <c r="V53" s="126">
        <f t="shared" si="12"/>
        <v>1872577</v>
      </c>
      <c r="W53" s="12"/>
      <c r="X53" s="12"/>
      <c r="Y53" s="12"/>
      <c r="Z53" s="12"/>
      <c r="AA53" s="108"/>
      <c r="AB53" s="12"/>
      <c r="AC53" s="12"/>
      <c r="AD53" s="12"/>
      <c r="AE53" s="12"/>
      <c r="AF53" s="12"/>
      <c r="AG53" s="12"/>
      <c r="AH53" s="12"/>
      <c r="AI53" s="12"/>
      <c r="AJ53" s="12"/>
      <c r="AK53" s="12"/>
      <c r="AL53" s="12"/>
    </row>
    <row r="54" spans="1:38" x14ac:dyDescent="0.2">
      <c r="A54" s="40" t="s">
        <v>151</v>
      </c>
      <c r="B54" s="133">
        <v>4480</v>
      </c>
      <c r="C54" s="133">
        <v>13563</v>
      </c>
      <c r="D54" s="133">
        <v>15470</v>
      </c>
      <c r="E54" s="133"/>
      <c r="F54" s="133"/>
      <c r="G54" s="133">
        <v>5156</v>
      </c>
      <c r="H54" s="134"/>
      <c r="I54" s="134"/>
      <c r="J54" s="133">
        <v>289554</v>
      </c>
      <c r="K54" s="133"/>
      <c r="L54" s="133"/>
      <c r="M54" s="133"/>
      <c r="N54" s="133">
        <v>7051</v>
      </c>
      <c r="O54" s="133"/>
      <c r="P54" s="133"/>
      <c r="Q54" s="133">
        <v>17998</v>
      </c>
      <c r="R54" s="133"/>
      <c r="S54" s="133">
        <v>1887</v>
      </c>
      <c r="T54" s="133">
        <v>171522</v>
      </c>
      <c r="U54" s="133">
        <v>30651</v>
      </c>
      <c r="V54" s="126">
        <f t="shared" si="12"/>
        <v>557332</v>
      </c>
      <c r="W54" s="12"/>
      <c r="X54" s="12"/>
      <c r="Y54" s="12"/>
      <c r="Z54" s="12"/>
      <c r="AA54" s="108"/>
      <c r="AB54" s="12"/>
      <c r="AC54" s="12"/>
      <c r="AD54" s="12"/>
      <c r="AE54" s="12"/>
      <c r="AF54" s="12"/>
      <c r="AG54" s="12"/>
      <c r="AH54" s="12"/>
      <c r="AI54" s="12"/>
      <c r="AJ54" s="12"/>
      <c r="AK54" s="12"/>
      <c r="AL54" s="12"/>
    </row>
    <row r="55" spans="1:38" x14ac:dyDescent="0.2">
      <c r="A55" s="135" t="s">
        <v>131</v>
      </c>
      <c r="B55" s="126">
        <f>SUM(B43:B54)</f>
        <v>24772</v>
      </c>
      <c r="C55" s="126">
        <f t="shared" ref="C55:U55" si="13">SUM(C43:C54)</f>
        <v>466450</v>
      </c>
      <c r="D55" s="126">
        <f t="shared" si="13"/>
        <v>53906</v>
      </c>
      <c r="E55" s="126">
        <f t="shared" si="13"/>
        <v>4920</v>
      </c>
      <c r="F55" s="126">
        <f t="shared" si="13"/>
        <v>0</v>
      </c>
      <c r="G55" s="126">
        <f t="shared" si="13"/>
        <v>65232</v>
      </c>
      <c r="H55" s="126">
        <f t="shared" si="13"/>
        <v>0</v>
      </c>
      <c r="I55" s="126">
        <f t="shared" si="13"/>
        <v>0</v>
      </c>
      <c r="J55" s="126">
        <f t="shared" si="13"/>
        <v>36737079</v>
      </c>
      <c r="K55" s="126">
        <f t="shared" si="13"/>
        <v>0</v>
      </c>
      <c r="L55" s="126">
        <f t="shared" si="13"/>
        <v>0</v>
      </c>
      <c r="M55" s="126">
        <f t="shared" si="13"/>
        <v>56</v>
      </c>
      <c r="N55" s="126">
        <f t="shared" si="13"/>
        <v>164405</v>
      </c>
      <c r="O55" s="126">
        <f t="shared" si="13"/>
        <v>131392</v>
      </c>
      <c r="P55" s="126">
        <f t="shared" si="13"/>
        <v>0</v>
      </c>
      <c r="Q55" s="126">
        <f t="shared" si="13"/>
        <v>283451</v>
      </c>
      <c r="R55" s="126">
        <f t="shared" si="13"/>
        <v>182</v>
      </c>
      <c r="S55" s="126">
        <f t="shared" si="13"/>
        <v>41092</v>
      </c>
      <c r="T55" s="126">
        <f t="shared" si="13"/>
        <v>1859004</v>
      </c>
      <c r="U55" s="126">
        <f t="shared" si="13"/>
        <v>487586</v>
      </c>
      <c r="V55" s="126">
        <f>SUM(V43:V54)</f>
        <v>40319527</v>
      </c>
      <c r="W55" s="12"/>
      <c r="X55" s="12"/>
      <c r="Y55" s="12"/>
      <c r="Z55" s="12"/>
      <c r="AA55" s="108"/>
      <c r="AB55" s="12"/>
      <c r="AC55" s="12"/>
      <c r="AD55" s="12"/>
      <c r="AE55" s="12"/>
      <c r="AF55" s="12"/>
      <c r="AG55" s="12"/>
      <c r="AH55" s="12"/>
      <c r="AI55" s="12"/>
      <c r="AJ55" s="12"/>
      <c r="AK55" s="12"/>
      <c r="AL55" s="12"/>
    </row>
    <row r="56" spans="1:38" x14ac:dyDescent="0.2">
      <c r="A56" s="12"/>
      <c r="B56" s="12"/>
      <c r="C56" s="12"/>
      <c r="D56" s="12"/>
      <c r="E56" s="12"/>
      <c r="F56" s="12"/>
      <c r="G56" s="108"/>
      <c r="H56" s="12"/>
      <c r="I56" s="12"/>
      <c r="J56" s="12"/>
      <c r="K56" s="12"/>
      <c r="L56" s="12"/>
      <c r="M56" s="12"/>
      <c r="N56" s="12"/>
      <c r="O56" s="12"/>
      <c r="P56" s="12"/>
      <c r="Q56" s="12"/>
      <c r="R56" s="12"/>
      <c r="S56" s="12"/>
      <c r="T56" s="12"/>
      <c r="U56" s="12"/>
      <c r="V56"/>
      <c r="W56" s="12"/>
      <c r="X56" s="12"/>
      <c r="Y56" s="12"/>
      <c r="Z56" s="12"/>
      <c r="AA56" s="108"/>
      <c r="AB56" s="12"/>
      <c r="AC56" s="12"/>
      <c r="AD56" s="12"/>
      <c r="AE56" s="12"/>
      <c r="AF56" s="12"/>
      <c r="AG56" s="12"/>
      <c r="AH56" s="12"/>
      <c r="AI56" s="12"/>
    </row>
    <row r="57" spans="1:38" x14ac:dyDescent="0.2">
      <c r="A57" s="129"/>
      <c r="B57" s="12"/>
      <c r="C57" s="114"/>
      <c r="D57" s="114"/>
      <c r="E57" s="114"/>
      <c r="F57" s="114"/>
      <c r="G57" s="114"/>
      <c r="H57" s="136"/>
      <c r="I57" s="136"/>
      <c r="J57" s="114"/>
      <c r="K57" s="114"/>
      <c r="L57" s="114"/>
      <c r="M57" s="114"/>
      <c r="N57" s="137"/>
      <c r="O57" s="12"/>
      <c r="P57" s="12"/>
      <c r="Q57" s="12"/>
      <c r="R57" s="12"/>
      <c r="S57" s="12"/>
      <c r="T57" s="12"/>
      <c r="U57" s="12"/>
      <c r="V57"/>
      <c r="W57" s="12"/>
      <c r="X57" s="12"/>
      <c r="Y57" s="12"/>
      <c r="Z57" s="12"/>
      <c r="AA57" s="108"/>
      <c r="AB57" s="12"/>
      <c r="AC57" s="12"/>
      <c r="AD57" s="12"/>
      <c r="AE57" s="12"/>
      <c r="AF57" s="12"/>
      <c r="AG57" s="12"/>
      <c r="AH57" s="12"/>
      <c r="AI57" s="12"/>
    </row>
    <row r="58" spans="1:38" x14ac:dyDescent="0.2">
      <c r="A58" s="129"/>
      <c r="B58" s="12"/>
      <c r="C58" s="114"/>
      <c r="D58" s="114"/>
      <c r="E58" s="114"/>
      <c r="F58" s="114"/>
      <c r="G58" s="114"/>
      <c r="H58" s="136"/>
      <c r="I58" s="136"/>
      <c r="J58" s="114"/>
      <c r="K58" s="114"/>
      <c r="L58" s="114"/>
      <c r="M58" s="114"/>
      <c r="N58" s="137"/>
      <c r="O58" s="12"/>
      <c r="P58" s="12"/>
      <c r="Q58" s="12"/>
      <c r="R58" s="12"/>
      <c r="S58" s="12"/>
      <c r="T58" s="12"/>
      <c r="U58" s="12"/>
      <c r="V58" s="12"/>
      <c r="W58" s="12"/>
      <c r="X58" s="12"/>
      <c r="Y58" s="12"/>
      <c r="Z58" s="12"/>
      <c r="AA58" s="108"/>
      <c r="AB58" s="12"/>
      <c r="AC58" s="12"/>
      <c r="AD58" s="12"/>
      <c r="AE58" s="12"/>
      <c r="AF58" s="12"/>
      <c r="AG58" s="12"/>
      <c r="AH58" s="12"/>
      <c r="AI58" s="12"/>
    </row>
    <row r="59" spans="1:38" x14ac:dyDescent="0.2">
      <c r="A59" s="129"/>
      <c r="B59" s="12"/>
      <c r="C59" s="114"/>
      <c r="D59" s="114"/>
      <c r="E59" s="114"/>
      <c r="F59" s="114"/>
      <c r="G59" s="114"/>
      <c r="H59" s="136"/>
      <c r="I59" s="136"/>
      <c r="J59" s="114"/>
      <c r="K59" s="114"/>
      <c r="L59" s="114"/>
      <c r="M59" s="114"/>
      <c r="N59" s="137"/>
      <c r="O59" s="12"/>
      <c r="P59" s="12"/>
      <c r="Q59" s="12"/>
      <c r="R59" s="12"/>
      <c r="S59" s="12"/>
      <c r="T59" s="12"/>
      <c r="U59" s="12"/>
      <c r="V59" s="12"/>
      <c r="W59" s="12"/>
      <c r="X59" s="12"/>
      <c r="Y59" s="12"/>
      <c r="Z59" s="12"/>
      <c r="AA59" s="108"/>
      <c r="AB59" s="12"/>
      <c r="AC59" s="12"/>
      <c r="AD59" s="12"/>
      <c r="AE59" s="12"/>
      <c r="AF59" s="12"/>
      <c r="AG59" s="12"/>
      <c r="AH59" s="12"/>
      <c r="AI59" s="12"/>
    </row>
    <row r="60" spans="1:38" x14ac:dyDescent="0.2">
      <c r="A60" s="129"/>
      <c r="B60" s="12"/>
      <c r="C60" s="114"/>
      <c r="D60" s="114"/>
      <c r="E60" s="114"/>
      <c r="F60" s="114"/>
      <c r="G60" s="114"/>
      <c r="H60" s="136"/>
      <c r="I60" s="136"/>
      <c r="J60" s="114"/>
      <c r="K60" s="114"/>
      <c r="L60" s="114"/>
      <c r="M60" s="114"/>
      <c r="N60" s="137"/>
      <c r="O60" s="12"/>
      <c r="P60" s="12"/>
      <c r="Q60" s="12"/>
      <c r="R60" s="12"/>
      <c r="S60" s="12"/>
      <c r="T60" s="12"/>
      <c r="U60" s="12"/>
      <c r="V60" s="12"/>
      <c r="W60" s="12"/>
      <c r="X60" s="12"/>
      <c r="Y60" s="12"/>
      <c r="Z60" s="12"/>
      <c r="AA60" s="108"/>
      <c r="AB60" s="12"/>
      <c r="AC60" s="12"/>
      <c r="AD60" s="12"/>
      <c r="AE60" s="12"/>
      <c r="AF60" s="12"/>
      <c r="AG60" s="12"/>
      <c r="AH60" s="12"/>
      <c r="AI60" s="12"/>
    </row>
    <row r="61" spans="1:38" x14ac:dyDescent="0.2">
      <c r="A61" s="129"/>
      <c r="B61" s="12"/>
      <c r="C61" s="114"/>
      <c r="D61" s="114"/>
      <c r="E61" s="114"/>
      <c r="F61" s="114"/>
      <c r="G61" s="114"/>
      <c r="H61" s="136"/>
      <c r="I61" s="136"/>
      <c r="J61" s="114"/>
      <c r="K61" s="114"/>
      <c r="L61" s="114"/>
      <c r="M61" s="114"/>
      <c r="N61" s="137"/>
      <c r="O61" s="12"/>
      <c r="P61" s="12"/>
      <c r="Q61" s="12"/>
      <c r="R61" s="12"/>
      <c r="S61" s="12"/>
      <c r="T61" s="12"/>
      <c r="U61" s="12"/>
      <c r="V61" s="12"/>
      <c r="W61" s="12"/>
      <c r="X61" s="12"/>
      <c r="Y61" s="12"/>
      <c r="Z61" s="12"/>
      <c r="AA61" s="108"/>
      <c r="AB61" s="12"/>
      <c r="AC61" s="12"/>
      <c r="AD61" s="12"/>
      <c r="AE61" s="12"/>
      <c r="AF61" s="12"/>
      <c r="AG61" s="12"/>
      <c r="AH61" s="12"/>
      <c r="AI61" s="12"/>
    </row>
    <row r="62" spans="1:38" x14ac:dyDescent="0.2">
      <c r="A62" s="129"/>
      <c r="B62" s="12"/>
      <c r="C62" s="114"/>
      <c r="D62" s="114"/>
      <c r="E62" s="114"/>
      <c r="F62" s="114"/>
      <c r="G62" s="114"/>
      <c r="H62" s="136"/>
      <c r="I62" s="136"/>
      <c r="J62" s="114"/>
      <c r="K62" s="114"/>
      <c r="L62" s="114"/>
      <c r="M62" s="114"/>
      <c r="N62" s="137"/>
      <c r="O62" s="12"/>
      <c r="P62" s="12"/>
      <c r="Q62" s="12"/>
      <c r="R62" s="12"/>
      <c r="S62" s="12"/>
      <c r="T62" s="12"/>
      <c r="U62" s="12"/>
      <c r="V62" s="12"/>
      <c r="W62" s="12"/>
      <c r="X62" s="12"/>
      <c r="Y62" s="12"/>
      <c r="Z62" s="12"/>
      <c r="AA62" s="108"/>
      <c r="AB62" s="12"/>
      <c r="AC62" s="12"/>
      <c r="AD62" s="12"/>
      <c r="AE62" s="12"/>
      <c r="AF62" s="12"/>
      <c r="AG62" s="12"/>
      <c r="AH62" s="12"/>
      <c r="AI62" s="12"/>
    </row>
    <row r="63" spans="1:38" x14ac:dyDescent="0.2">
      <c r="A63" s="129"/>
      <c r="B63" s="12"/>
      <c r="C63" s="114"/>
      <c r="D63" s="114"/>
      <c r="E63" s="114"/>
      <c r="F63" s="114"/>
      <c r="G63" s="114"/>
      <c r="H63" s="136"/>
      <c r="I63" s="136"/>
      <c r="J63" s="114"/>
      <c r="K63" s="114"/>
      <c r="L63" s="114"/>
      <c r="M63" s="114"/>
      <c r="N63" s="137"/>
      <c r="O63" s="12"/>
      <c r="P63" s="12"/>
      <c r="Q63" s="12"/>
      <c r="R63" s="12"/>
      <c r="S63" s="12"/>
      <c r="T63" s="12"/>
      <c r="U63" s="12"/>
      <c r="V63" s="12"/>
      <c r="W63" s="12"/>
      <c r="X63" s="12"/>
      <c r="Y63" s="12"/>
      <c r="Z63" s="12"/>
      <c r="AA63" s="108"/>
      <c r="AB63" s="12"/>
      <c r="AC63" s="12"/>
      <c r="AD63" s="12"/>
      <c r="AE63" s="12"/>
      <c r="AF63" s="12"/>
      <c r="AG63" s="12"/>
      <c r="AH63" s="12"/>
      <c r="AI63" s="12"/>
    </row>
    <row r="64" spans="1:38" x14ac:dyDescent="0.2">
      <c r="A64" s="129"/>
      <c r="B64" s="12"/>
      <c r="C64" s="114"/>
      <c r="D64" s="114"/>
      <c r="E64" s="114"/>
      <c r="F64" s="114"/>
      <c r="G64" s="114"/>
      <c r="H64" s="136"/>
      <c r="I64" s="136"/>
      <c r="J64" s="114"/>
      <c r="K64" s="114"/>
      <c r="L64" s="114"/>
      <c r="M64" s="114"/>
      <c r="N64" s="137"/>
      <c r="O64" s="12"/>
      <c r="P64" s="12"/>
      <c r="Q64" s="12"/>
      <c r="R64" s="12"/>
      <c r="S64" s="12"/>
      <c r="T64" s="12"/>
      <c r="U64" s="12"/>
      <c r="V64" s="12"/>
      <c r="W64" s="12"/>
      <c r="X64" s="12"/>
      <c r="Y64" s="12"/>
      <c r="Z64" s="12"/>
      <c r="AA64" s="108"/>
      <c r="AB64" s="12"/>
      <c r="AC64" s="12"/>
      <c r="AD64" s="12"/>
      <c r="AE64" s="12"/>
      <c r="AF64" s="12"/>
      <c r="AG64" s="12"/>
      <c r="AH64" s="12"/>
      <c r="AI64" s="12"/>
    </row>
    <row r="65" spans="1:35" x14ac:dyDescent="0.2">
      <c r="A65" s="129"/>
      <c r="B65" s="12"/>
      <c r="C65" s="114"/>
      <c r="D65" s="114"/>
      <c r="E65" s="114"/>
      <c r="F65" s="114"/>
      <c r="G65" s="114"/>
      <c r="H65" s="136"/>
      <c r="I65" s="136"/>
      <c r="J65" s="114"/>
      <c r="K65" s="114"/>
      <c r="L65" s="114"/>
      <c r="M65" s="114"/>
      <c r="N65" s="137"/>
      <c r="O65" s="12"/>
      <c r="P65" s="12"/>
      <c r="Q65" s="12"/>
      <c r="R65" s="12"/>
      <c r="S65" s="12"/>
      <c r="T65" s="12"/>
      <c r="U65" s="12"/>
      <c r="V65" s="12"/>
      <c r="W65" s="12"/>
      <c r="X65" s="12"/>
      <c r="Y65" s="12"/>
      <c r="Z65" s="12"/>
      <c r="AA65" s="108"/>
      <c r="AB65" s="12"/>
      <c r="AC65" s="12"/>
      <c r="AD65" s="12"/>
      <c r="AE65" s="12"/>
      <c r="AF65" s="12"/>
      <c r="AG65" s="12"/>
      <c r="AH65" s="12"/>
      <c r="AI65" s="12"/>
    </row>
    <row r="66" spans="1:35" x14ac:dyDescent="0.2">
      <c r="A66" s="129"/>
      <c r="B66" s="12"/>
      <c r="C66" s="114"/>
      <c r="D66" s="114"/>
      <c r="E66" s="114"/>
      <c r="F66" s="114"/>
      <c r="G66" s="114"/>
      <c r="H66" s="136"/>
      <c r="I66" s="136"/>
      <c r="J66" s="114"/>
      <c r="K66" s="114"/>
      <c r="L66" s="114"/>
      <c r="M66" s="114"/>
      <c r="N66" s="137"/>
      <c r="O66" s="12"/>
      <c r="P66" s="12"/>
      <c r="Q66" s="12"/>
      <c r="R66" s="12"/>
      <c r="S66" s="12"/>
      <c r="T66" s="12"/>
      <c r="U66" s="12"/>
      <c r="V66" s="12"/>
      <c r="W66" s="12"/>
      <c r="X66" s="12"/>
      <c r="Y66" s="12"/>
      <c r="Z66" s="12"/>
      <c r="AA66" s="108"/>
      <c r="AB66" s="12"/>
      <c r="AC66" s="12"/>
      <c r="AD66" s="12"/>
      <c r="AE66" s="12"/>
      <c r="AF66" s="12"/>
      <c r="AG66" s="12"/>
      <c r="AH66" s="12"/>
      <c r="AI66" s="12"/>
    </row>
    <row r="67" spans="1:35" x14ac:dyDescent="0.2">
      <c r="A67" s="129"/>
      <c r="B67" s="12"/>
      <c r="C67" s="114"/>
      <c r="D67" s="114"/>
      <c r="E67" s="114"/>
      <c r="F67" s="114"/>
      <c r="G67" s="114"/>
      <c r="H67" s="136"/>
      <c r="I67" s="136"/>
      <c r="J67" s="114"/>
      <c r="K67" s="114"/>
      <c r="L67" s="114"/>
      <c r="M67" s="114"/>
      <c r="N67" s="137"/>
      <c r="O67" s="12"/>
      <c r="P67" s="12"/>
      <c r="Q67" s="12"/>
      <c r="R67" s="12"/>
      <c r="S67" s="12"/>
      <c r="T67" s="12"/>
      <c r="U67" s="12"/>
      <c r="V67" s="12"/>
      <c r="W67" s="12"/>
      <c r="X67" s="12"/>
      <c r="Y67" s="12"/>
      <c r="Z67" s="12"/>
      <c r="AA67" s="108"/>
      <c r="AB67" s="12"/>
      <c r="AC67" s="12"/>
      <c r="AD67" s="12"/>
      <c r="AE67" s="12"/>
      <c r="AF67" s="12"/>
      <c r="AG67" s="12"/>
      <c r="AH67" s="12"/>
      <c r="AI67" s="12"/>
    </row>
    <row r="68" spans="1:35" x14ac:dyDescent="0.2">
      <c r="A68" s="129"/>
      <c r="B68" s="12"/>
      <c r="C68" s="114"/>
      <c r="D68" s="114"/>
      <c r="E68" s="114"/>
      <c r="F68" s="114"/>
      <c r="G68" s="114"/>
      <c r="H68" s="136"/>
      <c r="I68" s="136"/>
      <c r="J68" s="114"/>
      <c r="K68" s="114"/>
      <c r="L68" s="114"/>
      <c r="M68" s="114"/>
      <c r="N68" s="137"/>
      <c r="O68" s="12"/>
      <c r="P68" s="12"/>
      <c r="Q68" s="12"/>
      <c r="R68" s="12"/>
      <c r="S68" s="12"/>
      <c r="T68" s="12"/>
      <c r="U68" s="12"/>
      <c r="V68" s="12"/>
      <c r="W68" s="12"/>
      <c r="X68" s="12"/>
      <c r="Y68" s="12"/>
      <c r="Z68" s="12"/>
      <c r="AA68" s="108"/>
      <c r="AB68" s="12"/>
      <c r="AC68" s="12"/>
      <c r="AD68" s="12"/>
      <c r="AE68" s="12"/>
      <c r="AF68" s="12"/>
      <c r="AG68" s="12"/>
      <c r="AH68" s="12"/>
      <c r="AI68" s="12"/>
    </row>
    <row r="69" spans="1:35" x14ac:dyDescent="0.2">
      <c r="A69" s="129"/>
      <c r="B69" s="12"/>
      <c r="C69" s="114"/>
      <c r="D69" s="114"/>
      <c r="E69" s="114"/>
      <c r="F69" s="114"/>
      <c r="G69" s="114"/>
      <c r="H69" s="136"/>
      <c r="I69" s="136"/>
      <c r="J69" s="114"/>
      <c r="K69" s="114"/>
      <c r="L69" s="114"/>
      <c r="M69" s="114"/>
      <c r="N69" s="137"/>
      <c r="O69" s="12"/>
      <c r="P69" s="12"/>
      <c r="Q69" s="12"/>
      <c r="R69" s="12"/>
      <c r="S69" s="12"/>
      <c r="T69" s="12"/>
      <c r="U69" s="12"/>
      <c r="V69" s="12"/>
      <c r="W69" s="12"/>
      <c r="X69" s="12"/>
      <c r="Y69" s="12"/>
      <c r="Z69" s="12"/>
      <c r="AA69" s="108"/>
      <c r="AB69" s="12"/>
      <c r="AC69" s="12"/>
      <c r="AD69" s="12"/>
      <c r="AE69" s="12"/>
      <c r="AF69" s="12"/>
      <c r="AG69" s="12"/>
      <c r="AH69" s="12"/>
      <c r="AI69" s="12"/>
    </row>
    <row r="70" spans="1:35" x14ac:dyDescent="0.2">
      <c r="A70" s="129"/>
      <c r="B70" s="12"/>
      <c r="C70" s="114"/>
      <c r="D70" s="114"/>
      <c r="E70" s="114"/>
      <c r="F70" s="114"/>
      <c r="G70" s="114"/>
      <c r="H70" s="136"/>
      <c r="I70" s="136"/>
      <c r="J70" s="114"/>
      <c r="K70" s="114"/>
      <c r="L70" s="114"/>
      <c r="M70" s="114"/>
      <c r="N70" s="137"/>
      <c r="O70" s="12"/>
      <c r="P70" s="12"/>
      <c r="Q70" s="12"/>
      <c r="R70" s="12"/>
      <c r="S70" s="12"/>
      <c r="T70" s="12"/>
      <c r="U70" s="12"/>
      <c r="V70" s="12"/>
      <c r="W70" s="12"/>
      <c r="X70" s="12"/>
      <c r="Y70" s="12"/>
      <c r="Z70" s="12"/>
      <c r="AA70" s="108"/>
      <c r="AB70" s="12"/>
      <c r="AC70" s="12"/>
      <c r="AD70" s="12"/>
      <c r="AE70" s="12"/>
      <c r="AF70" s="12"/>
      <c r="AG70" s="12"/>
      <c r="AH70" s="12"/>
      <c r="AI70" s="12"/>
    </row>
    <row r="71" spans="1:35" x14ac:dyDescent="0.2">
      <c r="A71" s="129"/>
      <c r="B71" s="12"/>
      <c r="C71" s="114"/>
      <c r="D71" s="114"/>
      <c r="E71" s="114"/>
      <c r="F71" s="114"/>
      <c r="G71" s="114"/>
      <c r="H71" s="136"/>
      <c r="I71" s="136"/>
      <c r="J71" s="114"/>
      <c r="K71" s="114"/>
      <c r="L71" s="114"/>
      <c r="M71" s="114"/>
      <c r="N71" s="137"/>
      <c r="O71" s="12"/>
      <c r="P71" s="12"/>
      <c r="Q71" s="12"/>
      <c r="R71" s="12"/>
      <c r="S71" s="12"/>
      <c r="T71" s="12"/>
      <c r="U71" s="12"/>
      <c r="V71" s="12"/>
      <c r="W71" s="12"/>
      <c r="X71" s="12"/>
      <c r="Y71" s="12"/>
      <c r="Z71" s="12"/>
      <c r="AA71" s="108"/>
      <c r="AB71" s="12"/>
      <c r="AC71" s="12"/>
      <c r="AD71" s="12"/>
      <c r="AE71" s="12"/>
      <c r="AF71" s="12"/>
      <c r="AG71" s="12"/>
      <c r="AH71" s="12"/>
      <c r="AI71" s="12"/>
    </row>
    <row r="72" spans="1:35" ht="30.75" customHeight="1" x14ac:dyDescent="0.2">
      <c r="A72" s="621" t="s">
        <v>939</v>
      </c>
      <c r="B72" s="621"/>
      <c r="C72" s="621"/>
      <c r="D72" s="139"/>
      <c r="E72" s="114"/>
      <c r="F72" s="114"/>
      <c r="G72" s="114"/>
      <c r="H72" s="136"/>
      <c r="I72" s="136"/>
      <c r="J72" s="114"/>
      <c r="K72" s="114"/>
      <c r="L72" s="114"/>
      <c r="M72" s="114"/>
      <c r="N72" s="137"/>
      <c r="O72" s="12"/>
      <c r="P72" s="12"/>
      <c r="Q72" s="12"/>
      <c r="R72" s="12"/>
      <c r="S72" s="12"/>
      <c r="T72" s="12"/>
      <c r="U72" s="12"/>
      <c r="V72" s="12"/>
      <c r="W72" s="12"/>
      <c r="X72" s="12"/>
      <c r="Y72" s="12"/>
      <c r="Z72" s="12"/>
      <c r="AA72" s="108"/>
      <c r="AB72" s="12"/>
      <c r="AC72" s="12"/>
      <c r="AD72" s="12"/>
      <c r="AE72" s="12"/>
      <c r="AF72" s="12"/>
      <c r="AG72" s="12"/>
      <c r="AH72" s="12"/>
      <c r="AI72" s="12"/>
    </row>
    <row r="73" spans="1:35" ht="12" customHeight="1" x14ac:dyDescent="0.2">
      <c r="A73" s="112"/>
      <c r="B73" s="12"/>
      <c r="C73" s="114"/>
      <c r="D73" s="114"/>
      <c r="E73" s="114"/>
      <c r="F73" s="114"/>
      <c r="G73" s="114"/>
      <c r="H73" s="136"/>
      <c r="I73" s="136"/>
      <c r="J73" s="114"/>
      <c r="K73" s="114"/>
      <c r="L73" s="114"/>
      <c r="M73" s="114"/>
      <c r="N73" s="137"/>
      <c r="O73" s="12"/>
      <c r="P73" s="12"/>
      <c r="Q73" s="12"/>
      <c r="R73" s="12"/>
      <c r="S73" s="12"/>
      <c r="T73" s="12"/>
      <c r="U73" s="12"/>
      <c r="V73" s="12"/>
      <c r="W73" s="12"/>
      <c r="X73" s="12"/>
      <c r="Y73" s="12"/>
      <c r="Z73" s="12"/>
      <c r="AA73" s="108"/>
      <c r="AB73" s="12"/>
      <c r="AC73" s="12"/>
      <c r="AD73" s="12"/>
      <c r="AE73" s="12"/>
      <c r="AF73" s="12"/>
      <c r="AG73" s="12"/>
      <c r="AH73" s="12"/>
      <c r="AI73" s="12"/>
    </row>
    <row r="74" spans="1:35" x14ac:dyDescent="0.2">
      <c r="A74" s="111"/>
      <c r="B74" s="12"/>
      <c r="C74" s="114"/>
      <c r="D74" s="114"/>
      <c r="E74" s="114"/>
      <c r="F74" s="114"/>
      <c r="G74" s="114"/>
      <c r="H74" s="136"/>
      <c r="I74" s="136"/>
      <c r="J74" s="114"/>
      <c r="K74" s="114"/>
      <c r="L74" s="114"/>
      <c r="M74" s="114"/>
      <c r="N74" s="137"/>
      <c r="O74" s="12"/>
      <c r="P74" s="12"/>
      <c r="Q74" s="12"/>
      <c r="R74" s="12"/>
      <c r="S74" s="12"/>
      <c r="T74" s="12"/>
      <c r="U74" s="12"/>
      <c r="V74" s="12"/>
      <c r="W74" s="12"/>
      <c r="X74" s="12"/>
      <c r="Y74" s="12"/>
      <c r="Z74" s="12"/>
      <c r="AA74" s="108"/>
      <c r="AB74" s="12"/>
      <c r="AC74" s="12"/>
      <c r="AD74" s="12"/>
      <c r="AE74" s="12"/>
      <c r="AF74" s="12"/>
      <c r="AG74" s="12"/>
      <c r="AH74" s="12"/>
      <c r="AI74" s="12"/>
    </row>
    <row r="75" spans="1:35" ht="12" customHeight="1" x14ac:dyDescent="0.2">
      <c r="A75" s="112"/>
      <c r="B75" s="12"/>
      <c r="C75" s="114"/>
      <c r="D75" s="114"/>
      <c r="E75" s="114"/>
      <c r="F75" s="114"/>
      <c r="G75" s="114"/>
      <c r="H75" s="136"/>
      <c r="I75" s="136"/>
      <c r="J75" s="114"/>
      <c r="K75" s="114"/>
      <c r="L75" s="114"/>
      <c r="M75" s="114"/>
      <c r="N75" s="137"/>
      <c r="O75" s="12"/>
      <c r="P75" s="12"/>
      <c r="Q75" s="12"/>
      <c r="R75" s="12"/>
      <c r="S75" s="12"/>
      <c r="T75" s="12"/>
      <c r="U75" s="12"/>
      <c r="V75" s="12"/>
      <c r="W75" s="12"/>
      <c r="X75" s="12"/>
      <c r="Y75" s="12"/>
      <c r="Z75" s="12"/>
      <c r="AA75" s="108"/>
      <c r="AB75" s="12"/>
      <c r="AC75" s="12"/>
      <c r="AD75" s="12"/>
      <c r="AE75" s="12"/>
      <c r="AF75" s="12"/>
      <c r="AG75" s="12"/>
      <c r="AH75" s="12"/>
      <c r="AI75" s="12"/>
    </row>
    <row r="76" spans="1:35" ht="12" customHeight="1" x14ac:dyDescent="0.2">
      <c r="A76" s="112"/>
      <c r="B76" s="12"/>
      <c r="C76" s="114"/>
      <c r="D76" s="114"/>
      <c r="E76" s="114"/>
      <c r="F76" s="114"/>
      <c r="G76" s="114"/>
      <c r="H76" s="136"/>
      <c r="I76" s="136"/>
      <c r="J76" s="114"/>
      <c r="K76" s="114"/>
      <c r="L76" s="114"/>
      <c r="M76" s="114"/>
      <c r="N76" s="137"/>
      <c r="O76" s="12"/>
      <c r="P76" s="12"/>
      <c r="Q76" s="12"/>
      <c r="R76" s="12"/>
      <c r="S76" s="12"/>
      <c r="T76" s="12"/>
      <c r="U76" s="12"/>
      <c r="V76" s="12"/>
      <c r="W76" s="12"/>
      <c r="X76" s="12"/>
      <c r="Y76" s="12"/>
      <c r="Z76" s="12"/>
      <c r="AA76" s="108"/>
      <c r="AB76" s="12"/>
      <c r="AC76" s="12"/>
      <c r="AD76" s="12"/>
      <c r="AE76" s="12"/>
      <c r="AF76" s="12"/>
      <c r="AG76" s="12"/>
      <c r="AH76" s="12"/>
      <c r="AI76" s="12"/>
    </row>
    <row r="77" spans="1:35" x14ac:dyDescent="0.2">
      <c r="A77" s="129" t="s">
        <v>97</v>
      </c>
      <c r="B77" s="12"/>
      <c r="C77" s="114"/>
      <c r="D77" s="114"/>
      <c r="E77" s="114"/>
      <c r="F77" s="114"/>
      <c r="G77" s="114"/>
      <c r="H77" s="136"/>
      <c r="I77" s="136"/>
      <c r="J77" s="114"/>
      <c r="K77" s="114"/>
      <c r="L77" s="114"/>
      <c r="M77" s="114"/>
      <c r="N77" s="137"/>
      <c r="O77" s="12"/>
      <c r="P77" s="12"/>
      <c r="Q77" s="12"/>
      <c r="R77" s="12"/>
      <c r="S77" s="12"/>
      <c r="T77" s="12"/>
      <c r="U77" s="12"/>
      <c r="V77" s="12"/>
      <c r="W77" s="12"/>
      <c r="X77" s="12"/>
      <c r="Y77" s="12"/>
      <c r="Z77" s="12"/>
      <c r="AA77" s="108"/>
      <c r="AB77" s="12"/>
      <c r="AC77" s="12"/>
      <c r="AD77" s="12"/>
      <c r="AE77" s="12"/>
      <c r="AF77" s="12"/>
      <c r="AG77" s="12"/>
      <c r="AH77" s="12"/>
      <c r="AI77" s="12"/>
    </row>
    <row r="78" spans="1:35" ht="25.5" x14ac:dyDescent="0.2">
      <c r="A78" s="140" t="s">
        <v>153</v>
      </c>
      <c r="B78" s="116" t="s">
        <v>68</v>
      </c>
      <c r="C78" s="116" t="s">
        <v>69</v>
      </c>
      <c r="D78" s="116" t="s">
        <v>70</v>
      </c>
      <c r="E78" s="116" t="s">
        <v>71</v>
      </c>
      <c r="F78" s="116" t="s">
        <v>72</v>
      </c>
      <c r="G78" s="141" t="s">
        <v>130</v>
      </c>
      <c r="H78" s="141" t="s">
        <v>74</v>
      </c>
      <c r="I78" s="141" t="s">
        <v>75</v>
      </c>
      <c r="J78" s="141" t="s">
        <v>87</v>
      </c>
      <c r="K78" s="142" t="s">
        <v>76</v>
      </c>
      <c r="L78" s="131" t="s">
        <v>126</v>
      </c>
      <c r="M78" s="131" t="s">
        <v>78</v>
      </c>
      <c r="N78" s="131" t="s">
        <v>79</v>
      </c>
      <c r="O78" s="143"/>
      <c r="P78" s="12"/>
      <c r="Q78" s="12"/>
      <c r="R78" s="12"/>
      <c r="S78" s="12"/>
      <c r="T78" s="12"/>
      <c r="U78" s="12"/>
      <c r="V78" s="12"/>
      <c r="W78" s="12"/>
      <c r="X78" s="12"/>
      <c r="Y78" s="12"/>
      <c r="Z78" s="108"/>
      <c r="AA78" s="12"/>
      <c r="AB78" s="12"/>
      <c r="AC78" s="12"/>
      <c r="AD78" s="12"/>
      <c r="AE78" s="12"/>
      <c r="AF78" s="12"/>
      <c r="AG78" s="12"/>
      <c r="AH78" s="12"/>
    </row>
    <row r="79" spans="1:35" ht="25.5" x14ac:dyDescent="0.2">
      <c r="A79" s="124" t="s">
        <v>128</v>
      </c>
      <c r="B79" s="125">
        <f t="shared" ref="B79:M79" si="14">B95/1024</f>
        <v>0.1172220800226567</v>
      </c>
      <c r="C79" s="125">
        <f t="shared" si="14"/>
        <v>1.0256332132021257</v>
      </c>
      <c r="D79" s="125">
        <f t="shared" si="14"/>
        <v>0.18503278899697737</v>
      </c>
      <c r="E79" s="125">
        <f t="shared" si="14"/>
        <v>0.20017836418264751</v>
      </c>
      <c r="F79" s="125">
        <f t="shared" si="14"/>
        <v>2.6829776197700902E-4</v>
      </c>
      <c r="G79" s="125">
        <f t="shared" si="14"/>
        <v>9.2463746253615486</v>
      </c>
      <c r="H79" s="125">
        <f t="shared" si="14"/>
        <v>0.32083960243562559</v>
      </c>
      <c r="I79" s="125">
        <f t="shared" si="14"/>
        <v>1.1974599269569786</v>
      </c>
      <c r="J79" s="125">
        <f t="shared" si="14"/>
        <v>4.5961121304571775E-4</v>
      </c>
      <c r="K79" s="125">
        <f t="shared" si="14"/>
        <v>2.0931786666551423E-3</v>
      </c>
      <c r="L79" s="125">
        <f t="shared" si="14"/>
        <v>1.899570507611311</v>
      </c>
      <c r="M79" s="125">
        <f t="shared" si="14"/>
        <v>0.17591453784643751</v>
      </c>
      <c r="N79" s="125">
        <f>SUM(B79:M79)</f>
        <v>14.371046734257988</v>
      </c>
      <c r="O79" s="122"/>
      <c r="P79" s="12"/>
      <c r="Q79" s="12"/>
      <c r="R79" s="12"/>
      <c r="S79" s="12"/>
      <c r="T79" s="12"/>
      <c r="U79" s="12"/>
      <c r="V79" s="12"/>
      <c r="W79" s="12"/>
      <c r="X79" s="12"/>
      <c r="Y79" s="12"/>
      <c r="Z79" s="108"/>
      <c r="AA79" s="12"/>
      <c r="AB79" s="12"/>
      <c r="AC79" s="12"/>
      <c r="AD79" s="12"/>
      <c r="AE79" s="12"/>
      <c r="AF79" s="12"/>
      <c r="AG79" s="12"/>
      <c r="AH79" s="12"/>
    </row>
    <row r="80" spans="1:35" x14ac:dyDescent="0.2">
      <c r="A80" s="129"/>
      <c r="B80" s="144"/>
      <c r="C80" s="144"/>
      <c r="D80" s="144"/>
      <c r="E80" s="144"/>
      <c r="F80" s="144"/>
      <c r="G80" s="144"/>
      <c r="H80" s="144"/>
      <c r="I80" s="144"/>
      <c r="J80" s="144"/>
      <c r="K80" s="144"/>
      <c r="L80" s="144"/>
      <c r="M80" s="144"/>
      <c r="N80" s="144"/>
      <c r="O80" s="12"/>
      <c r="P80" s="12"/>
      <c r="Q80" s="12"/>
      <c r="R80" s="12"/>
      <c r="S80" s="12"/>
      <c r="T80" s="12"/>
      <c r="U80" s="12"/>
      <c r="V80" s="12"/>
      <c r="W80" s="12"/>
      <c r="X80" s="12"/>
      <c r="Y80" s="12"/>
      <c r="Z80" s="12"/>
      <c r="AA80" s="108"/>
      <c r="AB80" s="12"/>
      <c r="AC80" s="12"/>
      <c r="AD80" s="12"/>
      <c r="AE80" s="12"/>
      <c r="AF80" s="12"/>
      <c r="AG80" s="12"/>
      <c r="AH80" s="12"/>
      <c r="AI80" s="12"/>
    </row>
    <row r="81" spans="1:35" x14ac:dyDescent="0.2">
      <c r="A81" s="129" t="s">
        <v>81</v>
      </c>
      <c r="B81" s="12"/>
      <c r="C81" s="114"/>
      <c r="D81" s="114"/>
      <c r="E81" s="114"/>
      <c r="F81" s="114"/>
      <c r="G81" s="114"/>
      <c r="H81" s="136"/>
      <c r="I81" s="136"/>
      <c r="J81" s="114"/>
      <c r="K81" s="114"/>
      <c r="L81" s="114"/>
      <c r="M81" s="114"/>
      <c r="N81" s="114"/>
      <c r="O81" s="12"/>
      <c r="P81" s="12"/>
      <c r="Q81" s="12"/>
      <c r="R81" s="12"/>
      <c r="S81" s="12"/>
      <c r="T81" s="12"/>
      <c r="U81" s="12"/>
      <c r="V81" s="12"/>
      <c r="W81" s="12"/>
      <c r="X81" s="12"/>
      <c r="Y81" s="12"/>
      <c r="Z81" s="12"/>
      <c r="AA81" s="108"/>
      <c r="AB81" s="12"/>
      <c r="AC81" s="12"/>
      <c r="AD81" s="12"/>
      <c r="AE81" s="12"/>
      <c r="AF81" s="12"/>
      <c r="AG81" s="12"/>
      <c r="AH81" s="12"/>
      <c r="AI81" s="12"/>
    </row>
    <row r="82" spans="1:35" ht="25.5" x14ac:dyDescent="0.2">
      <c r="A82" s="140" t="s">
        <v>154</v>
      </c>
      <c r="B82" s="116" t="s">
        <v>68</v>
      </c>
      <c r="C82" s="116" t="s">
        <v>69</v>
      </c>
      <c r="D82" s="116" t="s">
        <v>70</v>
      </c>
      <c r="E82" s="116" t="s">
        <v>71</v>
      </c>
      <c r="F82" s="116" t="s">
        <v>72</v>
      </c>
      <c r="G82" s="141" t="s">
        <v>130</v>
      </c>
      <c r="H82" s="141" t="s">
        <v>74</v>
      </c>
      <c r="I82" s="141" t="s">
        <v>75</v>
      </c>
      <c r="J82" s="141" t="s">
        <v>87</v>
      </c>
      <c r="K82" s="142" t="s">
        <v>76</v>
      </c>
      <c r="L82" s="131" t="s">
        <v>126</v>
      </c>
      <c r="M82" s="131" t="s">
        <v>78</v>
      </c>
      <c r="N82" s="131" t="s">
        <v>79</v>
      </c>
      <c r="O82" s="12"/>
      <c r="P82" s="12"/>
      <c r="Q82" s="12"/>
      <c r="R82" s="12"/>
      <c r="S82" s="12"/>
      <c r="T82" s="12"/>
      <c r="U82" s="12"/>
      <c r="V82" s="12"/>
      <c r="W82" s="12"/>
      <c r="X82" s="12"/>
      <c r="Y82" s="12"/>
      <c r="Z82" s="108"/>
      <c r="AA82" s="12"/>
      <c r="AB82" s="12"/>
      <c r="AC82" s="12"/>
      <c r="AD82" s="12"/>
      <c r="AE82" s="12"/>
      <c r="AF82" s="12"/>
      <c r="AG82" s="12"/>
      <c r="AH82" s="12"/>
    </row>
    <row r="83" spans="1:35" x14ac:dyDescent="0.2">
      <c r="A83" s="40" t="str">
        <f>A99</f>
        <v>2014-10</v>
      </c>
      <c r="B83" s="121">
        <f>F99+G99+H99+I99</f>
        <v>1.62935073394328</v>
      </c>
      <c r="C83" s="121">
        <f t="shared" ref="C83:F94" si="15">B99</f>
        <v>0.10263414587825501</v>
      </c>
      <c r="D83" s="121">
        <f t="shared" si="15"/>
        <v>77.560576813295398</v>
      </c>
      <c r="E83" s="121">
        <f t="shared" si="15"/>
        <v>20.811764197424001</v>
      </c>
      <c r="F83" s="121">
        <f t="shared" si="15"/>
        <v>0</v>
      </c>
      <c r="G83" s="121">
        <f>J99+K99+L99+M99</f>
        <v>81.633897008374277</v>
      </c>
      <c r="H83" s="121">
        <f t="shared" ref="H83:H94" si="16">N99</f>
        <v>55.771533776074598</v>
      </c>
      <c r="I83" s="121">
        <f>O99+P99+Q99</f>
        <v>20.530639510601752</v>
      </c>
      <c r="J83" s="121">
        <f>R99</f>
        <v>0</v>
      </c>
      <c r="K83" s="121">
        <f>S99</f>
        <v>0.141761462204158</v>
      </c>
      <c r="L83" s="121">
        <f>T99</f>
        <v>270.85694701596998</v>
      </c>
      <c r="M83" s="121">
        <f>U99</f>
        <v>13.216995592229001</v>
      </c>
      <c r="N83" s="121">
        <f t="shared" ref="N83:N94" si="17">SUM(B83:M83)</f>
        <v>542.25610025599462</v>
      </c>
      <c r="O83" s="12"/>
      <c r="P83" s="12"/>
      <c r="Q83" s="12"/>
      <c r="R83" s="12"/>
      <c r="S83" s="12"/>
      <c r="T83" s="12"/>
      <c r="U83" s="12"/>
      <c r="V83" s="12"/>
      <c r="W83" s="12"/>
      <c r="X83" s="12"/>
      <c r="Y83" s="12"/>
      <c r="Z83" s="108"/>
      <c r="AA83" s="12"/>
      <c r="AB83" s="12"/>
      <c r="AC83" s="12"/>
      <c r="AD83" s="12"/>
      <c r="AE83" s="12"/>
      <c r="AF83" s="12"/>
      <c r="AG83" s="12"/>
      <c r="AH83" s="12"/>
    </row>
    <row r="84" spans="1:35" x14ac:dyDescent="0.2">
      <c r="A84" s="40" t="str">
        <f t="shared" ref="A84:A94" si="18">A100</f>
        <v>2014-11</v>
      </c>
      <c r="B84" s="121">
        <f t="shared" ref="B84:B94" si="19">F100+G100+H100+I100</f>
        <v>5.1407648883759904</v>
      </c>
      <c r="C84" s="121">
        <f t="shared" si="15"/>
        <v>2.66225291416049E-2</v>
      </c>
      <c r="D84" s="121">
        <f t="shared" si="15"/>
        <v>37.865472423843997</v>
      </c>
      <c r="E84" s="121">
        <f t="shared" si="15"/>
        <v>13.442641584202599</v>
      </c>
      <c r="F84" s="121">
        <f t="shared" si="15"/>
        <v>0</v>
      </c>
      <c r="G84" s="121">
        <f t="shared" ref="G84:G94" si="20">J100+K100+L100+M100</f>
        <v>286.66275949589902</v>
      </c>
      <c r="H84" s="121">
        <f t="shared" si="16"/>
        <v>19.695680865086601</v>
      </c>
      <c r="I84" s="121">
        <f t="shared" ref="I84:I94" si="21">O100+P100+Q100</f>
        <v>135.54208816308511</v>
      </c>
      <c r="J84" s="121">
        <f t="shared" ref="J84:M94" si="22">R100</f>
        <v>0</v>
      </c>
      <c r="K84" s="121">
        <f t="shared" si="22"/>
        <v>0.16606078296899701</v>
      </c>
      <c r="L84" s="121">
        <f t="shared" si="22"/>
        <v>382.75540933199198</v>
      </c>
      <c r="M84" s="121">
        <f t="shared" si="22"/>
        <v>18.007993594743301</v>
      </c>
      <c r="N84" s="121">
        <f t="shared" si="17"/>
        <v>899.30549365933916</v>
      </c>
      <c r="O84" s="12"/>
      <c r="P84" s="12"/>
      <c r="Q84" s="12"/>
      <c r="R84" s="12"/>
      <c r="S84" s="12"/>
      <c r="T84" s="12"/>
      <c r="U84" s="12"/>
      <c r="V84" s="12"/>
      <c r="W84" s="12"/>
      <c r="X84" s="12"/>
      <c r="Y84" s="12"/>
      <c r="Z84" s="108"/>
      <c r="AA84" s="12"/>
      <c r="AB84" s="12"/>
      <c r="AC84" s="12"/>
      <c r="AD84" s="12"/>
      <c r="AE84" s="12"/>
      <c r="AF84" s="12"/>
      <c r="AG84" s="12"/>
      <c r="AH84" s="12"/>
    </row>
    <row r="85" spans="1:35" x14ac:dyDescent="0.2">
      <c r="A85" s="40" t="str">
        <f t="shared" si="18"/>
        <v>2014-12</v>
      </c>
      <c r="B85" s="121">
        <f t="shared" si="19"/>
        <v>8.0847233505919505</v>
      </c>
      <c r="C85" s="121">
        <f t="shared" si="15"/>
        <v>0.14326958544552301</v>
      </c>
      <c r="D85" s="121">
        <f t="shared" si="15"/>
        <v>10.6031543407589</v>
      </c>
      <c r="E85" s="121">
        <f t="shared" si="15"/>
        <v>40.015544470399597</v>
      </c>
      <c r="F85" s="121">
        <f t="shared" si="15"/>
        <v>0</v>
      </c>
      <c r="G85" s="121">
        <f t="shared" si="20"/>
        <v>752.63920289371094</v>
      </c>
      <c r="H85" s="121">
        <f t="shared" si="16"/>
        <v>15.087026486173199</v>
      </c>
      <c r="I85" s="121">
        <f t="shared" si="21"/>
        <v>93.84550021402525</v>
      </c>
      <c r="J85" s="121">
        <f t="shared" si="22"/>
        <v>0.22741295769810599</v>
      </c>
      <c r="K85" s="121">
        <f t="shared" si="22"/>
        <v>0.319906270131468</v>
      </c>
      <c r="L85" s="121">
        <f t="shared" si="22"/>
        <v>175.66440007463001</v>
      </c>
      <c r="M85" s="121">
        <f t="shared" si="22"/>
        <v>17.2755743488669</v>
      </c>
      <c r="N85" s="121">
        <f t="shared" si="17"/>
        <v>1113.905714992432</v>
      </c>
      <c r="O85" s="12"/>
      <c r="P85" s="12"/>
      <c r="Q85" s="12"/>
      <c r="R85" s="12"/>
      <c r="S85" s="12"/>
      <c r="T85" s="12"/>
      <c r="U85" s="12"/>
      <c r="V85" s="12"/>
      <c r="W85" s="12"/>
      <c r="X85" s="12"/>
      <c r="Y85" s="12"/>
      <c r="Z85" s="108"/>
      <c r="AA85" s="12"/>
      <c r="AB85" s="12"/>
      <c r="AC85" s="12"/>
      <c r="AD85" s="12"/>
      <c r="AE85" s="12"/>
      <c r="AF85" s="12"/>
      <c r="AG85" s="12"/>
      <c r="AH85" s="12"/>
    </row>
    <row r="86" spans="1:35" x14ac:dyDescent="0.2">
      <c r="A86" s="40" t="str">
        <f t="shared" si="18"/>
        <v>2015-01</v>
      </c>
      <c r="B86" s="121">
        <f t="shared" si="19"/>
        <v>6.3546650260686803</v>
      </c>
      <c r="C86" s="121">
        <f t="shared" si="15"/>
        <v>3.7834828719496699E-2</v>
      </c>
      <c r="D86" s="121">
        <f t="shared" si="15"/>
        <v>5.7311649937182603</v>
      </c>
      <c r="E86" s="121">
        <f t="shared" si="15"/>
        <v>0.95965361781418301</v>
      </c>
      <c r="F86" s="121">
        <f t="shared" si="15"/>
        <v>0</v>
      </c>
      <c r="G86" s="121">
        <f t="shared" si="20"/>
        <v>782.47606285568304</v>
      </c>
      <c r="H86" s="121">
        <f t="shared" si="16"/>
        <v>27.881950368173399</v>
      </c>
      <c r="I86" s="121">
        <f t="shared" si="21"/>
        <v>81.1934773875399</v>
      </c>
      <c r="J86" s="121">
        <f t="shared" si="22"/>
        <v>0</v>
      </c>
      <c r="K86" s="121">
        <f t="shared" si="22"/>
        <v>0.149924703873693</v>
      </c>
      <c r="L86" s="121">
        <f t="shared" si="22"/>
        <v>90.861258164979503</v>
      </c>
      <c r="M86" s="121">
        <f t="shared" si="22"/>
        <v>13.247679066844199</v>
      </c>
      <c r="N86" s="121">
        <f t="shared" si="17"/>
        <v>1008.8936710134144</v>
      </c>
      <c r="O86" s="12"/>
      <c r="P86" s="12"/>
      <c r="Q86" s="12"/>
      <c r="R86" s="12"/>
      <c r="S86" s="12"/>
      <c r="T86" s="12"/>
      <c r="U86" s="12"/>
      <c r="V86" s="12"/>
      <c r="W86" s="12"/>
      <c r="X86" s="12"/>
      <c r="Y86" s="12"/>
      <c r="Z86" s="108"/>
      <c r="AA86" s="12"/>
      <c r="AB86" s="12"/>
      <c r="AC86" s="12"/>
      <c r="AD86" s="12"/>
      <c r="AE86" s="12"/>
      <c r="AF86" s="12"/>
      <c r="AG86" s="12"/>
      <c r="AH86" s="12"/>
    </row>
    <row r="87" spans="1:35" s="59" customFormat="1" x14ac:dyDescent="0.2">
      <c r="A87" s="40" t="str">
        <f t="shared" si="18"/>
        <v>2015-02</v>
      </c>
      <c r="B87" s="121">
        <f t="shared" si="19"/>
        <v>3.9360471842810498</v>
      </c>
      <c r="C87" s="121">
        <f t="shared" si="15"/>
        <v>9.3599663116037804E-2</v>
      </c>
      <c r="D87" s="121">
        <f t="shared" si="15"/>
        <v>6.5100153032690198</v>
      </c>
      <c r="E87" s="121">
        <f t="shared" si="15"/>
        <v>5.6485594669356898</v>
      </c>
      <c r="F87" s="121">
        <f t="shared" si="15"/>
        <v>0</v>
      </c>
      <c r="G87" s="121">
        <f t="shared" si="20"/>
        <v>2844.6352873118499</v>
      </c>
      <c r="H87" s="121">
        <f t="shared" si="16"/>
        <v>24.169743633829</v>
      </c>
      <c r="I87" s="121">
        <f t="shared" si="21"/>
        <v>129.3457182142881</v>
      </c>
      <c r="J87" s="121">
        <f t="shared" si="22"/>
        <v>0</v>
      </c>
      <c r="K87" s="121">
        <f t="shared" si="22"/>
        <v>0.211149009875953</v>
      </c>
      <c r="L87" s="121">
        <f t="shared" si="22"/>
        <v>96.768478533253003</v>
      </c>
      <c r="M87" s="121">
        <f t="shared" si="22"/>
        <v>13.661042894236701</v>
      </c>
      <c r="N87" s="121">
        <f t="shared" si="17"/>
        <v>3124.9796412149344</v>
      </c>
      <c r="O87" s="12"/>
      <c r="P87" s="12"/>
      <c r="Q87" s="12"/>
      <c r="R87" s="12"/>
      <c r="S87" s="12"/>
      <c r="T87" s="12"/>
      <c r="U87" s="12"/>
      <c r="V87" s="12"/>
      <c r="W87" s="12"/>
      <c r="X87" s="12"/>
      <c r="Y87" s="12"/>
      <c r="Z87" s="108"/>
      <c r="AA87" s="12"/>
      <c r="AB87" s="12"/>
      <c r="AC87" s="12"/>
      <c r="AD87" s="12"/>
      <c r="AE87" s="12"/>
      <c r="AF87" s="12"/>
      <c r="AG87" s="12"/>
      <c r="AH87" s="12"/>
    </row>
    <row r="88" spans="1:35" x14ac:dyDescent="0.2">
      <c r="A88" s="40" t="str">
        <f t="shared" si="18"/>
        <v>2015-03</v>
      </c>
      <c r="B88" s="121">
        <f t="shared" si="19"/>
        <v>2.0661824988201198</v>
      </c>
      <c r="C88" s="121">
        <f t="shared" si="15"/>
        <v>0.21528653893619701</v>
      </c>
      <c r="D88" s="121">
        <f t="shared" si="15"/>
        <v>6.23360819276422</v>
      </c>
      <c r="E88" s="121">
        <f t="shared" si="15"/>
        <v>8.9213719321414793</v>
      </c>
      <c r="F88" s="121">
        <f t="shared" si="15"/>
        <v>0</v>
      </c>
      <c r="G88" s="121">
        <f t="shared" si="20"/>
        <v>282.15334374550702</v>
      </c>
      <c r="H88" s="121">
        <f t="shared" si="16"/>
        <v>60.550957170315002</v>
      </c>
      <c r="I88" s="121">
        <f t="shared" si="21"/>
        <v>205.8860105862837</v>
      </c>
      <c r="J88" s="121">
        <f t="shared" si="22"/>
        <v>0</v>
      </c>
      <c r="K88" s="121">
        <f t="shared" si="22"/>
        <v>0.114442043937742</v>
      </c>
      <c r="L88" s="121">
        <f t="shared" si="22"/>
        <v>220.14293078985</v>
      </c>
      <c r="M88" s="121">
        <f t="shared" si="22"/>
        <v>21.657664961181499</v>
      </c>
      <c r="N88" s="121">
        <f t="shared" si="17"/>
        <v>807.94179845973702</v>
      </c>
      <c r="O88" s="12"/>
      <c r="P88" s="12"/>
      <c r="Q88" s="12"/>
      <c r="R88" s="12"/>
      <c r="S88" s="12"/>
      <c r="T88" s="12"/>
      <c r="U88" s="12"/>
      <c r="V88" s="12"/>
      <c r="W88" s="12"/>
      <c r="X88" s="12"/>
      <c r="Y88" s="12"/>
      <c r="Z88" s="108"/>
      <c r="AA88" s="12"/>
      <c r="AB88" s="12"/>
      <c r="AC88" s="12"/>
      <c r="AD88" s="12"/>
      <c r="AE88" s="12"/>
      <c r="AF88" s="12"/>
      <c r="AG88" s="12"/>
      <c r="AH88" s="12"/>
    </row>
    <row r="89" spans="1:35" x14ac:dyDescent="0.2">
      <c r="A89" s="40" t="str">
        <f t="shared" si="18"/>
        <v>2015-04</v>
      </c>
      <c r="B89" s="121">
        <f t="shared" si="19"/>
        <v>6.8172008460387499</v>
      </c>
      <c r="C89" s="121">
        <f t="shared" si="15"/>
        <v>1.3547857291996399E-2</v>
      </c>
      <c r="D89" s="121">
        <f t="shared" si="15"/>
        <v>5.2919914796948397</v>
      </c>
      <c r="E89" s="121">
        <f t="shared" si="15"/>
        <v>0.29746707249432802</v>
      </c>
      <c r="F89" s="121">
        <f t="shared" si="15"/>
        <v>0</v>
      </c>
      <c r="G89" s="121">
        <f t="shared" si="20"/>
        <v>164.43033981602599</v>
      </c>
      <c r="H89" s="121">
        <f t="shared" si="16"/>
        <v>37.570195313543003</v>
      </c>
      <c r="I89" s="121">
        <f t="shared" si="21"/>
        <v>155.96781815774688</v>
      </c>
      <c r="J89" s="121">
        <f t="shared" si="22"/>
        <v>0</v>
      </c>
      <c r="K89" s="121">
        <f t="shared" si="22"/>
        <v>0.120846060104668</v>
      </c>
      <c r="L89" s="121">
        <f t="shared" si="22"/>
        <v>131.297141415998</v>
      </c>
      <c r="M89" s="121">
        <f t="shared" si="22"/>
        <v>10.812012172304</v>
      </c>
      <c r="N89" s="121">
        <f t="shared" si="17"/>
        <v>512.61856019124241</v>
      </c>
      <c r="O89" s="12"/>
      <c r="P89" s="12"/>
      <c r="Q89" s="12"/>
      <c r="R89" s="12"/>
      <c r="S89" s="12"/>
      <c r="T89" s="12"/>
      <c r="U89" s="12"/>
      <c r="V89" s="12"/>
      <c r="W89" s="12"/>
      <c r="X89" s="12"/>
      <c r="Y89" s="12"/>
      <c r="Z89" s="108"/>
      <c r="AA89" s="12"/>
      <c r="AB89" s="12"/>
      <c r="AC89" s="12"/>
      <c r="AD89" s="12"/>
      <c r="AE89" s="12"/>
      <c r="AF89" s="12"/>
      <c r="AG89" s="12"/>
      <c r="AH89" s="12"/>
    </row>
    <row r="90" spans="1:35" x14ac:dyDescent="0.2">
      <c r="A90" s="40" t="str">
        <f t="shared" si="18"/>
        <v>2015-05</v>
      </c>
      <c r="B90" s="121">
        <f t="shared" si="19"/>
        <v>5.18244354985654</v>
      </c>
      <c r="C90" s="121">
        <f t="shared" si="15"/>
        <v>2.57110623642802E-2</v>
      </c>
      <c r="D90" s="121">
        <f t="shared" si="15"/>
        <v>10.7609193343669</v>
      </c>
      <c r="E90" s="121">
        <f t="shared" si="15"/>
        <v>2.7625458082184098</v>
      </c>
      <c r="F90" s="121">
        <f t="shared" si="15"/>
        <v>0.148108982481062</v>
      </c>
      <c r="G90" s="121">
        <f t="shared" si="20"/>
        <v>468.42172861751101</v>
      </c>
      <c r="H90" s="121">
        <f t="shared" si="16"/>
        <v>28.380641941912401</v>
      </c>
      <c r="I90" s="121">
        <f t="shared" si="21"/>
        <v>129.3712162086739</v>
      </c>
      <c r="J90" s="121">
        <f t="shared" si="22"/>
        <v>0</v>
      </c>
      <c r="K90" s="121">
        <f t="shared" si="22"/>
        <v>0.128130814060568</v>
      </c>
      <c r="L90" s="121">
        <f t="shared" si="22"/>
        <v>144.45196147169901</v>
      </c>
      <c r="M90" s="121">
        <f t="shared" si="22"/>
        <v>12.407732269726599</v>
      </c>
      <c r="N90" s="121">
        <f t="shared" si="17"/>
        <v>802.04114006087059</v>
      </c>
      <c r="O90" s="12"/>
      <c r="P90" s="12"/>
      <c r="Q90" s="12"/>
      <c r="R90" s="12"/>
      <c r="S90" s="12"/>
      <c r="T90" s="12"/>
      <c r="U90" s="12"/>
      <c r="V90" s="12"/>
      <c r="W90" s="12"/>
      <c r="X90" s="12"/>
      <c r="Y90" s="12"/>
      <c r="Z90" s="108"/>
      <c r="AA90" s="12"/>
      <c r="AB90" s="12"/>
      <c r="AC90" s="12"/>
      <c r="AD90" s="12"/>
      <c r="AE90" s="12"/>
      <c r="AF90" s="12"/>
      <c r="AG90" s="12"/>
      <c r="AH90" s="12"/>
    </row>
    <row r="91" spans="1:35" x14ac:dyDescent="0.2">
      <c r="A91" s="40" t="str">
        <f t="shared" si="18"/>
        <v>2015-06</v>
      </c>
      <c r="B91" s="121">
        <f t="shared" si="19"/>
        <v>17.287673715501999</v>
      </c>
      <c r="C91" s="121">
        <f t="shared" si="15"/>
        <v>1.9856611266732199E-2</v>
      </c>
      <c r="D91" s="121">
        <f t="shared" si="15"/>
        <v>12.95537855383</v>
      </c>
      <c r="E91" s="121">
        <f t="shared" si="15"/>
        <v>0.64390042610466403</v>
      </c>
      <c r="F91" s="121">
        <f t="shared" si="15"/>
        <v>0.126627773046493</v>
      </c>
      <c r="G91" s="121">
        <f t="shared" si="20"/>
        <v>211.191639009863</v>
      </c>
      <c r="H91" s="121">
        <f t="shared" si="16"/>
        <v>36.584665784612199</v>
      </c>
      <c r="I91" s="121">
        <f t="shared" si="21"/>
        <v>122.90588867757423</v>
      </c>
      <c r="J91" s="121">
        <f t="shared" si="22"/>
        <v>0.24322892446070901</v>
      </c>
      <c r="K91" s="121">
        <f t="shared" si="22"/>
        <v>0.16439587995409899</v>
      </c>
      <c r="L91" s="121">
        <f t="shared" si="22"/>
        <v>53.015249316580501</v>
      </c>
      <c r="M91" s="121">
        <f t="shared" si="22"/>
        <v>20.8788156602531</v>
      </c>
      <c r="N91" s="121">
        <f t="shared" si="17"/>
        <v>476.01732033304773</v>
      </c>
      <c r="O91" s="12"/>
      <c r="P91" s="12"/>
      <c r="Q91" s="12"/>
      <c r="R91" s="12"/>
      <c r="S91" s="12"/>
      <c r="T91" s="12"/>
      <c r="U91" s="12"/>
      <c r="V91" s="12"/>
      <c r="W91" s="12"/>
      <c r="X91" s="12"/>
      <c r="Y91" s="12"/>
      <c r="Z91" s="108"/>
      <c r="AA91" s="12"/>
      <c r="AB91" s="12"/>
      <c r="AC91" s="12"/>
      <c r="AD91" s="12"/>
      <c r="AE91" s="12"/>
      <c r="AF91" s="12"/>
      <c r="AG91" s="12"/>
      <c r="AH91" s="12"/>
    </row>
    <row r="92" spans="1:35" x14ac:dyDescent="0.2">
      <c r="A92" s="40" t="str">
        <f t="shared" si="18"/>
        <v>2015-07</v>
      </c>
      <c r="B92" s="121">
        <f t="shared" si="19"/>
        <v>55.247341582551499</v>
      </c>
      <c r="C92" s="121">
        <f t="shared" si="15"/>
        <v>730.555084434337</v>
      </c>
      <c r="D92" s="121">
        <f t="shared" si="15"/>
        <v>4.7752314694225699</v>
      </c>
      <c r="E92" s="121">
        <f t="shared" si="15"/>
        <v>104.831556518562</v>
      </c>
      <c r="F92" s="121">
        <f t="shared" si="15"/>
        <v>0</v>
      </c>
      <c r="G92" s="121">
        <f t="shared" si="20"/>
        <v>1032.71344434563</v>
      </c>
      <c r="H92" s="121">
        <f t="shared" si="16"/>
        <v>9.0617434484884107</v>
      </c>
      <c r="I92" s="121">
        <f t="shared" si="21"/>
        <v>65.444640144705701</v>
      </c>
      <c r="J92" s="121">
        <f t="shared" si="22"/>
        <v>0</v>
      </c>
      <c r="K92" s="121">
        <f t="shared" si="22"/>
        <v>0.29421330150216801</v>
      </c>
      <c r="L92" s="121">
        <f t="shared" si="22"/>
        <v>52.814935352653201</v>
      </c>
      <c r="M92" s="121">
        <f t="shared" si="22"/>
        <v>15.2337421337142</v>
      </c>
      <c r="N92" s="121">
        <f t="shared" si="17"/>
        <v>2070.971932731567</v>
      </c>
      <c r="O92" s="12"/>
      <c r="P92" s="12"/>
      <c r="Q92" s="12"/>
      <c r="R92" s="12"/>
      <c r="S92" s="12"/>
      <c r="T92" s="12"/>
      <c r="U92" s="12"/>
      <c r="V92" s="12"/>
      <c r="W92" s="12"/>
      <c r="X92" s="12"/>
      <c r="Y92" s="12"/>
      <c r="Z92" s="108"/>
      <c r="AA92" s="12"/>
      <c r="AB92" s="12"/>
      <c r="AC92" s="12"/>
      <c r="AD92" s="12"/>
      <c r="AE92" s="12"/>
      <c r="AF92" s="12"/>
      <c r="AG92" s="12"/>
      <c r="AH92" s="12"/>
    </row>
    <row r="93" spans="1:35" x14ac:dyDescent="0.2">
      <c r="A93" s="40" t="str">
        <f t="shared" si="18"/>
        <v>2015-08</v>
      </c>
      <c r="B93" s="121">
        <f t="shared" si="19"/>
        <v>4.0136937126517198</v>
      </c>
      <c r="C93" s="121">
        <f t="shared" si="15"/>
        <v>294.20058544073203</v>
      </c>
      <c r="D93" s="121">
        <f t="shared" si="15"/>
        <v>7.3186134723946399</v>
      </c>
      <c r="E93" s="121">
        <f t="shared" si="15"/>
        <v>4.1923445137217596</v>
      </c>
      <c r="F93" s="121">
        <f t="shared" si="15"/>
        <v>1.52736902236938E-7</v>
      </c>
      <c r="G93" s="121">
        <f t="shared" si="20"/>
        <v>2500.8468523844999</v>
      </c>
      <c r="H93" s="121">
        <f t="shared" si="16"/>
        <v>8.1055779894813806</v>
      </c>
      <c r="I93" s="121">
        <f t="shared" si="21"/>
        <v>35.230838463641604</v>
      </c>
      <c r="J93" s="121">
        <f t="shared" si="22"/>
        <v>0</v>
      </c>
      <c r="K93" s="121">
        <f t="shared" si="22"/>
        <v>0.16370565816759999</v>
      </c>
      <c r="L93" s="121">
        <f t="shared" si="22"/>
        <v>153.60859100427399</v>
      </c>
      <c r="M93" s="121">
        <f t="shared" si="22"/>
        <v>16.7414538040757</v>
      </c>
      <c r="N93" s="121">
        <f t="shared" si="17"/>
        <v>3024.4222565963773</v>
      </c>
      <c r="O93" s="12"/>
      <c r="P93" s="12"/>
      <c r="Q93" s="12"/>
      <c r="R93" s="12"/>
      <c r="S93" s="12"/>
      <c r="T93" s="12"/>
      <c r="U93" s="12"/>
      <c r="V93" s="12"/>
      <c r="W93" s="12"/>
      <c r="X93" s="12"/>
      <c r="Y93" s="12"/>
      <c r="Z93" s="108"/>
      <c r="AA93" s="12"/>
      <c r="AB93" s="12"/>
      <c r="AC93" s="12"/>
      <c r="AD93" s="12"/>
      <c r="AE93" s="12"/>
      <c r="AF93" s="12"/>
      <c r="AG93" s="12"/>
      <c r="AH93" s="12"/>
    </row>
    <row r="94" spans="1:35" s="59" customFormat="1" x14ac:dyDescent="0.2">
      <c r="A94" s="40" t="str">
        <f t="shared" si="18"/>
        <v>2015-09</v>
      </c>
      <c r="B94" s="121">
        <f t="shared" si="19"/>
        <v>4.2753228545188904</v>
      </c>
      <c r="C94" s="121">
        <f t="shared" si="15"/>
        <v>24.8143776217475</v>
      </c>
      <c r="D94" s="121">
        <f t="shared" si="15"/>
        <v>3.86744955554604</v>
      </c>
      <c r="E94" s="121">
        <f t="shared" si="15"/>
        <v>2.45529531501233</v>
      </c>
      <c r="F94" s="121">
        <f t="shared" si="15"/>
        <v>0</v>
      </c>
      <c r="G94" s="121">
        <f t="shared" si="20"/>
        <v>60.483058885671035</v>
      </c>
      <c r="H94" s="121">
        <f t="shared" si="16"/>
        <v>5.6800361163914204</v>
      </c>
      <c r="I94" s="121">
        <f t="shared" si="21"/>
        <v>50.935129475779775</v>
      </c>
      <c r="J94" s="121">
        <f t="shared" si="22"/>
        <v>0</v>
      </c>
      <c r="K94" s="121">
        <f t="shared" si="22"/>
        <v>0.16887896787375201</v>
      </c>
      <c r="L94" s="121">
        <f t="shared" si="22"/>
        <v>172.92289732210301</v>
      </c>
      <c r="M94" s="121">
        <f t="shared" si="22"/>
        <v>6.9957802565768299</v>
      </c>
      <c r="N94" s="121">
        <f t="shared" si="17"/>
        <v>332.59822637122056</v>
      </c>
      <c r="O94" s="12"/>
      <c r="P94" s="12"/>
      <c r="Q94" s="12"/>
      <c r="R94" s="12"/>
      <c r="S94" s="12"/>
      <c r="T94" s="12"/>
      <c r="U94" s="12"/>
      <c r="V94" s="12"/>
      <c r="W94" s="12"/>
      <c r="X94" s="12"/>
      <c r="Y94" s="12"/>
      <c r="Z94" s="108"/>
      <c r="AA94" s="12"/>
      <c r="AB94" s="12"/>
      <c r="AC94" s="12"/>
      <c r="AD94" s="12"/>
      <c r="AE94" s="12"/>
      <c r="AF94" s="12"/>
      <c r="AG94" s="12"/>
      <c r="AH94" s="12"/>
    </row>
    <row r="95" spans="1:35" x14ac:dyDescent="0.2">
      <c r="A95" s="135" t="s">
        <v>155</v>
      </c>
      <c r="B95" s="121">
        <f>SUM(B83:B94)</f>
        <v>120.03540994320046</v>
      </c>
      <c r="C95" s="121">
        <f>SUM(C83:C94)</f>
        <v>1050.2484103189768</v>
      </c>
      <c r="D95" s="121">
        <f t="shared" ref="D95:N95" si="23">SUM(D83:D94)</f>
        <v>189.47357593290482</v>
      </c>
      <c r="E95" s="121">
        <f t="shared" si="23"/>
        <v>204.98264492303105</v>
      </c>
      <c r="F95" s="121">
        <f t="shared" si="23"/>
        <v>0.27473690826445724</v>
      </c>
      <c r="G95" s="121">
        <f t="shared" si="23"/>
        <v>9468.2876163702258</v>
      </c>
      <c r="H95" s="121">
        <f t="shared" si="23"/>
        <v>328.53975289408061</v>
      </c>
      <c r="I95" s="121">
        <f t="shared" si="23"/>
        <v>1226.198965203946</v>
      </c>
      <c r="J95" s="121">
        <f t="shared" si="23"/>
        <v>0.47064188215881497</v>
      </c>
      <c r="K95" s="121">
        <f t="shared" si="23"/>
        <v>2.1434149546548658</v>
      </c>
      <c r="L95" s="121">
        <f t="shared" si="23"/>
        <v>1945.1601997939824</v>
      </c>
      <c r="M95" s="121">
        <f t="shared" si="23"/>
        <v>180.13648675475201</v>
      </c>
      <c r="N95" s="121">
        <f t="shared" si="23"/>
        <v>14715.951855880176</v>
      </c>
      <c r="O95" s="12"/>
      <c r="P95" s="12"/>
      <c r="Q95" s="12"/>
      <c r="R95" s="12"/>
      <c r="S95" s="12"/>
      <c r="T95" s="12"/>
      <c r="U95" s="12"/>
      <c r="V95" s="12"/>
      <c r="W95" s="12"/>
      <c r="X95" s="12"/>
      <c r="Y95" s="12"/>
      <c r="Z95" s="108"/>
      <c r="AA95" s="12"/>
      <c r="AB95" s="12"/>
      <c r="AC95" s="12"/>
      <c r="AD95" s="12"/>
      <c r="AE95" s="12"/>
      <c r="AF95" s="12"/>
      <c r="AG95" s="12"/>
      <c r="AH95" s="12"/>
    </row>
    <row r="96" spans="1:35" x14ac:dyDescent="0.2">
      <c r="A96" s="129"/>
      <c r="B96" s="12"/>
      <c r="C96" s="12"/>
      <c r="D96" s="114"/>
      <c r="E96" s="114"/>
      <c r="F96" s="114"/>
      <c r="G96" s="114"/>
      <c r="H96" s="114"/>
      <c r="I96" s="114"/>
      <c r="J96" s="136"/>
      <c r="K96" s="114"/>
      <c r="L96" s="114"/>
      <c r="M96" s="114"/>
      <c r="N96" s="114"/>
      <c r="O96" s="137"/>
      <c r="P96" s="12"/>
      <c r="Q96" s="12"/>
      <c r="R96" s="12"/>
      <c r="S96" s="12"/>
      <c r="T96" s="12"/>
      <c r="U96" s="12"/>
      <c r="V96" s="12"/>
      <c r="W96" s="12"/>
      <c r="X96" s="12"/>
      <c r="Y96" s="12"/>
      <c r="Z96" s="12"/>
      <c r="AA96" s="108"/>
      <c r="AB96" s="12"/>
      <c r="AC96" s="12"/>
      <c r="AD96" s="12"/>
      <c r="AE96" s="12"/>
      <c r="AF96" s="12"/>
      <c r="AG96" s="12"/>
      <c r="AH96" s="12"/>
      <c r="AI96" s="12"/>
    </row>
    <row r="97" spans="1:38" x14ac:dyDescent="0.2">
      <c r="A97" s="129" t="s">
        <v>89</v>
      </c>
      <c r="B97" s="12"/>
      <c r="C97" s="12"/>
      <c r="D97" s="114"/>
      <c r="E97" s="114"/>
      <c r="F97" s="114"/>
      <c r="G97" s="114"/>
      <c r="H97" s="114"/>
      <c r="I97" s="114"/>
      <c r="J97" s="136"/>
      <c r="K97" s="114"/>
      <c r="L97" s="114"/>
      <c r="M97" s="114"/>
      <c r="N97" s="114"/>
      <c r="O97" s="137"/>
      <c r="P97" s="12"/>
      <c r="Q97" s="12"/>
      <c r="R97" s="12"/>
      <c r="S97" s="12"/>
      <c r="T97" s="12"/>
      <c r="U97" s="12"/>
      <c r="V97" s="12"/>
      <c r="W97" s="12"/>
      <c r="X97" s="12"/>
      <c r="Y97" s="12"/>
      <c r="Z97" s="12"/>
      <c r="AA97" s="108"/>
      <c r="AB97" s="12"/>
      <c r="AC97" s="12"/>
      <c r="AD97" s="12"/>
      <c r="AE97" s="12"/>
      <c r="AF97" s="12"/>
      <c r="AG97" s="12"/>
      <c r="AH97" s="12"/>
      <c r="AI97" s="12"/>
    </row>
    <row r="98" spans="1:38" ht="25.5" x14ac:dyDescent="0.2">
      <c r="A98" s="140" t="s">
        <v>154</v>
      </c>
      <c r="B98" s="131" t="s">
        <v>69</v>
      </c>
      <c r="C98" s="28" t="s">
        <v>70</v>
      </c>
      <c r="D98" s="131" t="s">
        <v>71</v>
      </c>
      <c r="E98" s="131" t="s">
        <v>72</v>
      </c>
      <c r="F98" s="131" t="s">
        <v>132</v>
      </c>
      <c r="G98" s="131" t="s">
        <v>133</v>
      </c>
      <c r="H98" s="131" t="s">
        <v>134</v>
      </c>
      <c r="I98" s="28" t="s">
        <v>135</v>
      </c>
      <c r="J98" s="131" t="s">
        <v>73</v>
      </c>
      <c r="K98" s="131" t="s">
        <v>136</v>
      </c>
      <c r="L98" s="131" t="s">
        <v>137</v>
      </c>
      <c r="M98" s="28" t="s">
        <v>138</v>
      </c>
      <c r="N98" s="131" t="s">
        <v>74</v>
      </c>
      <c r="O98" s="131" t="s">
        <v>75</v>
      </c>
      <c r="P98" s="131" t="s">
        <v>139</v>
      </c>
      <c r="Q98" s="131" t="s">
        <v>118</v>
      </c>
      <c r="R98" s="40" t="s">
        <v>87</v>
      </c>
      <c r="S98" s="131" t="s">
        <v>76</v>
      </c>
      <c r="T98" s="131" t="s">
        <v>96</v>
      </c>
      <c r="U98" s="40" t="s">
        <v>78</v>
      </c>
      <c r="V98" s="132" t="s">
        <v>79</v>
      </c>
      <c r="W98" s="12"/>
      <c r="X98" s="12"/>
      <c r="Y98" s="12"/>
      <c r="Z98" s="12"/>
      <c r="AA98" s="108"/>
      <c r="AB98" s="12"/>
      <c r="AC98" s="12"/>
      <c r="AD98" s="12"/>
      <c r="AE98" s="12"/>
      <c r="AF98" s="12"/>
      <c r="AG98" s="12"/>
      <c r="AH98" s="12"/>
      <c r="AI98" s="12"/>
      <c r="AJ98" s="12"/>
      <c r="AK98" s="12"/>
      <c r="AL98" s="12"/>
    </row>
    <row r="99" spans="1:38" x14ac:dyDescent="0.2">
      <c r="A99" s="40" t="s">
        <v>140</v>
      </c>
      <c r="B99" s="145">
        <v>0.10263414587825501</v>
      </c>
      <c r="C99" s="145">
        <v>77.560576813295398</v>
      </c>
      <c r="D99" s="145">
        <v>20.811764197424001</v>
      </c>
      <c r="E99" s="145"/>
      <c r="F99" s="145"/>
      <c r="G99" s="145">
        <v>1.62935073394328</v>
      </c>
      <c r="H99" s="146"/>
      <c r="I99" s="146"/>
      <c r="J99" s="145">
        <v>81.594664083793703</v>
      </c>
      <c r="K99" s="145"/>
      <c r="L99" s="145"/>
      <c r="M99" s="145">
        <v>3.9232924580574001E-2</v>
      </c>
      <c r="N99" s="145">
        <v>55.771533776074598</v>
      </c>
      <c r="O99" s="145">
        <v>3.2102055959403502</v>
      </c>
      <c r="P99" s="145"/>
      <c r="Q99" s="145">
        <v>17.3204339146614</v>
      </c>
      <c r="R99" s="145"/>
      <c r="S99" s="145">
        <v>0.141761462204158</v>
      </c>
      <c r="T99" s="145">
        <v>270.85694701596998</v>
      </c>
      <c r="U99" s="145">
        <v>13.216995592229001</v>
      </c>
      <c r="V99" s="121">
        <f t="shared" ref="V99:V110" si="24">SUM(B99:U99)</f>
        <v>542.25610025599462</v>
      </c>
      <c r="W99" s="12"/>
      <c r="X99" s="12"/>
      <c r="Y99" s="12"/>
      <c r="Z99" s="12"/>
      <c r="AA99" s="108"/>
      <c r="AB99" s="12"/>
      <c r="AC99" s="12"/>
      <c r="AD99" s="12"/>
      <c r="AE99" s="12"/>
      <c r="AF99" s="12"/>
      <c r="AG99" s="12"/>
      <c r="AH99" s="12"/>
      <c r="AI99" s="12"/>
      <c r="AJ99" s="12"/>
      <c r="AK99" s="12"/>
      <c r="AL99" s="12"/>
    </row>
    <row r="100" spans="1:38" x14ac:dyDescent="0.2">
      <c r="A100" s="40" t="s">
        <v>141</v>
      </c>
      <c r="B100" s="145">
        <v>2.66225291416049E-2</v>
      </c>
      <c r="C100" s="145">
        <v>37.865472423843997</v>
      </c>
      <c r="D100" s="145">
        <v>13.442641584202599</v>
      </c>
      <c r="E100" s="145"/>
      <c r="F100" s="145"/>
      <c r="G100" s="145">
        <v>5.1407648883759904</v>
      </c>
      <c r="H100" s="146"/>
      <c r="I100" s="146"/>
      <c r="J100" s="145">
        <v>286.66275949589902</v>
      </c>
      <c r="K100" s="145"/>
      <c r="L100" s="145"/>
      <c r="M100" s="145"/>
      <c r="N100" s="145">
        <v>19.695680865086601</v>
      </c>
      <c r="O100" s="145">
        <v>8.1612627105787308</v>
      </c>
      <c r="P100" s="145">
        <v>76.104292365722301</v>
      </c>
      <c r="Q100" s="145">
        <v>51.276533086784099</v>
      </c>
      <c r="R100" s="145"/>
      <c r="S100" s="145">
        <v>0.16606078296899701</v>
      </c>
      <c r="T100" s="145">
        <v>382.75540933199198</v>
      </c>
      <c r="U100" s="145">
        <v>18.007993594743301</v>
      </c>
      <c r="V100" s="121">
        <f t="shared" si="24"/>
        <v>899.30549365933916</v>
      </c>
      <c r="W100" s="12"/>
      <c r="X100" s="12"/>
      <c r="Y100" s="12"/>
      <c r="Z100" s="12"/>
      <c r="AA100" s="108"/>
      <c r="AB100" s="12"/>
      <c r="AC100" s="12"/>
      <c r="AD100" s="12"/>
      <c r="AE100" s="12"/>
      <c r="AF100" s="12"/>
      <c r="AG100" s="12"/>
      <c r="AH100" s="12"/>
      <c r="AI100" s="12"/>
      <c r="AJ100" s="12"/>
      <c r="AK100" s="12"/>
      <c r="AL100" s="12"/>
    </row>
    <row r="101" spans="1:38" x14ac:dyDescent="0.2">
      <c r="A101" s="40" t="s">
        <v>142</v>
      </c>
      <c r="B101" s="145">
        <v>0.14326958544552301</v>
      </c>
      <c r="C101" s="145">
        <v>10.6031543407589</v>
      </c>
      <c r="D101" s="145">
        <v>40.015544470399597</v>
      </c>
      <c r="E101" s="145"/>
      <c r="F101" s="145"/>
      <c r="G101" s="145">
        <v>8.0847233505919505</v>
      </c>
      <c r="H101" s="146"/>
      <c r="I101" s="146"/>
      <c r="J101" s="145">
        <v>752.63920289371094</v>
      </c>
      <c r="K101" s="145"/>
      <c r="L101" s="145"/>
      <c r="M101" s="145"/>
      <c r="N101" s="145">
        <v>15.087026486173199</v>
      </c>
      <c r="O101" s="145">
        <v>4.2552336417138497</v>
      </c>
      <c r="P101" s="145">
        <v>43.624226142652297</v>
      </c>
      <c r="Q101" s="145">
        <v>45.966040429659103</v>
      </c>
      <c r="R101" s="145">
        <v>0.22741295769810599</v>
      </c>
      <c r="S101" s="145">
        <v>0.319906270131468</v>
      </c>
      <c r="T101" s="145">
        <v>175.66440007463001</v>
      </c>
      <c r="U101" s="145">
        <v>17.2755743488669</v>
      </c>
      <c r="V101" s="121">
        <f t="shared" si="24"/>
        <v>1113.905714992432</v>
      </c>
      <c r="W101" s="12"/>
      <c r="X101" s="12"/>
      <c r="Y101" s="12"/>
      <c r="Z101" s="12"/>
      <c r="AA101" s="108"/>
      <c r="AB101" s="12"/>
      <c r="AC101" s="12"/>
      <c r="AD101" s="12"/>
      <c r="AE101" s="12"/>
      <c r="AF101" s="12"/>
      <c r="AG101" s="12"/>
      <c r="AH101" s="12"/>
      <c r="AI101" s="12"/>
      <c r="AJ101" s="12"/>
      <c r="AK101" s="12"/>
      <c r="AL101" s="12"/>
    </row>
    <row r="102" spans="1:38" x14ac:dyDescent="0.2">
      <c r="A102" s="40" t="s">
        <v>143</v>
      </c>
      <c r="B102" s="145">
        <v>3.7834828719496699E-2</v>
      </c>
      <c r="C102" s="145">
        <v>5.7311649937182603</v>
      </c>
      <c r="D102" s="145">
        <v>0.95965361781418301</v>
      </c>
      <c r="E102" s="145"/>
      <c r="F102" s="145"/>
      <c r="G102" s="145">
        <v>6.3546650260686803</v>
      </c>
      <c r="H102" s="146"/>
      <c r="I102" s="146"/>
      <c r="J102" s="145">
        <v>782.47606285568304</v>
      </c>
      <c r="K102" s="145"/>
      <c r="L102" s="145"/>
      <c r="M102" s="145"/>
      <c r="N102" s="145">
        <v>27.881950368173399</v>
      </c>
      <c r="O102" s="145">
        <v>16.933156985789498</v>
      </c>
      <c r="P102" s="145">
        <v>40.646721655502901</v>
      </c>
      <c r="Q102" s="145">
        <v>23.613598746247501</v>
      </c>
      <c r="R102" s="145"/>
      <c r="S102" s="145">
        <v>0.149924703873693</v>
      </c>
      <c r="T102" s="145">
        <v>90.861258164979503</v>
      </c>
      <c r="U102" s="145">
        <v>13.247679066844199</v>
      </c>
      <c r="V102" s="121">
        <f t="shared" si="24"/>
        <v>1008.8936710134144</v>
      </c>
      <c r="W102" s="12"/>
      <c r="X102" s="12"/>
      <c r="Y102" s="12"/>
      <c r="Z102" s="12"/>
      <c r="AA102" s="108"/>
      <c r="AB102" s="12"/>
      <c r="AC102" s="12"/>
      <c r="AD102" s="12"/>
      <c r="AE102" s="12"/>
      <c r="AF102" s="12"/>
      <c r="AG102" s="12"/>
      <c r="AH102" s="12"/>
      <c r="AI102" s="12"/>
      <c r="AJ102" s="12"/>
      <c r="AK102" s="12"/>
      <c r="AL102" s="12"/>
    </row>
    <row r="103" spans="1:38" x14ac:dyDescent="0.2">
      <c r="A103" s="40" t="s">
        <v>144</v>
      </c>
      <c r="B103" s="145">
        <v>9.3599663116037804E-2</v>
      </c>
      <c r="C103" s="145">
        <v>6.5100153032690198</v>
      </c>
      <c r="D103" s="145">
        <v>5.6485594669356898</v>
      </c>
      <c r="E103" s="145"/>
      <c r="F103" s="145"/>
      <c r="G103" s="145">
        <v>3.9360471842810498</v>
      </c>
      <c r="H103" s="146"/>
      <c r="I103" s="146"/>
      <c r="J103" s="145">
        <v>2844.6352873118499</v>
      </c>
      <c r="K103" s="145"/>
      <c r="L103" s="145"/>
      <c r="M103" s="145"/>
      <c r="N103" s="145">
        <v>24.169743633829</v>
      </c>
      <c r="O103" s="145">
        <v>18.001421847380598</v>
      </c>
      <c r="P103" s="145">
        <v>94.612320285290394</v>
      </c>
      <c r="Q103" s="145">
        <v>16.731976081617098</v>
      </c>
      <c r="R103" s="145"/>
      <c r="S103" s="145">
        <v>0.211149009875953</v>
      </c>
      <c r="T103" s="145">
        <v>96.768478533253003</v>
      </c>
      <c r="U103" s="145">
        <v>13.661042894236701</v>
      </c>
      <c r="V103" s="121">
        <f t="shared" si="24"/>
        <v>3124.9796412149349</v>
      </c>
      <c r="W103" s="12"/>
      <c r="X103" s="12"/>
      <c r="Y103" s="12"/>
      <c r="Z103" s="12"/>
      <c r="AA103" s="108"/>
      <c r="AB103" s="12"/>
      <c r="AC103" s="12"/>
      <c r="AD103" s="12"/>
      <c r="AE103" s="12"/>
      <c r="AF103" s="12"/>
      <c r="AG103" s="12"/>
      <c r="AH103" s="12"/>
      <c r="AI103" s="12"/>
      <c r="AJ103" s="12"/>
      <c r="AK103" s="12"/>
      <c r="AL103" s="12"/>
    </row>
    <row r="104" spans="1:38" x14ac:dyDescent="0.2">
      <c r="A104" s="40" t="s">
        <v>145</v>
      </c>
      <c r="B104" s="145">
        <v>0.21528653893619701</v>
      </c>
      <c r="C104" s="145">
        <v>6.23360819276422</v>
      </c>
      <c r="D104" s="145">
        <v>8.9213719321414793</v>
      </c>
      <c r="E104" s="145"/>
      <c r="F104" s="145"/>
      <c r="G104" s="145">
        <v>2.0661824988201198</v>
      </c>
      <c r="H104" s="146"/>
      <c r="I104" s="146"/>
      <c r="J104" s="145">
        <v>282.15334374550702</v>
      </c>
      <c r="K104" s="145"/>
      <c r="L104" s="145"/>
      <c r="M104" s="145"/>
      <c r="N104" s="145">
        <v>60.550957170315002</v>
      </c>
      <c r="O104" s="145">
        <v>113.79655901622</v>
      </c>
      <c r="P104" s="145">
        <v>73.116100626997607</v>
      </c>
      <c r="Q104" s="145">
        <v>18.973350943066102</v>
      </c>
      <c r="R104" s="145"/>
      <c r="S104" s="145">
        <v>0.114442043937742</v>
      </c>
      <c r="T104" s="145">
        <v>220.14293078985</v>
      </c>
      <c r="U104" s="145">
        <v>21.657664961181499</v>
      </c>
      <c r="V104" s="121">
        <f t="shared" si="24"/>
        <v>807.9417984597369</v>
      </c>
      <c r="W104" s="12"/>
      <c r="X104" s="12"/>
      <c r="Y104" s="12"/>
      <c r="Z104" s="12"/>
      <c r="AA104" s="108"/>
      <c r="AB104" s="12"/>
      <c r="AC104" s="12"/>
      <c r="AD104" s="12"/>
      <c r="AE104" s="12"/>
      <c r="AF104" s="12"/>
      <c r="AG104" s="12"/>
      <c r="AH104" s="12"/>
      <c r="AI104" s="12"/>
      <c r="AJ104" s="12"/>
      <c r="AK104" s="12"/>
      <c r="AL104" s="12"/>
    </row>
    <row r="105" spans="1:38" x14ac:dyDescent="0.2">
      <c r="A105" s="40" t="s">
        <v>146</v>
      </c>
      <c r="B105" s="145">
        <v>1.3547857291996399E-2</v>
      </c>
      <c r="C105" s="145">
        <v>5.2919914796948397</v>
      </c>
      <c r="D105" s="145">
        <v>0.29746707249432802</v>
      </c>
      <c r="E105" s="145"/>
      <c r="F105" s="145"/>
      <c r="G105" s="145">
        <v>6.8172008460387499</v>
      </c>
      <c r="H105" s="146"/>
      <c r="I105" s="146"/>
      <c r="J105" s="145">
        <v>164.43033981602599</v>
      </c>
      <c r="K105" s="145"/>
      <c r="L105" s="145"/>
      <c r="M105" s="145"/>
      <c r="N105" s="145">
        <v>37.570195313543003</v>
      </c>
      <c r="O105" s="145">
        <v>9.7932391986250806</v>
      </c>
      <c r="P105" s="145">
        <v>134.84656584821599</v>
      </c>
      <c r="Q105" s="145">
        <v>11.3280131109058</v>
      </c>
      <c r="R105" s="145"/>
      <c r="S105" s="145">
        <v>0.120846060104668</v>
      </c>
      <c r="T105" s="145">
        <v>131.297141415998</v>
      </c>
      <c r="U105" s="145">
        <v>10.812012172304</v>
      </c>
      <c r="V105" s="121">
        <f t="shared" si="24"/>
        <v>512.61856019124241</v>
      </c>
      <c r="W105" s="12"/>
      <c r="X105" s="12"/>
      <c r="Y105" s="12"/>
      <c r="Z105" s="12"/>
      <c r="AA105" s="108"/>
      <c r="AB105" s="12"/>
      <c r="AC105" s="12"/>
      <c r="AD105" s="12"/>
      <c r="AE105" s="12"/>
      <c r="AF105" s="12"/>
      <c r="AG105" s="12"/>
      <c r="AH105" s="12"/>
      <c r="AI105" s="12"/>
      <c r="AJ105" s="12"/>
      <c r="AK105" s="12"/>
      <c r="AL105" s="12"/>
    </row>
    <row r="106" spans="1:38" x14ac:dyDescent="0.2">
      <c r="A106" s="40" t="s">
        <v>147</v>
      </c>
      <c r="B106" s="145">
        <v>2.57110623642802E-2</v>
      </c>
      <c r="C106" s="145">
        <v>10.7609193343669</v>
      </c>
      <c r="D106" s="145">
        <v>2.7625458082184098</v>
      </c>
      <c r="E106" s="145">
        <v>0.148108982481062</v>
      </c>
      <c r="F106" s="145"/>
      <c r="G106" s="145">
        <v>5.18244354985654</v>
      </c>
      <c r="H106" s="146"/>
      <c r="I106" s="146"/>
      <c r="J106" s="145">
        <v>468.42172861751101</v>
      </c>
      <c r="K106" s="145"/>
      <c r="L106" s="145"/>
      <c r="M106" s="145"/>
      <c r="N106" s="145">
        <v>28.380641941912401</v>
      </c>
      <c r="O106" s="145"/>
      <c r="P106" s="145">
        <v>91.796053800731798</v>
      </c>
      <c r="Q106" s="145">
        <v>37.575162407942102</v>
      </c>
      <c r="R106" s="145"/>
      <c r="S106" s="145">
        <v>0.128130814060568</v>
      </c>
      <c r="T106" s="145">
        <v>144.45196147169901</v>
      </c>
      <c r="U106" s="145">
        <v>12.407732269726599</v>
      </c>
      <c r="V106" s="121">
        <f t="shared" si="24"/>
        <v>802.04114006087059</v>
      </c>
      <c r="W106" s="12"/>
      <c r="X106" s="12"/>
      <c r="Y106" s="12"/>
      <c r="Z106" s="12"/>
      <c r="AA106" s="108"/>
      <c r="AB106" s="12"/>
      <c r="AC106" s="12"/>
      <c r="AD106" s="12"/>
      <c r="AE106" s="12"/>
      <c r="AF106" s="12"/>
      <c r="AG106" s="12"/>
      <c r="AH106" s="12"/>
      <c r="AI106" s="12"/>
      <c r="AJ106" s="12"/>
      <c r="AK106" s="12"/>
      <c r="AL106" s="12"/>
    </row>
    <row r="107" spans="1:38" x14ac:dyDescent="0.2">
      <c r="A107" s="40" t="s">
        <v>148</v>
      </c>
      <c r="B107" s="145">
        <v>1.9856611266732199E-2</v>
      </c>
      <c r="C107" s="145">
        <v>12.95537855383</v>
      </c>
      <c r="D107" s="145">
        <v>0.64390042610466403</v>
      </c>
      <c r="E107" s="145">
        <v>0.126627773046493</v>
      </c>
      <c r="F107" s="145"/>
      <c r="G107" s="145">
        <v>17.287673715501999</v>
      </c>
      <c r="H107" s="146"/>
      <c r="I107" s="146"/>
      <c r="J107" s="145">
        <v>211.191639009863</v>
      </c>
      <c r="K107" s="145"/>
      <c r="L107" s="145"/>
      <c r="M107" s="145"/>
      <c r="N107" s="145">
        <v>36.584665784612199</v>
      </c>
      <c r="O107" s="145">
        <v>0.39451458025723601</v>
      </c>
      <c r="P107" s="145">
        <v>115.14718316867901</v>
      </c>
      <c r="Q107" s="145">
        <v>7.3641909286379796</v>
      </c>
      <c r="R107" s="145">
        <v>0.24322892446070901</v>
      </c>
      <c r="S107" s="145">
        <v>0.16439587995409899</v>
      </c>
      <c r="T107" s="145">
        <v>53.015249316580501</v>
      </c>
      <c r="U107" s="145">
        <v>20.8788156602531</v>
      </c>
      <c r="V107" s="121">
        <f t="shared" si="24"/>
        <v>476.01732033304773</v>
      </c>
      <c r="W107" s="12"/>
      <c r="X107" s="12"/>
      <c r="Y107" s="12"/>
      <c r="Z107" s="12"/>
      <c r="AA107" s="108"/>
      <c r="AB107" s="12"/>
      <c r="AC107" s="12"/>
      <c r="AD107" s="12"/>
      <c r="AE107" s="12"/>
      <c r="AF107" s="12"/>
      <c r="AG107" s="12"/>
      <c r="AH107" s="12"/>
      <c r="AI107" s="12"/>
      <c r="AJ107" s="12"/>
      <c r="AK107" s="12"/>
      <c r="AL107" s="12"/>
    </row>
    <row r="108" spans="1:38" x14ac:dyDescent="0.2">
      <c r="A108" s="40" t="s">
        <v>149</v>
      </c>
      <c r="B108" s="145">
        <v>730.555084434337</v>
      </c>
      <c r="C108" s="145">
        <v>4.7752314694225699</v>
      </c>
      <c r="D108" s="145">
        <v>104.831556518562</v>
      </c>
      <c r="E108" s="145"/>
      <c r="F108" s="145"/>
      <c r="G108" s="145">
        <v>55.247341582551499</v>
      </c>
      <c r="H108" s="146"/>
      <c r="I108" s="146"/>
      <c r="J108" s="145">
        <v>1032.71344434563</v>
      </c>
      <c r="K108" s="145"/>
      <c r="L108" s="145"/>
      <c r="M108" s="145"/>
      <c r="N108" s="145">
        <v>9.0617434484884107</v>
      </c>
      <c r="O108" s="145"/>
      <c r="P108" s="145">
        <v>50.957133305258999</v>
      </c>
      <c r="Q108" s="145">
        <v>14.4875068394467</v>
      </c>
      <c r="R108" s="145"/>
      <c r="S108" s="145">
        <v>0.29421330150216801</v>
      </c>
      <c r="T108" s="145">
        <v>52.814935352653201</v>
      </c>
      <c r="U108" s="145">
        <v>15.2337421337142</v>
      </c>
      <c r="V108" s="121">
        <f t="shared" si="24"/>
        <v>2070.971932731567</v>
      </c>
      <c r="W108" s="12"/>
      <c r="X108" s="12"/>
      <c r="Y108" s="12"/>
      <c r="Z108" s="12"/>
      <c r="AA108" s="108"/>
      <c r="AB108" s="12"/>
      <c r="AC108" s="12"/>
      <c r="AD108" s="12"/>
      <c r="AE108" s="12"/>
      <c r="AF108" s="12"/>
      <c r="AG108" s="12"/>
      <c r="AH108" s="12"/>
      <c r="AI108" s="12"/>
      <c r="AJ108" s="12"/>
      <c r="AK108" s="12"/>
      <c r="AL108" s="12"/>
    </row>
    <row r="109" spans="1:38" x14ac:dyDescent="0.2">
      <c r="A109" s="40" t="s">
        <v>150</v>
      </c>
      <c r="B109" s="145">
        <v>294.20058544073203</v>
      </c>
      <c r="C109" s="145">
        <v>7.3186134723946399</v>
      </c>
      <c r="D109" s="145">
        <v>4.1923445137217596</v>
      </c>
      <c r="E109" s="145">
        <v>1.52736902236938E-7</v>
      </c>
      <c r="F109" s="145"/>
      <c r="G109" s="145">
        <v>4.0136937126517198</v>
      </c>
      <c r="H109" s="146"/>
      <c r="I109" s="146"/>
      <c r="J109" s="145">
        <v>2500.8468523844999</v>
      </c>
      <c r="K109" s="145"/>
      <c r="L109" s="145"/>
      <c r="M109" s="145"/>
      <c r="N109" s="145">
        <v>8.1055779894813806</v>
      </c>
      <c r="O109" s="145"/>
      <c r="P109" s="145">
        <v>27.237372308969402</v>
      </c>
      <c r="Q109" s="145">
        <v>7.9934661546722001</v>
      </c>
      <c r="R109" s="145"/>
      <c r="S109" s="145">
        <v>0.16370565816759999</v>
      </c>
      <c r="T109" s="145">
        <v>153.60859100427399</v>
      </c>
      <c r="U109" s="145">
        <v>16.7414538040757</v>
      </c>
      <c r="V109" s="121">
        <f t="shared" si="24"/>
        <v>3024.4222565963773</v>
      </c>
      <c r="W109" s="12"/>
      <c r="X109" s="12"/>
      <c r="Y109" s="12"/>
      <c r="Z109" s="12"/>
      <c r="AA109" s="108"/>
      <c r="AB109" s="12"/>
      <c r="AC109" s="12"/>
      <c r="AD109" s="12"/>
      <c r="AE109" s="12"/>
      <c r="AF109" s="12"/>
      <c r="AG109" s="12"/>
      <c r="AH109" s="12"/>
      <c r="AI109" s="12"/>
      <c r="AJ109" s="12"/>
      <c r="AK109" s="12"/>
      <c r="AL109" s="12"/>
    </row>
    <row r="110" spans="1:38" x14ac:dyDescent="0.2">
      <c r="A110" s="40" t="s">
        <v>151</v>
      </c>
      <c r="B110" s="145">
        <v>24.8143776217475</v>
      </c>
      <c r="C110" s="145">
        <v>3.86744955554604</v>
      </c>
      <c r="D110" s="145">
        <v>2.45529531501233</v>
      </c>
      <c r="E110" s="145"/>
      <c r="F110" s="145"/>
      <c r="G110" s="145">
        <v>4.2753228545188904</v>
      </c>
      <c r="H110" s="146"/>
      <c r="I110" s="146"/>
      <c r="J110" s="145">
        <v>60.483058885671035</v>
      </c>
      <c r="K110" s="145"/>
      <c r="L110" s="145"/>
      <c r="M110" s="145"/>
      <c r="N110" s="145">
        <v>5.6800361163914204</v>
      </c>
      <c r="O110" s="145"/>
      <c r="P110" s="145">
        <v>43.779157764278303</v>
      </c>
      <c r="Q110" s="145">
        <v>7.1559717115014703</v>
      </c>
      <c r="R110" s="145"/>
      <c r="S110" s="145">
        <v>0.16887896787375201</v>
      </c>
      <c r="T110" s="145">
        <v>172.92289732210301</v>
      </c>
      <c r="U110" s="145">
        <v>6.9957802565768299</v>
      </c>
      <c r="V110" s="121">
        <f t="shared" si="24"/>
        <v>332.59822637122056</v>
      </c>
      <c r="W110" s="12"/>
      <c r="X110" s="12"/>
      <c r="Y110" s="12"/>
      <c r="Z110" s="12"/>
      <c r="AA110" s="108"/>
      <c r="AB110" s="12"/>
      <c r="AC110" s="12"/>
      <c r="AD110" s="12"/>
      <c r="AE110" s="12"/>
      <c r="AF110" s="12"/>
      <c r="AG110" s="12"/>
      <c r="AH110" s="12"/>
      <c r="AI110" s="12"/>
      <c r="AJ110" s="12"/>
      <c r="AK110" s="12"/>
      <c r="AL110" s="12"/>
    </row>
    <row r="111" spans="1:38" x14ac:dyDescent="0.2">
      <c r="A111" s="135" t="s">
        <v>155</v>
      </c>
      <c r="B111" s="121">
        <f>SUM(B99:B110)</f>
        <v>1050.2484103189768</v>
      </c>
      <c r="C111" s="121">
        <f t="shared" ref="C111:V111" si="25">SUM(C99:C110)</f>
        <v>189.47357593290482</v>
      </c>
      <c r="D111" s="121">
        <f t="shared" si="25"/>
        <v>204.98264492303105</v>
      </c>
      <c r="E111" s="121">
        <f t="shared" si="25"/>
        <v>0.27473690826445724</v>
      </c>
      <c r="F111" s="121">
        <f t="shared" si="25"/>
        <v>0</v>
      </c>
      <c r="G111" s="121">
        <f t="shared" si="25"/>
        <v>120.03540994320046</v>
      </c>
      <c r="H111" s="121">
        <f t="shared" si="25"/>
        <v>0</v>
      </c>
      <c r="I111" s="121">
        <f t="shared" si="25"/>
        <v>0</v>
      </c>
      <c r="J111" s="121">
        <f t="shared" si="25"/>
        <v>9468.2483834456452</v>
      </c>
      <c r="K111" s="121">
        <f>SUM(K99:K110)</f>
        <v>0</v>
      </c>
      <c r="L111" s="121">
        <f>SUM(L99:L110)</f>
        <v>0</v>
      </c>
      <c r="M111" s="121">
        <f t="shared" si="25"/>
        <v>3.9232924580574001E-2</v>
      </c>
      <c r="N111" s="121">
        <f t="shared" si="25"/>
        <v>328.53975289408061</v>
      </c>
      <c r="O111" s="121">
        <f t="shared" si="25"/>
        <v>174.54559357650535</v>
      </c>
      <c r="P111" s="121">
        <f t="shared" si="25"/>
        <v>791.86712727229906</v>
      </c>
      <c r="Q111" s="121">
        <f t="shared" si="25"/>
        <v>259.78624435514155</v>
      </c>
      <c r="R111" s="121">
        <f t="shared" si="25"/>
        <v>0.47064188215881497</v>
      </c>
      <c r="S111" s="121">
        <f t="shared" si="25"/>
        <v>2.1434149546548658</v>
      </c>
      <c r="T111" s="121">
        <f t="shared" si="25"/>
        <v>1945.1601997939824</v>
      </c>
      <c r="U111" s="121">
        <f t="shared" si="25"/>
        <v>180.13648675475201</v>
      </c>
      <c r="V111" s="121">
        <f t="shared" si="25"/>
        <v>14715.951855880177</v>
      </c>
      <c r="W111" s="12"/>
      <c r="X111" s="12"/>
      <c r="Y111" s="12"/>
      <c r="Z111" s="12"/>
      <c r="AA111" s="108"/>
      <c r="AB111" s="12"/>
      <c r="AC111" s="12"/>
      <c r="AD111" s="12"/>
      <c r="AE111" s="12"/>
      <c r="AF111" s="12"/>
      <c r="AG111" s="12"/>
      <c r="AH111" s="12"/>
      <c r="AI111" s="12"/>
      <c r="AJ111" s="12"/>
      <c r="AK111" s="12"/>
      <c r="AL111" s="12"/>
    </row>
    <row r="112" spans="1:38" x14ac:dyDescent="0.2">
      <c r="A112" s="147"/>
      <c r="B112" s="122"/>
      <c r="C112" s="123"/>
      <c r="D112" s="123"/>
      <c r="E112" s="123"/>
      <c r="F112" s="123"/>
      <c r="G112" s="123"/>
      <c r="H112" s="147"/>
      <c r="I112" s="147"/>
      <c r="J112" s="123"/>
      <c r="K112" s="123"/>
      <c r="L112" s="123"/>
      <c r="M112" s="123"/>
      <c r="N112" s="148"/>
      <c r="O112" s="122"/>
      <c r="P112" s="122"/>
      <c r="Q112" s="122"/>
      <c r="R112" s="122"/>
      <c r="S112" s="122"/>
      <c r="T112" s="122"/>
      <c r="U112" s="122"/>
      <c r="V112"/>
      <c r="W112" s="122"/>
      <c r="X112" s="122"/>
      <c r="Y112" s="122"/>
      <c r="Z112" s="122"/>
      <c r="AA112" s="108"/>
      <c r="AB112" s="122"/>
      <c r="AC112" s="122"/>
      <c r="AD112" s="122"/>
      <c r="AE112" s="122"/>
      <c r="AF112" s="122"/>
      <c r="AG112" s="12"/>
      <c r="AH112" s="12"/>
      <c r="AI112" s="12"/>
    </row>
    <row r="113" spans="1:35" x14ac:dyDescent="0.2">
      <c r="A113" s="129"/>
      <c r="B113" s="12"/>
      <c r="C113" s="114"/>
      <c r="D113" s="114"/>
      <c r="E113" s="114"/>
      <c r="F113" s="114"/>
      <c r="G113" s="114"/>
      <c r="H113" s="136"/>
      <c r="I113" s="136"/>
      <c r="J113" s="114"/>
      <c r="K113" s="114"/>
      <c r="L113" s="114"/>
      <c r="M113" s="114"/>
      <c r="N113" s="137"/>
      <c r="O113" s="12"/>
      <c r="P113" s="12"/>
      <c r="Q113" s="12"/>
      <c r="R113" s="12"/>
      <c r="S113" s="12"/>
      <c r="T113" s="12"/>
      <c r="U113" s="12"/>
      <c r="V113"/>
      <c r="W113" s="12"/>
      <c r="X113" s="12"/>
      <c r="Y113" s="12"/>
      <c r="Z113" s="12"/>
      <c r="AA113" s="108"/>
      <c r="AB113" s="12"/>
      <c r="AC113" s="12"/>
      <c r="AD113" s="12"/>
      <c r="AE113" s="12"/>
      <c r="AF113" s="12"/>
      <c r="AG113" s="12"/>
      <c r="AH113" s="12"/>
      <c r="AI113" s="12"/>
    </row>
    <row r="114" spans="1:35" ht="23.1" customHeight="1" x14ac:dyDescent="0.2">
      <c r="A114" s="129"/>
      <c r="B114" s="12"/>
      <c r="C114" s="114"/>
      <c r="D114" s="114"/>
      <c r="E114" s="114"/>
      <c r="F114" s="114"/>
      <c r="G114" s="114"/>
      <c r="H114" s="136"/>
      <c r="I114" s="136"/>
      <c r="J114" s="114"/>
      <c r="K114" s="114"/>
      <c r="L114" s="114"/>
      <c r="M114" s="114"/>
      <c r="N114" s="137"/>
      <c r="O114" s="12"/>
      <c r="P114" s="12"/>
      <c r="Q114" s="12"/>
      <c r="R114" s="12"/>
      <c r="S114" s="12"/>
      <c r="T114" s="12"/>
      <c r="U114" s="12"/>
      <c r="V114" s="12"/>
      <c r="W114" s="12"/>
      <c r="X114" s="12"/>
      <c r="Y114" s="12"/>
      <c r="Z114" s="12"/>
      <c r="AA114" s="108"/>
      <c r="AB114" s="12"/>
      <c r="AC114" s="12"/>
      <c r="AD114" s="12"/>
      <c r="AE114" s="12"/>
      <c r="AF114" s="12"/>
      <c r="AG114" s="12"/>
      <c r="AH114" s="12"/>
      <c r="AI114" s="12"/>
    </row>
    <row r="115" spans="1:35" ht="24.75" customHeight="1" x14ac:dyDescent="0.2">
      <c r="A115" s="162"/>
      <c r="B115" s="114"/>
      <c r="C115" s="114"/>
      <c r="D115" s="114"/>
      <c r="E115" s="114"/>
      <c r="F115" s="114"/>
      <c r="G115" s="114"/>
      <c r="H115" s="114"/>
      <c r="I115" s="114"/>
      <c r="J115" s="114"/>
      <c r="K115" s="114"/>
      <c r="L115" s="114"/>
      <c r="M115" s="114"/>
      <c r="N115" s="114"/>
      <c r="O115" s="114"/>
      <c r="P115" s="114"/>
      <c r="Q115" s="114"/>
      <c r="R115" s="114"/>
      <c r="S115" s="123"/>
      <c r="T115" s="114"/>
      <c r="U115" s="113"/>
      <c r="V115" s="113"/>
      <c r="W115" s="113"/>
      <c r="X115" s="114"/>
      <c r="Y115" s="12"/>
      <c r="Z115" s="12"/>
      <c r="AA115" s="108"/>
      <c r="AB115" s="12"/>
      <c r="AC115" s="12"/>
      <c r="AD115" s="12"/>
      <c r="AE115" s="12"/>
      <c r="AF115" s="12"/>
      <c r="AG115" s="12"/>
      <c r="AH115" s="12"/>
    </row>
    <row r="116" spans="1:35" ht="24.75" customHeight="1" x14ac:dyDescent="0.2">
      <c r="A116" s="162"/>
      <c r="B116" s="114"/>
      <c r="C116" s="114"/>
      <c r="D116" s="114"/>
      <c r="E116" s="114"/>
      <c r="F116" s="114"/>
      <c r="G116" s="114"/>
      <c r="H116" s="114"/>
      <c r="I116" s="114"/>
      <c r="J116" s="114"/>
      <c r="K116" s="114"/>
      <c r="L116" s="114"/>
      <c r="M116" s="114"/>
      <c r="N116" s="114"/>
      <c r="O116" s="114"/>
      <c r="P116" s="114"/>
      <c r="Q116" s="114"/>
      <c r="R116" s="114"/>
      <c r="S116" s="123"/>
      <c r="T116" s="114"/>
      <c r="U116" s="113"/>
      <c r="V116" s="113"/>
      <c r="W116" s="113"/>
      <c r="X116" s="114"/>
      <c r="Y116" s="12"/>
      <c r="Z116" s="12"/>
      <c r="AA116" s="108"/>
      <c r="AB116" s="12"/>
      <c r="AC116" s="12"/>
      <c r="AD116" s="12"/>
      <c r="AE116" s="12"/>
      <c r="AF116" s="12"/>
      <c r="AG116" s="12"/>
      <c r="AH116" s="12"/>
    </row>
    <row r="117" spans="1:35" ht="24.75" customHeight="1" x14ac:dyDescent="0.2">
      <c r="A117" s="162"/>
      <c r="B117" s="114"/>
      <c r="C117" s="114"/>
      <c r="D117" s="114"/>
      <c r="E117" s="114"/>
      <c r="F117" s="114"/>
      <c r="G117" s="114"/>
      <c r="H117" s="114"/>
      <c r="I117" s="114"/>
      <c r="J117" s="114"/>
      <c r="K117" s="114"/>
      <c r="L117" s="114"/>
      <c r="M117" s="114"/>
      <c r="N117" s="114"/>
      <c r="O117" s="114"/>
      <c r="P117" s="114"/>
      <c r="Q117" s="114"/>
      <c r="R117" s="114"/>
      <c r="S117" s="123"/>
      <c r="T117" s="114"/>
      <c r="U117" s="113"/>
      <c r="V117" s="113"/>
      <c r="W117" s="113"/>
      <c r="X117" s="114"/>
      <c r="Y117" s="12"/>
      <c r="Z117" s="12"/>
      <c r="AA117" s="108"/>
      <c r="AB117" s="12"/>
      <c r="AC117" s="12"/>
      <c r="AD117" s="12"/>
      <c r="AE117" s="12"/>
      <c r="AF117" s="12"/>
      <c r="AG117" s="12"/>
      <c r="AH117" s="12"/>
    </row>
    <row r="118" spans="1:35" ht="24.75" customHeight="1" x14ac:dyDescent="0.2">
      <c r="A118" s="162"/>
      <c r="B118" s="114"/>
      <c r="C118" s="114"/>
      <c r="D118" s="114"/>
      <c r="E118" s="114"/>
      <c r="F118" s="114"/>
      <c r="G118" s="114"/>
      <c r="H118" s="114"/>
      <c r="I118" s="114"/>
      <c r="J118" s="114"/>
      <c r="K118" s="114"/>
      <c r="L118" s="114"/>
      <c r="M118" s="114"/>
      <c r="N118" s="114"/>
      <c r="O118" s="114"/>
      <c r="P118" s="114"/>
      <c r="Q118" s="114"/>
      <c r="R118" s="114"/>
      <c r="S118" s="123"/>
      <c r="T118" s="114"/>
      <c r="U118" s="113"/>
      <c r="V118" s="113"/>
      <c r="W118" s="113"/>
      <c r="X118" s="114"/>
      <c r="Y118" s="12"/>
      <c r="Z118" s="12"/>
      <c r="AA118" s="108"/>
      <c r="AB118" s="12"/>
      <c r="AC118" s="12"/>
      <c r="AD118" s="12"/>
      <c r="AE118" s="12"/>
      <c r="AF118" s="12"/>
      <c r="AG118" s="12"/>
      <c r="AH118" s="12"/>
    </row>
    <row r="119" spans="1:35" ht="24.75" customHeight="1" x14ac:dyDescent="0.2">
      <c r="A119" s="162"/>
      <c r="B119" s="114"/>
      <c r="C119" s="114"/>
      <c r="D119" s="114"/>
      <c r="E119" s="114"/>
      <c r="F119" s="114"/>
      <c r="G119" s="114"/>
      <c r="H119" s="114"/>
      <c r="I119" s="114"/>
      <c r="J119" s="114"/>
      <c r="K119" s="114"/>
      <c r="L119" s="114"/>
      <c r="M119" s="114"/>
      <c r="N119" s="114"/>
      <c r="O119" s="114"/>
      <c r="P119" s="114"/>
      <c r="Q119" s="114"/>
      <c r="R119" s="114"/>
      <c r="S119" s="123"/>
      <c r="T119" s="114"/>
      <c r="U119" s="113"/>
      <c r="V119" s="113"/>
      <c r="W119" s="113"/>
      <c r="X119" s="114"/>
      <c r="Y119" s="12"/>
      <c r="Z119" s="12"/>
      <c r="AA119" s="108"/>
      <c r="AB119" s="12"/>
      <c r="AC119" s="12"/>
      <c r="AD119" s="12"/>
      <c r="AE119" s="12"/>
      <c r="AF119" s="12"/>
      <c r="AG119" s="12"/>
      <c r="AH119" s="12"/>
    </row>
    <row r="120" spans="1:35" ht="24.75" customHeight="1" x14ac:dyDescent="0.2">
      <c r="A120" s="162"/>
      <c r="B120" s="114"/>
      <c r="C120" s="114"/>
      <c r="D120" s="114"/>
      <c r="E120" s="114"/>
      <c r="F120" s="114"/>
      <c r="G120" s="114"/>
      <c r="H120" s="114"/>
      <c r="I120" s="114"/>
      <c r="J120" s="114"/>
      <c r="K120" s="114"/>
      <c r="L120" s="114"/>
      <c r="M120" s="114"/>
      <c r="N120" s="114"/>
      <c r="O120" s="114"/>
      <c r="P120" s="114"/>
      <c r="Q120" s="114"/>
      <c r="R120" s="114"/>
      <c r="S120" s="123"/>
      <c r="T120" s="114"/>
      <c r="U120" s="113"/>
      <c r="V120" s="113"/>
      <c r="W120" s="113"/>
      <c r="X120" s="114"/>
      <c r="Y120" s="12"/>
      <c r="Z120" s="12"/>
      <c r="AA120" s="108"/>
      <c r="AB120" s="12"/>
      <c r="AC120" s="12"/>
      <c r="AD120" s="12"/>
      <c r="AE120" s="12"/>
      <c r="AF120" s="12"/>
      <c r="AG120" s="12"/>
      <c r="AH120" s="12"/>
    </row>
    <row r="121" spans="1:35" ht="24.75" customHeight="1" x14ac:dyDescent="0.2">
      <c r="A121" s="162"/>
      <c r="B121" s="114"/>
      <c r="C121" s="114"/>
      <c r="D121" s="114"/>
      <c r="E121" s="114"/>
      <c r="F121" s="114"/>
      <c r="G121" s="114"/>
      <c r="H121" s="114"/>
      <c r="I121" s="114"/>
      <c r="J121" s="114"/>
      <c r="K121" s="114"/>
      <c r="L121" s="114"/>
      <c r="M121" s="114"/>
      <c r="N121" s="114"/>
      <c r="O121" s="114"/>
      <c r="P121" s="114"/>
      <c r="Q121" s="114"/>
      <c r="R121" s="114"/>
      <c r="S121" s="123"/>
      <c r="T121" s="114"/>
      <c r="U121" s="113"/>
      <c r="V121" s="113"/>
      <c r="W121" s="113"/>
      <c r="X121" s="114"/>
      <c r="Y121" s="12"/>
      <c r="Z121" s="12"/>
      <c r="AA121" s="108"/>
      <c r="AB121" s="12"/>
      <c r="AC121" s="12"/>
      <c r="AD121" s="12"/>
      <c r="AE121" s="12"/>
      <c r="AF121" s="12"/>
      <c r="AG121" s="12"/>
      <c r="AH121" s="12"/>
    </row>
    <row r="122" spans="1:35" ht="24.75" customHeight="1" x14ac:dyDescent="0.2">
      <c r="A122" s="162"/>
      <c r="B122" s="114"/>
      <c r="C122" s="114"/>
      <c r="D122" s="114"/>
      <c r="E122" s="114"/>
      <c r="F122" s="114"/>
      <c r="G122" s="114"/>
      <c r="H122" s="114"/>
      <c r="I122" s="114"/>
      <c r="J122" s="114"/>
      <c r="K122" s="114"/>
      <c r="L122" s="114"/>
      <c r="M122" s="114"/>
      <c r="N122" s="114"/>
      <c r="O122" s="114"/>
      <c r="P122" s="114"/>
      <c r="Q122" s="114"/>
      <c r="R122" s="114"/>
      <c r="S122" s="123"/>
      <c r="T122" s="114"/>
      <c r="U122" s="113"/>
      <c r="V122" s="113"/>
      <c r="W122" s="113"/>
      <c r="X122" s="114"/>
      <c r="Y122" s="12"/>
      <c r="Z122" s="12"/>
      <c r="AA122" s="108"/>
      <c r="AB122" s="12"/>
      <c r="AC122" s="12"/>
      <c r="AD122" s="12"/>
      <c r="AE122" s="12"/>
      <c r="AF122" s="12"/>
      <c r="AG122" s="12"/>
      <c r="AH122" s="12"/>
    </row>
    <row r="123" spans="1:35" ht="24.75" customHeight="1" x14ac:dyDescent="0.2">
      <c r="A123" s="162"/>
      <c r="B123" s="114"/>
      <c r="C123" s="114"/>
      <c r="D123" s="114"/>
      <c r="E123" s="114"/>
      <c r="F123" s="114"/>
      <c r="G123" s="114"/>
      <c r="H123" s="114"/>
      <c r="I123" s="114"/>
      <c r="J123" s="114"/>
      <c r="K123" s="114"/>
      <c r="L123" s="114"/>
      <c r="M123" s="114"/>
      <c r="N123" s="114"/>
      <c r="O123" s="114"/>
      <c r="P123" s="114"/>
      <c r="Q123" s="114"/>
      <c r="R123" s="114"/>
      <c r="S123" s="123"/>
      <c r="T123" s="114"/>
      <c r="U123" s="113"/>
      <c r="V123" s="113"/>
      <c r="W123" s="113"/>
      <c r="X123" s="114"/>
      <c r="Y123" s="12"/>
      <c r="Z123" s="12"/>
      <c r="AA123" s="108"/>
      <c r="AB123" s="12"/>
      <c r="AC123" s="12"/>
      <c r="AD123" s="12"/>
      <c r="AE123" s="12"/>
      <c r="AF123" s="12"/>
      <c r="AG123" s="12"/>
      <c r="AH123" s="12"/>
    </row>
    <row r="124" spans="1:35" ht="24.75" customHeight="1" x14ac:dyDescent="0.2">
      <c r="A124" s="162"/>
      <c r="B124" s="114"/>
      <c r="C124" s="114"/>
      <c r="D124" s="114"/>
      <c r="E124" s="114"/>
      <c r="F124" s="114"/>
      <c r="G124" s="114"/>
      <c r="H124" s="114"/>
      <c r="I124" s="114"/>
      <c r="J124" s="114"/>
      <c r="K124" s="114"/>
      <c r="L124" s="114"/>
      <c r="M124" s="114"/>
      <c r="N124" s="114"/>
      <c r="O124" s="114"/>
      <c r="P124" s="114"/>
      <c r="Q124" s="114"/>
      <c r="R124" s="114"/>
      <c r="S124" s="123"/>
      <c r="T124" s="114"/>
      <c r="U124" s="113"/>
      <c r="V124" s="113"/>
      <c r="W124" s="113"/>
      <c r="X124" s="114"/>
      <c r="Y124" s="12"/>
      <c r="Z124" s="12"/>
      <c r="AA124" s="108"/>
      <c r="AB124" s="12"/>
      <c r="AC124" s="12"/>
      <c r="AD124" s="12"/>
      <c r="AE124" s="12"/>
      <c r="AF124" s="12"/>
      <c r="AG124" s="12"/>
      <c r="AH124" s="12"/>
    </row>
    <row r="125" spans="1:35" x14ac:dyDescent="0.2">
      <c r="A125" s="162"/>
      <c r="B125" s="114"/>
      <c r="C125" s="114"/>
      <c r="D125" s="114"/>
      <c r="E125" s="114"/>
      <c r="F125" s="114"/>
      <c r="G125" s="114"/>
      <c r="H125" s="114"/>
      <c r="I125" s="114"/>
      <c r="J125" s="114"/>
      <c r="K125" s="114"/>
      <c r="L125" s="114"/>
      <c r="M125" s="114"/>
      <c r="N125" s="114"/>
      <c r="O125" s="114"/>
      <c r="P125" s="114"/>
      <c r="Q125" s="114"/>
      <c r="R125" s="114"/>
      <c r="S125" s="123"/>
      <c r="T125" s="114"/>
      <c r="U125" s="113"/>
      <c r="V125" s="113"/>
      <c r="W125" s="113"/>
      <c r="X125" s="114"/>
      <c r="Y125" s="12"/>
      <c r="Z125" s="12"/>
      <c r="AA125" s="108"/>
      <c r="AB125" s="12"/>
      <c r="AC125" s="12"/>
      <c r="AD125" s="12"/>
      <c r="AE125" s="12"/>
      <c r="AF125" s="12"/>
      <c r="AG125" s="12"/>
      <c r="AH125" s="12"/>
    </row>
    <row r="126" spans="1:35" ht="30" customHeight="1" x14ac:dyDescent="0.2">
      <c r="A126" s="676" t="s">
        <v>171</v>
      </c>
      <c r="B126" s="676"/>
      <c r="C126" s="676"/>
      <c r="D126" s="676"/>
      <c r="E126" s="12"/>
      <c r="F126" s="12"/>
      <c r="G126" s="12"/>
      <c r="H126" s="12"/>
      <c r="I126" s="12"/>
      <c r="J126" s="12"/>
      <c r="K126" s="12"/>
      <c r="L126" s="12"/>
      <c r="M126" s="12"/>
      <c r="N126" s="12"/>
      <c r="O126" s="12"/>
      <c r="P126" s="12"/>
      <c r="Q126" s="12"/>
      <c r="R126" s="12"/>
      <c r="S126" s="12"/>
      <c r="T126" s="12"/>
      <c r="U126" s="12"/>
      <c r="V126" s="12"/>
      <c r="W126" s="113"/>
      <c r="X126" s="114"/>
      <c r="Y126" s="12"/>
      <c r="Z126" s="12"/>
      <c r="AA126" s="108"/>
      <c r="AB126" s="12"/>
      <c r="AC126" s="12"/>
      <c r="AD126" s="12"/>
      <c r="AE126" s="12"/>
      <c r="AF126" s="12"/>
      <c r="AG126" s="12"/>
      <c r="AH126" s="12"/>
    </row>
    <row r="127" spans="1:35" ht="15" x14ac:dyDescent="0.2">
      <c r="A127" s="112"/>
      <c r="B127" s="12"/>
      <c r="C127" s="12"/>
      <c r="D127" s="12"/>
      <c r="E127" s="12"/>
      <c r="F127" s="12"/>
      <c r="G127" s="12"/>
      <c r="H127" s="12"/>
      <c r="I127" s="12"/>
      <c r="J127" s="12"/>
      <c r="K127" s="12"/>
      <c r="L127" s="12"/>
      <c r="M127" s="12"/>
      <c r="N127" s="12"/>
      <c r="O127" s="12"/>
      <c r="P127" s="12"/>
      <c r="Q127" s="12"/>
      <c r="R127" s="12"/>
      <c r="S127" s="12"/>
      <c r="T127" s="12"/>
      <c r="U127" s="12"/>
      <c r="V127" s="12"/>
      <c r="W127" s="113"/>
      <c r="X127" s="114"/>
      <c r="Y127" s="12"/>
      <c r="Z127" s="12"/>
      <c r="AA127" s="108"/>
      <c r="AB127" s="12"/>
      <c r="AC127" s="12"/>
      <c r="AD127" s="12"/>
      <c r="AE127" s="12"/>
      <c r="AF127" s="12"/>
      <c r="AG127" s="12"/>
      <c r="AH127" s="12"/>
    </row>
    <row r="128" spans="1:35" x14ac:dyDescent="0.2">
      <c r="A128" s="12" t="s">
        <v>97</v>
      </c>
      <c r="B128" s="12"/>
      <c r="C128" s="12"/>
      <c r="D128" s="12"/>
      <c r="E128" s="12"/>
      <c r="F128" s="12"/>
      <c r="G128" s="12"/>
      <c r="H128" s="12"/>
      <c r="I128" s="12"/>
      <c r="J128" s="12"/>
      <c r="K128" s="12"/>
      <c r="L128" s="12"/>
      <c r="M128" s="12"/>
      <c r="N128" s="12"/>
      <c r="O128" s="12"/>
      <c r="P128" s="12"/>
      <c r="Q128" s="12"/>
      <c r="R128" s="12"/>
      <c r="S128" s="113"/>
      <c r="T128" s="113"/>
      <c r="U128" s="113"/>
      <c r="V128" s="113"/>
      <c r="W128" s="113"/>
      <c r="X128" s="114"/>
      <c r="Y128" s="12"/>
      <c r="Z128" s="12"/>
      <c r="AA128" s="108"/>
      <c r="AB128" s="12"/>
      <c r="AC128" s="12"/>
      <c r="AD128" s="12"/>
      <c r="AE128" s="12"/>
      <c r="AF128" s="12"/>
      <c r="AG128" s="12"/>
      <c r="AH128" s="12"/>
    </row>
    <row r="129" spans="1:35" ht="25.5" x14ac:dyDescent="0.2">
      <c r="A129" s="115" t="s">
        <v>125</v>
      </c>
      <c r="B129" s="116" t="s">
        <v>68</v>
      </c>
      <c r="C129" s="116" t="s">
        <v>69</v>
      </c>
      <c r="D129" s="116" t="s">
        <v>70</v>
      </c>
      <c r="E129" s="116" t="s">
        <v>71</v>
      </c>
      <c r="F129" s="116" t="s">
        <v>72</v>
      </c>
      <c r="G129" s="116" t="s">
        <v>73</v>
      </c>
      <c r="H129" s="117" t="s">
        <v>74</v>
      </c>
      <c r="I129" s="116" t="s">
        <v>75</v>
      </c>
      <c r="J129" s="116" t="s">
        <v>848</v>
      </c>
      <c r="K129" s="116" t="s">
        <v>76</v>
      </c>
      <c r="L129" s="116" t="s">
        <v>126</v>
      </c>
      <c r="M129" s="116" t="s">
        <v>78</v>
      </c>
      <c r="N129" s="40" t="s">
        <v>79</v>
      </c>
      <c r="O129" s="12"/>
      <c r="P129" s="12"/>
      <c r="Q129" s="12"/>
      <c r="R129" s="12"/>
      <c r="S129" s="113"/>
      <c r="T129" s="118"/>
      <c r="U129" s="118"/>
      <c r="V129" s="118"/>
      <c r="W129" s="113"/>
      <c r="X129" s="114"/>
      <c r="Y129" s="12"/>
      <c r="Z129" s="12"/>
      <c r="AA129" s="108"/>
      <c r="AB129" s="12"/>
      <c r="AC129" s="12"/>
      <c r="AD129" s="12"/>
      <c r="AE129" s="12"/>
      <c r="AF129" s="12"/>
      <c r="AG129" s="12"/>
      <c r="AH129" s="12"/>
    </row>
    <row r="130" spans="1:35" ht="24" customHeight="1" x14ac:dyDescent="0.2">
      <c r="A130" s="120" t="s">
        <v>127</v>
      </c>
      <c r="B130" s="121">
        <f>B141</f>
        <v>6.5231999999999998E-2</v>
      </c>
      <c r="C130" s="121">
        <f t="shared" ref="C130:M130" si="26">C141</f>
        <v>2.4771999999999999E-2</v>
      </c>
      <c r="D130" s="121">
        <f t="shared" si="26"/>
        <v>0.46645000000000003</v>
      </c>
      <c r="E130" s="121">
        <f t="shared" si="26"/>
        <v>5.3905999999999996E-2</v>
      </c>
      <c r="F130" s="121">
        <f t="shared" si="26"/>
        <v>4.9199999999999999E-3</v>
      </c>
      <c r="G130" s="121">
        <f t="shared" si="26"/>
        <v>36.737134999999995</v>
      </c>
      <c r="H130" s="121">
        <f t="shared" si="26"/>
        <v>0.16440500000000002</v>
      </c>
      <c r="I130" s="121">
        <f t="shared" si="26"/>
        <v>0.41484299999999996</v>
      </c>
      <c r="J130" s="121">
        <f t="shared" si="26"/>
        <v>1.8200000000000001E-4</v>
      </c>
      <c r="K130" s="121">
        <f t="shared" si="26"/>
        <v>4.1091999999999997E-2</v>
      </c>
      <c r="L130" s="121">
        <f t="shared" si="26"/>
        <v>1.8590040000000001</v>
      </c>
      <c r="M130" s="121">
        <f t="shared" si="26"/>
        <v>0.48758599999999996</v>
      </c>
      <c r="N130" s="121">
        <f>SUM(B130:M130)</f>
        <v>40.319526999999994</v>
      </c>
      <c r="O130" s="122"/>
      <c r="P130" s="122"/>
      <c r="Q130" s="122"/>
      <c r="R130" s="122"/>
      <c r="S130" s="123"/>
      <c r="T130" s="123"/>
      <c r="U130" s="123"/>
      <c r="V130" s="123"/>
      <c r="W130" s="113"/>
      <c r="X130" s="114"/>
      <c r="Y130" s="12"/>
      <c r="Z130" s="12"/>
      <c r="AA130" s="108"/>
      <c r="AB130" s="12"/>
      <c r="AC130" s="12"/>
      <c r="AD130" s="12"/>
      <c r="AE130" s="12"/>
      <c r="AF130" s="12"/>
      <c r="AG130" s="12"/>
      <c r="AH130" s="12"/>
    </row>
    <row r="131" spans="1:35" ht="12"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13"/>
      <c r="X131" s="114"/>
      <c r="Y131" s="12"/>
      <c r="Z131" s="12"/>
      <c r="AA131" s="108"/>
      <c r="AB131" s="12"/>
      <c r="AC131" s="12"/>
      <c r="AD131" s="12"/>
      <c r="AE131" s="12"/>
      <c r="AF131" s="12"/>
      <c r="AG131" s="12"/>
      <c r="AH131" s="12"/>
    </row>
    <row r="132" spans="1:35" ht="12"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13"/>
      <c r="X132" s="114"/>
      <c r="Y132" s="12"/>
      <c r="Z132" s="12"/>
      <c r="AA132" s="108"/>
      <c r="AB132" s="12"/>
      <c r="AC132" s="12"/>
      <c r="AD132" s="12"/>
      <c r="AE132" s="12"/>
      <c r="AF132" s="12"/>
      <c r="AG132" s="12"/>
      <c r="AH132" s="12"/>
    </row>
    <row r="133" spans="1:35" ht="12" customHeight="1" x14ac:dyDescent="0.2">
      <c r="A133" s="12" t="s">
        <v>81</v>
      </c>
      <c r="B133" s="12"/>
      <c r="C133" s="12"/>
      <c r="D133" s="12"/>
      <c r="E133" s="12"/>
      <c r="F133" s="12"/>
      <c r="G133" s="12"/>
      <c r="H133" s="12"/>
      <c r="I133" s="12"/>
      <c r="J133" s="12"/>
      <c r="K133" s="12"/>
      <c r="L133" s="12"/>
      <c r="M133" s="12"/>
      <c r="N133" s="12"/>
      <c r="O133" s="12"/>
      <c r="P133" s="12"/>
      <c r="Q133" s="12"/>
      <c r="R133" s="12"/>
      <c r="S133" s="12"/>
      <c r="T133" s="12"/>
      <c r="U133" s="12"/>
      <c r="V133" s="12"/>
      <c r="W133" s="113"/>
      <c r="X133" s="114"/>
      <c r="Y133" s="12"/>
      <c r="Z133" s="12"/>
      <c r="AA133" s="108"/>
      <c r="AB133" s="12"/>
      <c r="AC133" s="12"/>
      <c r="AD133" s="12"/>
      <c r="AE133" s="12"/>
      <c r="AF133" s="12"/>
      <c r="AG133" s="12"/>
      <c r="AH133" s="12"/>
    </row>
    <row r="134" spans="1:35" ht="38.25" x14ac:dyDescent="0.2">
      <c r="A134" s="19" t="s">
        <v>172</v>
      </c>
      <c r="B134" s="116" t="s">
        <v>68</v>
      </c>
      <c r="C134" s="116" t="s">
        <v>69</v>
      </c>
      <c r="D134" s="116" t="s">
        <v>70</v>
      </c>
      <c r="E134" s="116" t="s">
        <v>71</v>
      </c>
      <c r="F134" s="116" t="s">
        <v>72</v>
      </c>
      <c r="G134" s="40" t="s">
        <v>130</v>
      </c>
      <c r="H134" s="28" t="s">
        <v>74</v>
      </c>
      <c r="I134" s="40" t="s">
        <v>75</v>
      </c>
      <c r="J134" s="40" t="s">
        <v>848</v>
      </c>
      <c r="K134" s="40" t="s">
        <v>76</v>
      </c>
      <c r="L134" s="40" t="s">
        <v>126</v>
      </c>
      <c r="M134" s="40" t="s">
        <v>78</v>
      </c>
      <c r="N134" s="40" t="s">
        <v>79</v>
      </c>
      <c r="O134" s="12"/>
      <c r="P134" s="12"/>
      <c r="Q134" s="12"/>
      <c r="R134" s="12"/>
      <c r="S134" s="12"/>
      <c r="T134" s="12"/>
      <c r="U134" s="12"/>
      <c r="V134" s="12"/>
      <c r="W134" s="113"/>
      <c r="X134" s="114"/>
      <c r="Y134" s="12"/>
      <c r="Z134" s="12"/>
      <c r="AA134" s="108"/>
      <c r="AB134" s="12"/>
      <c r="AC134" s="12"/>
      <c r="AD134" s="12"/>
      <c r="AE134" s="12"/>
      <c r="AF134" s="12"/>
      <c r="AG134" s="12"/>
      <c r="AH134" s="12"/>
    </row>
    <row r="135" spans="1:35" x14ac:dyDescent="0.2">
      <c r="A135" s="40" t="s">
        <v>173</v>
      </c>
      <c r="B135" s="182">
        <f>(F145+G145+H145+I145)/1000000</f>
        <v>0</v>
      </c>
      <c r="C135" s="182">
        <f>B145/1000000</f>
        <v>0</v>
      </c>
      <c r="D135" s="182">
        <f>C145/1000000</f>
        <v>0</v>
      </c>
      <c r="E135" s="182">
        <f>D145/1000000</f>
        <v>9.0000000000000002E-6</v>
      </c>
      <c r="F135" s="182">
        <f>E145/1000000</f>
        <v>0</v>
      </c>
      <c r="G135" s="182">
        <f>(J145+K145+L145+M145)/1000000</f>
        <v>0</v>
      </c>
      <c r="H135" s="182">
        <f>N145/1000000</f>
        <v>2.0969999999999999E-3</v>
      </c>
      <c r="I135" s="182">
        <f>(O145+P145+Q145)/1000000</f>
        <v>0</v>
      </c>
      <c r="J135" s="182">
        <f>R145/1000000</f>
        <v>0</v>
      </c>
      <c r="K135" s="182">
        <f>S145/1000000</f>
        <v>0</v>
      </c>
      <c r="L135" s="182">
        <f>T145/1000000</f>
        <v>4.5030000000000001E-3</v>
      </c>
      <c r="M135" s="182">
        <f t="shared" ref="M135" si="27">U145/1000000</f>
        <v>0</v>
      </c>
      <c r="N135" s="182">
        <f t="shared" ref="N135:N141" si="28">SUM(B135:M135)</f>
        <v>6.6090000000000003E-3</v>
      </c>
      <c r="O135" s="12"/>
      <c r="P135" s="105"/>
      <c r="Q135" s="105"/>
      <c r="R135" s="12"/>
      <c r="S135" s="12"/>
      <c r="T135" s="12"/>
      <c r="U135" s="12"/>
      <c r="V135" s="12"/>
      <c r="W135" s="113"/>
      <c r="X135" s="114"/>
      <c r="Y135" s="12"/>
      <c r="Z135" s="12"/>
      <c r="AA135" s="108"/>
      <c r="AB135" s="12"/>
      <c r="AC135" s="12"/>
      <c r="AD135" s="12"/>
      <c r="AE135" s="12"/>
      <c r="AF135" s="12"/>
      <c r="AG135" s="12"/>
      <c r="AH135" s="12"/>
    </row>
    <row r="136" spans="1:35" x14ac:dyDescent="0.2">
      <c r="A136" s="40" t="s">
        <v>174</v>
      </c>
      <c r="B136" s="182">
        <f t="shared" ref="B136:B140" si="29">(F146+G146+H146+I146)/1000000</f>
        <v>6.6499999999999997E-3</v>
      </c>
      <c r="C136" s="182">
        <f t="shared" ref="C136:F140" si="30">B146/1000000</f>
        <v>2.2384999999999999E-2</v>
      </c>
      <c r="D136" s="182">
        <f t="shared" si="30"/>
        <v>0.119038</v>
      </c>
      <c r="E136" s="182">
        <f t="shared" si="30"/>
        <v>3.1679999999999998E-3</v>
      </c>
      <c r="F136" s="182">
        <f t="shared" si="30"/>
        <v>0</v>
      </c>
      <c r="G136" s="182">
        <f t="shared" ref="G136:G140" si="31">(J146+K146+L146+M146)/1000000</f>
        <v>1.773712</v>
      </c>
      <c r="H136" s="182">
        <f t="shared" ref="H136:H140" si="32">N146/1000000</f>
        <v>3.6866999999999997E-2</v>
      </c>
      <c r="I136" s="182">
        <f t="shared" ref="I136:I140" si="33">(O146+P146+Q146)/1000000</f>
        <v>7.5009999999999999E-3</v>
      </c>
      <c r="J136" s="182">
        <f t="shared" ref="J136:M140" si="34">R146/1000000</f>
        <v>0</v>
      </c>
      <c r="K136" s="182">
        <f t="shared" si="34"/>
        <v>0</v>
      </c>
      <c r="L136" s="182">
        <f t="shared" si="34"/>
        <v>2.2506999999999999E-2</v>
      </c>
      <c r="M136" s="182">
        <f>U146/1000000</f>
        <v>0</v>
      </c>
      <c r="N136" s="182">
        <f t="shared" si="28"/>
        <v>1.9918279999999999</v>
      </c>
      <c r="O136" s="12"/>
      <c r="P136" s="105"/>
      <c r="Q136" s="105"/>
      <c r="R136" s="12"/>
      <c r="S136" s="12"/>
      <c r="T136" s="12"/>
      <c r="U136" s="12"/>
      <c r="V136" s="12"/>
      <c r="W136" s="113"/>
      <c r="X136" s="114"/>
      <c r="Y136" s="12"/>
      <c r="Z136" s="12"/>
      <c r="AA136" s="108"/>
      <c r="AB136" s="12"/>
      <c r="AC136" s="12"/>
      <c r="AD136" s="12"/>
      <c r="AE136" s="12"/>
      <c r="AF136" s="12"/>
      <c r="AG136" s="12"/>
      <c r="AH136" s="12"/>
    </row>
    <row r="137" spans="1:35" x14ac:dyDescent="0.2">
      <c r="A137" s="40" t="s">
        <v>175</v>
      </c>
      <c r="B137" s="182">
        <f t="shared" si="29"/>
        <v>5.1710000000000002E-3</v>
      </c>
      <c r="C137" s="182">
        <f t="shared" si="30"/>
        <v>2.3869999999999998E-3</v>
      </c>
      <c r="D137" s="182">
        <f t="shared" si="30"/>
        <v>0.20097300000000001</v>
      </c>
      <c r="E137" s="182">
        <f t="shared" si="30"/>
        <v>1.8990000000000001E-3</v>
      </c>
      <c r="F137" s="182">
        <f t="shared" si="30"/>
        <v>0</v>
      </c>
      <c r="G137" s="182">
        <f t="shared" si="31"/>
        <v>11.988295000000001</v>
      </c>
      <c r="H137" s="182">
        <f t="shared" si="32"/>
        <v>8.3390000000000006E-2</v>
      </c>
      <c r="I137" s="182">
        <f t="shared" si="33"/>
        <v>8.9279999999999998E-2</v>
      </c>
      <c r="J137" s="182">
        <f t="shared" si="34"/>
        <v>0</v>
      </c>
      <c r="K137" s="182">
        <f t="shared" si="34"/>
        <v>0</v>
      </c>
      <c r="L137" s="182">
        <f t="shared" si="34"/>
        <v>1.0488200000000001</v>
      </c>
      <c r="M137" s="182">
        <f t="shared" si="34"/>
        <v>0</v>
      </c>
      <c r="N137" s="182">
        <f t="shared" si="28"/>
        <v>13.420215000000002</v>
      </c>
      <c r="O137" s="12"/>
      <c r="P137" s="105"/>
      <c r="Q137" s="105"/>
      <c r="R137" s="12"/>
      <c r="S137" s="12"/>
      <c r="T137" s="12"/>
      <c r="U137" s="12"/>
      <c r="V137" s="12"/>
      <c r="W137" s="113"/>
      <c r="X137" s="113"/>
      <c r="Y137" s="114"/>
      <c r="Z137" s="12"/>
      <c r="AA137" s="108"/>
      <c r="AB137" s="12"/>
      <c r="AC137" s="12"/>
      <c r="AD137" s="12"/>
      <c r="AE137" s="12"/>
      <c r="AF137" s="12"/>
      <c r="AG137" s="12"/>
      <c r="AH137" s="12"/>
      <c r="AI137" s="12"/>
    </row>
    <row r="138" spans="1:35" x14ac:dyDescent="0.2">
      <c r="A138" s="40" t="s">
        <v>176</v>
      </c>
      <c r="B138" s="182">
        <f t="shared" si="29"/>
        <v>1.2050999999999999E-2</v>
      </c>
      <c r="C138" s="182">
        <f t="shared" si="30"/>
        <v>0</v>
      </c>
      <c r="D138" s="182">
        <f t="shared" si="30"/>
        <v>4.2499999999999998E-4</v>
      </c>
      <c r="E138" s="182">
        <f t="shared" si="30"/>
        <v>2.3973999999999999E-2</v>
      </c>
      <c r="F138" s="182">
        <f t="shared" si="30"/>
        <v>4.9199999999999999E-3</v>
      </c>
      <c r="G138" s="182">
        <f t="shared" si="31"/>
        <v>18.074148999999998</v>
      </c>
      <c r="H138" s="182">
        <f t="shared" si="32"/>
        <v>1.9550999999999999E-2</v>
      </c>
      <c r="I138" s="182">
        <f t="shared" si="33"/>
        <v>3.2147000000000002E-2</v>
      </c>
      <c r="J138" s="182">
        <f t="shared" si="34"/>
        <v>1.8200000000000001E-4</v>
      </c>
      <c r="K138" s="182">
        <f t="shared" si="34"/>
        <v>2.6899999999999998E-4</v>
      </c>
      <c r="L138" s="182">
        <f t="shared" si="34"/>
        <v>0.28281699999999999</v>
      </c>
      <c r="M138" s="182">
        <f t="shared" si="34"/>
        <v>0</v>
      </c>
      <c r="N138" s="182">
        <f t="shared" si="28"/>
        <v>18.450484999999997</v>
      </c>
      <c r="O138" s="12"/>
      <c r="P138" s="105"/>
      <c r="Q138" s="105"/>
      <c r="R138" s="12"/>
      <c r="S138" s="12"/>
      <c r="T138" s="12"/>
      <c r="U138" s="12"/>
      <c r="V138" s="12"/>
      <c r="W138" s="113"/>
      <c r="X138" s="113"/>
      <c r="Y138" s="114"/>
      <c r="Z138" s="12"/>
      <c r="AA138" s="108"/>
      <c r="AB138" s="12"/>
      <c r="AC138" s="12"/>
      <c r="AD138" s="12"/>
      <c r="AE138" s="12"/>
      <c r="AF138" s="12"/>
      <c r="AG138" s="12"/>
      <c r="AH138" s="12"/>
      <c r="AI138" s="12"/>
    </row>
    <row r="139" spans="1:35" x14ac:dyDescent="0.2">
      <c r="A139" s="40" t="s">
        <v>177</v>
      </c>
      <c r="B139" s="182">
        <f t="shared" si="29"/>
        <v>0</v>
      </c>
      <c r="C139" s="182">
        <f t="shared" si="30"/>
        <v>0</v>
      </c>
      <c r="D139" s="182">
        <f t="shared" si="30"/>
        <v>0</v>
      </c>
      <c r="E139" s="182">
        <f t="shared" si="30"/>
        <v>2.351E-2</v>
      </c>
      <c r="F139" s="182">
        <f t="shared" si="30"/>
        <v>0</v>
      </c>
      <c r="G139" s="182">
        <f t="shared" si="31"/>
        <v>1.686669</v>
      </c>
      <c r="H139" s="182">
        <f t="shared" si="32"/>
        <v>1.9799000000000001E-2</v>
      </c>
      <c r="I139" s="182">
        <f t="shared" si="33"/>
        <v>1.1440000000000001E-3</v>
      </c>
      <c r="J139" s="182">
        <f t="shared" si="34"/>
        <v>0</v>
      </c>
      <c r="K139" s="182">
        <f t="shared" si="34"/>
        <v>6.9999999999999999E-6</v>
      </c>
      <c r="L139" s="182">
        <f t="shared" si="34"/>
        <v>0.39382</v>
      </c>
      <c r="M139" s="182">
        <f t="shared" si="34"/>
        <v>0.14788399999999999</v>
      </c>
      <c r="N139" s="182">
        <f t="shared" si="28"/>
        <v>2.2728329999999999</v>
      </c>
      <c r="O139" s="12"/>
      <c r="P139" s="105"/>
      <c r="Q139" s="105"/>
      <c r="R139" s="12"/>
      <c r="S139" s="12"/>
      <c r="T139" s="12"/>
      <c r="U139" s="12"/>
      <c r="V139" s="12"/>
      <c r="W139" s="12"/>
      <c r="X139" s="12"/>
      <c r="Y139" s="12"/>
      <c r="Z139" s="12"/>
      <c r="AA139" s="108"/>
      <c r="AB139" s="12"/>
      <c r="AC139" s="12"/>
      <c r="AD139" s="12"/>
      <c r="AE139" s="12"/>
      <c r="AF139" s="12"/>
    </row>
    <row r="140" spans="1:35" ht="15" customHeight="1" x14ac:dyDescent="0.2">
      <c r="A140" s="40" t="s">
        <v>178</v>
      </c>
      <c r="B140" s="182">
        <f t="shared" si="29"/>
        <v>4.1360000000000001E-2</v>
      </c>
      <c r="C140" s="182">
        <f t="shared" si="30"/>
        <v>0</v>
      </c>
      <c r="D140" s="182">
        <f t="shared" si="30"/>
        <v>0.146014</v>
      </c>
      <c r="E140" s="182">
        <f t="shared" si="30"/>
        <v>1.346E-3</v>
      </c>
      <c r="F140" s="182">
        <f t="shared" si="30"/>
        <v>0</v>
      </c>
      <c r="G140" s="182">
        <f t="shared" si="31"/>
        <v>3.2143099999999998</v>
      </c>
      <c r="H140" s="182">
        <f t="shared" si="32"/>
        <v>2.7009999999999998E-3</v>
      </c>
      <c r="I140" s="182">
        <f t="shared" si="33"/>
        <v>0.284771</v>
      </c>
      <c r="J140" s="182">
        <f t="shared" si="34"/>
        <v>0</v>
      </c>
      <c r="K140" s="182">
        <f t="shared" si="34"/>
        <v>4.0815999999999998E-2</v>
      </c>
      <c r="L140" s="182">
        <f t="shared" si="34"/>
        <v>0.10653700000000001</v>
      </c>
      <c r="M140" s="182">
        <f t="shared" si="34"/>
        <v>0.339702</v>
      </c>
      <c r="N140" s="182">
        <f t="shared" si="28"/>
        <v>4.1775570000000002</v>
      </c>
      <c r="O140" s="12"/>
      <c r="P140" s="105"/>
      <c r="Q140" s="105"/>
      <c r="R140" s="12"/>
      <c r="S140" s="12"/>
      <c r="T140" s="12"/>
      <c r="U140" s="12"/>
      <c r="V140" s="12"/>
      <c r="W140" s="12"/>
      <c r="X140" s="12"/>
      <c r="Y140" s="12"/>
      <c r="Z140" s="12"/>
      <c r="AA140" s="108"/>
      <c r="AB140" s="12"/>
      <c r="AC140" s="12"/>
      <c r="AD140" s="12"/>
      <c r="AE140" s="12"/>
      <c r="AF140" s="12"/>
    </row>
    <row r="141" spans="1:35" x14ac:dyDescent="0.2">
      <c r="A141" s="127" t="s">
        <v>131</v>
      </c>
      <c r="B141" s="182">
        <f t="shared" ref="B141:M141" si="35">SUM(B135:B140)</f>
        <v>6.5231999999999998E-2</v>
      </c>
      <c r="C141" s="182">
        <f t="shared" si="35"/>
        <v>2.4771999999999999E-2</v>
      </c>
      <c r="D141" s="182">
        <f t="shared" si="35"/>
        <v>0.46645000000000003</v>
      </c>
      <c r="E141" s="182">
        <f t="shared" si="35"/>
        <v>5.3905999999999996E-2</v>
      </c>
      <c r="F141" s="182">
        <f t="shared" si="35"/>
        <v>4.9199999999999999E-3</v>
      </c>
      <c r="G141" s="182">
        <f t="shared" si="35"/>
        <v>36.737134999999995</v>
      </c>
      <c r="H141" s="182">
        <f t="shared" si="35"/>
        <v>0.16440500000000002</v>
      </c>
      <c r="I141" s="182">
        <f t="shared" si="35"/>
        <v>0.41484299999999996</v>
      </c>
      <c r="J141" s="182">
        <f t="shared" si="35"/>
        <v>1.8200000000000001E-4</v>
      </c>
      <c r="K141" s="182">
        <f t="shared" si="35"/>
        <v>4.1091999999999997E-2</v>
      </c>
      <c r="L141" s="182">
        <f t="shared" si="35"/>
        <v>1.8590040000000001</v>
      </c>
      <c r="M141" s="182">
        <f t="shared" si="35"/>
        <v>0.48758599999999996</v>
      </c>
      <c r="N141" s="182">
        <f t="shared" si="28"/>
        <v>40.319526999999994</v>
      </c>
      <c r="O141" s="108"/>
      <c r="P141" s="12"/>
      <c r="Q141" s="12"/>
      <c r="R141" s="12"/>
      <c r="S141" s="12"/>
      <c r="T141" s="12"/>
      <c r="U141" s="12"/>
      <c r="V141" s="12"/>
    </row>
    <row r="142" spans="1:35" x14ac:dyDescent="0.2">
      <c r="A142" s="128"/>
      <c r="B142" s="105"/>
      <c r="C142" s="105"/>
      <c r="D142" s="105"/>
      <c r="E142" s="105"/>
      <c r="F142" s="105"/>
      <c r="G142" s="105"/>
      <c r="H142" s="105"/>
      <c r="I142" s="105"/>
      <c r="J142" s="105"/>
      <c r="K142" s="105"/>
      <c r="L142" s="105"/>
      <c r="M142" s="105"/>
      <c r="N142" s="105"/>
      <c r="O142" s="105"/>
      <c r="P142" s="105"/>
      <c r="Q142" s="12"/>
      <c r="R142" s="12"/>
      <c r="S142" s="12"/>
      <c r="T142" s="12"/>
      <c r="U142" s="12"/>
      <c r="V142" s="12"/>
    </row>
    <row r="143" spans="1:35" x14ac:dyDescent="0.2">
      <c r="A143" s="129" t="s">
        <v>89</v>
      </c>
      <c r="B143" s="130"/>
      <c r="C143" s="130"/>
      <c r="D143" s="114"/>
      <c r="E143" s="114"/>
      <c r="F143" s="114"/>
      <c r="G143" s="114"/>
      <c r="H143" s="114"/>
      <c r="I143" s="114"/>
      <c r="J143" s="114"/>
      <c r="K143" s="114"/>
      <c r="L143" s="114"/>
      <c r="M143" s="114"/>
      <c r="N143" s="114"/>
      <c r="O143" s="114"/>
      <c r="P143" s="12"/>
      <c r="Q143" s="12"/>
      <c r="R143" s="12"/>
      <c r="S143" s="12"/>
      <c r="T143" s="12"/>
      <c r="U143" s="12"/>
      <c r="V143" s="12"/>
    </row>
    <row r="144" spans="1:35" ht="25.5" x14ac:dyDescent="0.2">
      <c r="A144" s="21" t="s">
        <v>157</v>
      </c>
      <c r="B144" s="131" t="s">
        <v>69</v>
      </c>
      <c r="C144" s="28" t="s">
        <v>70</v>
      </c>
      <c r="D144" s="131" t="s">
        <v>71</v>
      </c>
      <c r="E144" s="131" t="s">
        <v>72</v>
      </c>
      <c r="F144" s="131" t="s">
        <v>132</v>
      </c>
      <c r="G144" s="131" t="s">
        <v>133</v>
      </c>
      <c r="H144" s="131" t="s">
        <v>134</v>
      </c>
      <c r="I144" s="28" t="s">
        <v>135</v>
      </c>
      <c r="J144" s="131" t="s">
        <v>73</v>
      </c>
      <c r="K144" s="131" t="s">
        <v>136</v>
      </c>
      <c r="L144" s="131" t="s">
        <v>137</v>
      </c>
      <c r="M144" s="28" t="s">
        <v>138</v>
      </c>
      <c r="N144" s="131" t="s">
        <v>74</v>
      </c>
      <c r="O144" s="131" t="s">
        <v>75</v>
      </c>
      <c r="P144" s="131" t="s">
        <v>139</v>
      </c>
      <c r="Q144" s="131" t="s">
        <v>118</v>
      </c>
      <c r="R144" s="40" t="s">
        <v>848</v>
      </c>
      <c r="S144" s="131" t="s">
        <v>76</v>
      </c>
      <c r="T144" s="131" t="s">
        <v>96</v>
      </c>
      <c r="U144" s="40" t="s">
        <v>78</v>
      </c>
      <c r="V144" s="132" t="s">
        <v>79</v>
      </c>
    </row>
    <row r="145" spans="1:22" x14ac:dyDescent="0.2">
      <c r="A145" s="40" t="s">
        <v>173</v>
      </c>
      <c r="B145" s="133"/>
      <c r="C145" s="133"/>
      <c r="D145" s="133">
        <v>9</v>
      </c>
      <c r="E145" s="133"/>
      <c r="F145" s="133"/>
      <c r="G145" s="133"/>
      <c r="H145" s="134"/>
      <c r="I145" s="134"/>
      <c r="J145" s="133"/>
      <c r="K145" s="133"/>
      <c r="L145" s="133"/>
      <c r="M145" s="133"/>
      <c r="N145" s="133">
        <v>2097</v>
      </c>
      <c r="O145" s="133"/>
      <c r="P145" s="133"/>
      <c r="Q145" s="133"/>
      <c r="R145" s="133"/>
      <c r="S145" s="133"/>
      <c r="T145" s="133">
        <v>4503</v>
      </c>
      <c r="U145" s="133"/>
      <c r="V145" s="183">
        <f>SUM(B145:U145)</f>
        <v>6609</v>
      </c>
    </row>
    <row r="146" spans="1:22" x14ac:dyDescent="0.2">
      <c r="A146" s="40" t="s">
        <v>174</v>
      </c>
      <c r="B146" s="133">
        <v>22385</v>
      </c>
      <c r="C146" s="133">
        <v>119038</v>
      </c>
      <c r="D146" s="133">
        <v>3168</v>
      </c>
      <c r="E146" s="133"/>
      <c r="F146" s="133"/>
      <c r="G146" s="133">
        <v>6650</v>
      </c>
      <c r="H146" s="134"/>
      <c r="I146" s="134"/>
      <c r="J146" s="133">
        <v>1773712</v>
      </c>
      <c r="K146" s="133"/>
      <c r="L146" s="133"/>
      <c r="M146" s="133"/>
      <c r="N146" s="133">
        <v>36867</v>
      </c>
      <c r="O146" s="133">
        <v>7501</v>
      </c>
      <c r="P146" s="133"/>
      <c r="Q146" s="133"/>
      <c r="R146" s="133"/>
      <c r="S146" s="133"/>
      <c r="T146" s="133">
        <v>22507</v>
      </c>
      <c r="U146" s="133"/>
      <c r="V146" s="183">
        <f t="shared" ref="V146:V150" si="36">SUM(B146:U146)</f>
        <v>1991828</v>
      </c>
    </row>
    <row r="147" spans="1:22" x14ac:dyDescent="0.2">
      <c r="A147" s="40" t="s">
        <v>175</v>
      </c>
      <c r="B147" s="133">
        <v>2387</v>
      </c>
      <c r="C147" s="133">
        <v>200973</v>
      </c>
      <c r="D147" s="133">
        <v>1899</v>
      </c>
      <c r="E147" s="133"/>
      <c r="F147" s="133"/>
      <c r="G147" s="133">
        <v>5171</v>
      </c>
      <c r="H147" s="134"/>
      <c r="I147" s="134"/>
      <c r="J147" s="133">
        <v>11988295</v>
      </c>
      <c r="K147" s="133"/>
      <c r="L147" s="133"/>
      <c r="M147" s="133"/>
      <c r="N147" s="133">
        <v>83390</v>
      </c>
      <c r="O147" s="133">
        <v>89280</v>
      </c>
      <c r="P147" s="133"/>
      <c r="Q147" s="133"/>
      <c r="R147" s="133"/>
      <c r="S147" s="133"/>
      <c r="T147" s="133">
        <v>1048820</v>
      </c>
      <c r="U147" s="133"/>
      <c r="V147" s="183">
        <f t="shared" si="36"/>
        <v>13420215</v>
      </c>
    </row>
    <row r="148" spans="1:22" x14ac:dyDescent="0.2">
      <c r="A148" s="40" t="s">
        <v>176</v>
      </c>
      <c r="B148" s="133"/>
      <c r="C148" s="133">
        <v>425</v>
      </c>
      <c r="D148" s="133">
        <v>23974</v>
      </c>
      <c r="E148" s="133">
        <v>4920</v>
      </c>
      <c r="F148" s="133"/>
      <c r="G148" s="133">
        <v>12051</v>
      </c>
      <c r="H148" s="134"/>
      <c r="I148" s="134"/>
      <c r="J148" s="133">
        <v>18074148</v>
      </c>
      <c r="K148" s="133"/>
      <c r="L148" s="133"/>
      <c r="M148" s="133">
        <v>1</v>
      </c>
      <c r="N148" s="133">
        <v>19551</v>
      </c>
      <c r="O148" s="133">
        <v>32147</v>
      </c>
      <c r="P148" s="133"/>
      <c r="Q148" s="133"/>
      <c r="R148" s="133">
        <v>182</v>
      </c>
      <c r="S148" s="133">
        <v>269</v>
      </c>
      <c r="T148" s="133">
        <v>282817</v>
      </c>
      <c r="U148" s="133"/>
      <c r="V148" s="183">
        <f t="shared" si="36"/>
        <v>18450485</v>
      </c>
    </row>
    <row r="149" spans="1:22" x14ac:dyDescent="0.2">
      <c r="A149" s="40" t="s">
        <v>177</v>
      </c>
      <c r="B149" s="133"/>
      <c r="C149" s="133"/>
      <c r="D149" s="133">
        <v>23510</v>
      </c>
      <c r="E149" s="133"/>
      <c r="F149" s="133"/>
      <c r="G149" s="133"/>
      <c r="H149" s="134"/>
      <c r="I149" s="134"/>
      <c r="J149" s="133">
        <v>1686669</v>
      </c>
      <c r="K149" s="133"/>
      <c r="L149" s="133"/>
      <c r="M149" s="133"/>
      <c r="N149" s="133">
        <v>19799</v>
      </c>
      <c r="O149" s="133">
        <v>1144</v>
      </c>
      <c r="P149" s="133"/>
      <c r="Q149" s="133"/>
      <c r="R149" s="133"/>
      <c r="S149" s="133">
        <v>7</v>
      </c>
      <c r="T149" s="133">
        <v>393820</v>
      </c>
      <c r="U149" s="133">
        <v>147884</v>
      </c>
      <c r="V149" s="183">
        <f t="shared" si="36"/>
        <v>2272833</v>
      </c>
    </row>
    <row r="150" spans="1:22" ht="14.25" x14ac:dyDescent="0.2">
      <c r="A150" s="40" t="s">
        <v>178</v>
      </c>
      <c r="B150" s="133"/>
      <c r="C150" s="133">
        <v>146014</v>
      </c>
      <c r="D150" s="133">
        <v>1346</v>
      </c>
      <c r="E150" s="133">
        <v>0</v>
      </c>
      <c r="F150" s="133"/>
      <c r="G150" s="133">
        <v>41360</v>
      </c>
      <c r="H150" s="134"/>
      <c r="I150" s="134"/>
      <c r="J150" s="133">
        <v>3214255</v>
      </c>
      <c r="K150" s="133"/>
      <c r="L150" s="133"/>
      <c r="M150" s="133">
        <v>55</v>
      </c>
      <c r="N150" s="133">
        <v>2701</v>
      </c>
      <c r="O150" s="133">
        <v>1320</v>
      </c>
      <c r="P150" s="133"/>
      <c r="Q150" s="133">
        <v>283451</v>
      </c>
      <c r="R150" s="133"/>
      <c r="S150" s="133">
        <v>40816</v>
      </c>
      <c r="T150" s="133">
        <v>106537</v>
      </c>
      <c r="U150" s="133">
        <v>339702</v>
      </c>
      <c r="V150" s="183">
        <f t="shared" si="36"/>
        <v>4177557</v>
      </c>
    </row>
    <row r="151" spans="1:22" x14ac:dyDescent="0.2">
      <c r="A151" s="135" t="s">
        <v>131</v>
      </c>
      <c r="B151" s="126">
        <f t="shared" ref="B151:V151" si="37">SUM(B145:B150)</f>
        <v>24772</v>
      </c>
      <c r="C151" s="126">
        <f t="shared" si="37"/>
        <v>466450</v>
      </c>
      <c r="D151" s="126">
        <f t="shared" si="37"/>
        <v>53906</v>
      </c>
      <c r="E151" s="126">
        <f t="shared" si="37"/>
        <v>4920</v>
      </c>
      <c r="F151" s="126">
        <f t="shared" si="37"/>
        <v>0</v>
      </c>
      <c r="G151" s="126">
        <f t="shared" si="37"/>
        <v>65232</v>
      </c>
      <c r="H151" s="126">
        <f t="shared" si="37"/>
        <v>0</v>
      </c>
      <c r="I151" s="126">
        <f t="shared" si="37"/>
        <v>0</v>
      </c>
      <c r="J151" s="126">
        <f t="shared" si="37"/>
        <v>36737079</v>
      </c>
      <c r="K151" s="126">
        <f t="shared" si="37"/>
        <v>0</v>
      </c>
      <c r="L151" s="126">
        <f t="shared" si="37"/>
        <v>0</v>
      </c>
      <c r="M151" s="126">
        <f t="shared" si="37"/>
        <v>56</v>
      </c>
      <c r="N151" s="126">
        <f t="shared" si="37"/>
        <v>164405</v>
      </c>
      <c r="O151" s="126">
        <f t="shared" si="37"/>
        <v>131392</v>
      </c>
      <c r="P151" s="126">
        <f t="shared" si="37"/>
        <v>0</v>
      </c>
      <c r="Q151" s="126">
        <f t="shared" si="37"/>
        <v>283451</v>
      </c>
      <c r="R151" s="126">
        <f t="shared" si="37"/>
        <v>182</v>
      </c>
      <c r="S151" s="126">
        <f t="shared" si="37"/>
        <v>41092</v>
      </c>
      <c r="T151" s="126">
        <f t="shared" si="37"/>
        <v>1859004</v>
      </c>
      <c r="U151" s="126">
        <f t="shared" si="37"/>
        <v>487586</v>
      </c>
      <c r="V151" s="126">
        <f t="shared" si="37"/>
        <v>40319527</v>
      </c>
    </row>
    <row r="152" spans="1:22" ht="25.5" customHeight="1" x14ac:dyDescent="0.2">
      <c r="A152" s="673" t="s">
        <v>179</v>
      </c>
      <c r="B152" s="674"/>
      <c r="C152" s="674"/>
      <c r="D152" s="674"/>
      <c r="E152" s="674"/>
      <c r="F152" s="114"/>
      <c r="G152" s="114"/>
      <c r="H152" s="114"/>
      <c r="I152" s="114"/>
      <c r="J152" s="114"/>
      <c r="K152" s="114"/>
      <c r="L152" s="114"/>
      <c r="M152" s="114"/>
      <c r="N152" s="114"/>
      <c r="O152" s="114"/>
      <c r="P152" s="114"/>
      <c r="Q152" s="114"/>
      <c r="R152" s="114"/>
      <c r="S152" s="123"/>
      <c r="T152" s="114"/>
      <c r="U152" s="113"/>
      <c r="V152" s="113"/>
    </row>
    <row r="153" spans="1:22" ht="30" customHeight="1" x14ac:dyDescent="0.2">
      <c r="A153" s="111"/>
      <c r="B153" s="113"/>
      <c r="C153" s="123"/>
      <c r="D153" s="113"/>
      <c r="E153" s="113"/>
      <c r="F153" s="113"/>
      <c r="G153" s="147"/>
      <c r="H153" s="113"/>
      <c r="I153" s="113"/>
      <c r="J153" s="113"/>
      <c r="K153" s="113"/>
      <c r="L153" s="123"/>
      <c r="M153" s="113"/>
      <c r="N153" s="113"/>
      <c r="O153" s="113"/>
      <c r="P153" s="113"/>
      <c r="Q153" s="113"/>
      <c r="R153" s="113"/>
      <c r="S153" s="113"/>
      <c r="T153" s="113"/>
      <c r="U153" s="114"/>
      <c r="V153" s="113"/>
    </row>
    <row r="154" spans="1:22" ht="30" customHeight="1" x14ac:dyDescent="0.2">
      <c r="A154" s="111"/>
      <c r="B154" s="113"/>
      <c r="C154" s="123"/>
      <c r="D154" s="113"/>
      <c r="E154" s="113"/>
      <c r="F154" s="113"/>
      <c r="G154" s="147"/>
      <c r="H154" s="113"/>
      <c r="I154" s="113"/>
      <c r="J154" s="113"/>
      <c r="K154" s="113"/>
      <c r="L154" s="123"/>
      <c r="M154" s="113"/>
      <c r="N154" s="113"/>
      <c r="O154" s="113"/>
      <c r="P154" s="113"/>
      <c r="Q154" s="113"/>
      <c r="R154" s="113"/>
      <c r="S154" s="113"/>
      <c r="T154" s="113"/>
      <c r="U154" s="114"/>
      <c r="V154" s="113"/>
    </row>
    <row r="155" spans="1:22" ht="30" customHeight="1" x14ac:dyDescent="0.2">
      <c r="A155" s="111"/>
      <c r="B155" s="113"/>
      <c r="C155" s="123"/>
      <c r="D155" s="113"/>
      <c r="E155" s="113"/>
      <c r="F155" s="113"/>
      <c r="G155" s="147"/>
      <c r="H155" s="113"/>
      <c r="I155" s="113"/>
      <c r="J155" s="113"/>
      <c r="K155" s="113"/>
      <c r="L155" s="123"/>
      <c r="M155" s="113"/>
      <c r="N155" s="113"/>
      <c r="O155" s="113"/>
      <c r="P155" s="113"/>
      <c r="Q155" s="113"/>
      <c r="R155" s="113"/>
      <c r="S155" s="113"/>
      <c r="T155" s="113"/>
      <c r="U155" s="114"/>
      <c r="V155" s="113"/>
    </row>
    <row r="156" spans="1:22" ht="30" customHeight="1" x14ac:dyDescent="0.2">
      <c r="A156" s="111"/>
      <c r="B156" s="113"/>
      <c r="C156" s="123"/>
      <c r="D156" s="113"/>
      <c r="E156" s="113"/>
      <c r="F156" s="113"/>
      <c r="G156" s="147"/>
      <c r="H156" s="113"/>
      <c r="I156" s="113"/>
      <c r="J156" s="113"/>
      <c r="K156" s="113"/>
      <c r="L156" s="123"/>
      <c r="M156" s="113"/>
      <c r="N156" s="113"/>
      <c r="O156" s="113"/>
      <c r="P156" s="113"/>
      <c r="Q156" s="113"/>
      <c r="R156" s="113"/>
      <c r="S156" s="113"/>
      <c r="T156" s="113"/>
      <c r="U156" s="114"/>
      <c r="V156" s="113"/>
    </row>
    <row r="157" spans="1:22" ht="30" customHeight="1" x14ac:dyDescent="0.2">
      <c r="A157" s="111"/>
      <c r="B157" s="113"/>
      <c r="C157" s="123"/>
      <c r="D157" s="113"/>
      <c r="E157" s="113"/>
      <c r="F157" s="113"/>
      <c r="G157" s="147"/>
      <c r="H157" s="113"/>
      <c r="I157" s="113"/>
      <c r="J157" s="113"/>
      <c r="K157" s="113"/>
      <c r="L157" s="123"/>
      <c r="M157" s="113"/>
      <c r="N157" s="113"/>
      <c r="O157" s="113"/>
      <c r="P157" s="113"/>
      <c r="Q157" s="113"/>
      <c r="R157" s="113"/>
      <c r="S157" s="113"/>
      <c r="T157" s="113"/>
      <c r="U157" s="114"/>
      <c r="V157" s="113"/>
    </row>
    <row r="158" spans="1:22" ht="30" customHeight="1" x14ac:dyDescent="0.2">
      <c r="A158" s="111"/>
      <c r="B158" s="113"/>
      <c r="C158" s="123"/>
      <c r="D158" s="113"/>
      <c r="E158" s="113"/>
      <c r="F158" s="113"/>
      <c r="G158" s="147"/>
      <c r="H158" s="113"/>
      <c r="I158" s="113"/>
      <c r="J158" s="113"/>
      <c r="K158" s="113"/>
      <c r="L158" s="123"/>
      <c r="M158" s="113"/>
      <c r="N158" s="113"/>
      <c r="O158" s="113"/>
      <c r="P158" s="113"/>
      <c r="Q158" s="113"/>
      <c r="R158" s="113"/>
      <c r="S158" s="113"/>
      <c r="T158" s="113"/>
      <c r="U158" s="114"/>
      <c r="V158" s="113"/>
    </row>
    <row r="159" spans="1:22" ht="30" customHeight="1" x14ac:dyDescent="0.2">
      <c r="A159" s="111"/>
      <c r="B159" s="113"/>
      <c r="C159" s="123"/>
      <c r="D159" s="113"/>
      <c r="E159" s="113"/>
      <c r="F159" s="113"/>
      <c r="G159" s="147"/>
      <c r="H159" s="113"/>
      <c r="I159" s="113"/>
      <c r="J159" s="113"/>
      <c r="K159" s="113"/>
      <c r="L159" s="123"/>
      <c r="M159" s="113"/>
      <c r="N159" s="113"/>
      <c r="O159" s="113"/>
      <c r="P159" s="113"/>
      <c r="Q159" s="113"/>
      <c r="R159" s="113"/>
      <c r="S159" s="113"/>
      <c r="T159" s="113"/>
      <c r="U159" s="114"/>
      <c r="V159" s="113"/>
    </row>
    <row r="160" spans="1:22" ht="30" customHeight="1" x14ac:dyDescent="0.2">
      <c r="A160" s="111"/>
      <c r="B160" s="113"/>
      <c r="C160" s="123"/>
      <c r="D160" s="113"/>
      <c r="E160" s="113"/>
      <c r="F160" s="113"/>
      <c r="G160" s="147"/>
      <c r="H160" s="113"/>
      <c r="I160" s="113"/>
      <c r="J160" s="113"/>
      <c r="K160" s="113"/>
      <c r="L160" s="123"/>
      <c r="M160" s="113"/>
      <c r="N160" s="113"/>
      <c r="O160" s="113"/>
      <c r="P160" s="113"/>
      <c r="Q160" s="113"/>
      <c r="R160" s="113"/>
      <c r="S160" s="113"/>
      <c r="T160" s="113"/>
      <c r="U160" s="114"/>
      <c r="V160" s="113"/>
    </row>
    <row r="161" spans="1:22" x14ac:dyDescent="0.2">
      <c r="B161" s="12"/>
      <c r="C161" s="12"/>
      <c r="D161" s="12"/>
      <c r="E161" s="12"/>
      <c r="F161" s="12"/>
      <c r="G161" s="12"/>
      <c r="H161" s="12"/>
      <c r="I161" s="12"/>
      <c r="J161" s="12"/>
      <c r="K161" s="12"/>
      <c r="L161" s="12"/>
      <c r="M161" s="12"/>
      <c r="N161" s="12"/>
      <c r="O161" s="12"/>
      <c r="P161" s="12"/>
      <c r="Q161" s="12"/>
      <c r="R161" s="12"/>
      <c r="S161" s="12"/>
      <c r="T161" s="12"/>
      <c r="U161" s="12"/>
      <c r="V161" s="12"/>
    </row>
    <row r="162" spans="1:22" ht="15" x14ac:dyDescent="0.2">
      <c r="A162" s="676" t="s">
        <v>180</v>
      </c>
      <c r="B162" s="676"/>
      <c r="C162" s="676"/>
      <c r="D162" s="676"/>
      <c r="E162" s="113"/>
      <c r="F162" s="113"/>
      <c r="G162" s="113"/>
      <c r="H162" s="113"/>
      <c r="I162" s="113"/>
      <c r="J162" s="113"/>
      <c r="K162" s="113"/>
      <c r="L162" s="113"/>
      <c r="M162" s="113"/>
      <c r="N162" s="113"/>
      <c r="O162" s="113"/>
      <c r="P162" s="113"/>
      <c r="Q162" s="113"/>
      <c r="R162" s="113"/>
      <c r="S162" s="113"/>
      <c r="T162" s="113"/>
      <c r="U162" s="114"/>
      <c r="V162" s="113"/>
    </row>
    <row r="163" spans="1:22" ht="15" x14ac:dyDescent="0.2">
      <c r="A163" s="620"/>
      <c r="B163" s="620"/>
      <c r="C163" s="620"/>
      <c r="D163" s="620"/>
      <c r="E163" s="113"/>
      <c r="F163" s="113"/>
      <c r="G163" s="113"/>
      <c r="H163" s="113"/>
      <c r="I163" s="113"/>
      <c r="J163" s="113"/>
      <c r="K163" s="113"/>
      <c r="L163" s="113"/>
      <c r="M163" s="113"/>
      <c r="N163" s="113"/>
      <c r="O163" s="113"/>
      <c r="P163" s="113"/>
      <c r="Q163" s="113"/>
      <c r="R163" s="113"/>
      <c r="S163" s="113"/>
      <c r="T163" s="113"/>
      <c r="U163" s="114"/>
      <c r="V163" s="113"/>
    </row>
    <row r="164" spans="1:22" x14ac:dyDescent="0.2">
      <c r="A164" s="113" t="s">
        <v>97</v>
      </c>
      <c r="B164" s="113"/>
      <c r="C164" s="113"/>
      <c r="D164" s="113"/>
      <c r="E164" s="113"/>
      <c r="F164" s="113"/>
      <c r="G164" s="113"/>
      <c r="H164" s="113"/>
      <c r="I164" s="113"/>
      <c r="J164" s="113"/>
      <c r="K164" s="113"/>
      <c r="L164" s="113"/>
      <c r="M164" s="113"/>
      <c r="N164" s="113"/>
      <c r="O164" s="113"/>
      <c r="P164" s="113"/>
      <c r="Q164" s="113"/>
      <c r="R164" s="113"/>
      <c r="S164" s="113"/>
      <c r="T164" s="113"/>
      <c r="U164" s="114"/>
      <c r="V164" s="113"/>
    </row>
    <row r="165" spans="1:22" ht="25.5" x14ac:dyDescent="0.2">
      <c r="A165" s="21" t="s">
        <v>153</v>
      </c>
      <c r="B165" s="116" t="s">
        <v>68</v>
      </c>
      <c r="C165" s="116" t="s">
        <v>69</v>
      </c>
      <c r="D165" s="116" t="s">
        <v>70</v>
      </c>
      <c r="E165" s="116" t="s">
        <v>71</v>
      </c>
      <c r="F165" s="116" t="s">
        <v>72</v>
      </c>
      <c r="G165" s="131" t="s">
        <v>130</v>
      </c>
      <c r="H165" s="131" t="s">
        <v>74</v>
      </c>
      <c r="I165" s="131" t="s">
        <v>75</v>
      </c>
      <c r="J165" s="131" t="s">
        <v>87</v>
      </c>
      <c r="K165" s="131" t="s">
        <v>76</v>
      </c>
      <c r="L165" s="131" t="s">
        <v>126</v>
      </c>
      <c r="M165" s="131" t="s">
        <v>78</v>
      </c>
      <c r="N165" s="131" t="s">
        <v>79</v>
      </c>
      <c r="O165" s="162"/>
      <c r="P165" s="162"/>
      <c r="Q165" s="175"/>
      <c r="R165" s="162"/>
      <c r="S165" s="162"/>
      <c r="T165" s="175"/>
      <c r="U165" s="162"/>
      <c r="V165" s="162"/>
    </row>
    <row r="166" spans="1:22" ht="25.5" x14ac:dyDescent="0.2">
      <c r="A166" s="21" t="s">
        <v>128</v>
      </c>
      <c r="B166" s="184">
        <f t="shared" ref="B166:M166" si="38">B177</f>
        <v>0.11722208002265665</v>
      </c>
      <c r="C166" s="184">
        <f t="shared" si="38"/>
        <v>1.0256332132021255</v>
      </c>
      <c r="D166" s="184">
        <f t="shared" si="38"/>
        <v>0.1850327889969775</v>
      </c>
      <c r="E166" s="184">
        <f t="shared" si="38"/>
        <v>0.20017836418264734</v>
      </c>
      <c r="F166" s="184">
        <f t="shared" si="38"/>
        <v>2.682977619770094E-4</v>
      </c>
      <c r="G166" s="184">
        <f t="shared" si="38"/>
        <v>9.2463746253615593</v>
      </c>
      <c r="H166" s="184">
        <f t="shared" si="38"/>
        <v>0.32083960243562526</v>
      </c>
      <c r="I166" s="184">
        <f t="shared" si="38"/>
        <v>0.42415218548012429</v>
      </c>
      <c r="J166" s="184">
        <f t="shared" si="38"/>
        <v>4.5961121304571775E-4</v>
      </c>
      <c r="K166" s="184">
        <f t="shared" si="38"/>
        <v>2.0931786666551471E-3</v>
      </c>
      <c r="L166" s="184">
        <f t="shared" si="38"/>
        <v>1.8995705076113065</v>
      </c>
      <c r="M166" s="184">
        <f t="shared" si="38"/>
        <v>0.1759145378464376</v>
      </c>
      <c r="N166" s="185">
        <f>SUM(B166:M166)</f>
        <v>13.597738992781141</v>
      </c>
      <c r="O166" s="177"/>
      <c r="P166" s="113"/>
      <c r="Q166" s="113"/>
      <c r="R166" s="113"/>
      <c r="S166" s="113"/>
      <c r="T166" s="114"/>
      <c r="U166" s="113"/>
      <c r="V166" s="113"/>
    </row>
    <row r="167" spans="1:22" x14ac:dyDescent="0.2">
      <c r="A167" s="113"/>
      <c r="B167" s="113"/>
      <c r="C167" s="113"/>
      <c r="D167" s="113"/>
      <c r="E167" s="113"/>
      <c r="F167" s="113"/>
      <c r="G167" s="113"/>
      <c r="H167" s="113"/>
      <c r="I167" s="113"/>
      <c r="J167" s="113"/>
      <c r="K167" s="113"/>
      <c r="L167" s="113"/>
      <c r="M167" s="113"/>
      <c r="N167" s="113"/>
      <c r="O167" s="113"/>
      <c r="P167" s="113"/>
      <c r="Q167" s="113"/>
      <c r="R167" s="113"/>
      <c r="S167" s="113"/>
      <c r="T167" s="113"/>
      <c r="U167" s="114"/>
      <c r="V167" s="113"/>
    </row>
    <row r="168" spans="1:22" x14ac:dyDescent="0.2">
      <c r="A168" s="113"/>
      <c r="B168" s="113"/>
      <c r="C168" s="113"/>
      <c r="D168" s="113"/>
      <c r="E168" s="113"/>
      <c r="F168" s="113"/>
      <c r="G168" s="113"/>
      <c r="H168" s="113"/>
      <c r="I168" s="113"/>
      <c r="J168" s="113"/>
      <c r="K168" s="113"/>
      <c r="L168" s="113"/>
      <c r="M168" s="113"/>
      <c r="N168" s="113"/>
      <c r="O168" s="113"/>
      <c r="P168" s="113"/>
      <c r="Q168" s="113"/>
      <c r="R168" s="113"/>
      <c r="S168" s="113"/>
      <c r="T168" s="113"/>
      <c r="U168" s="114"/>
      <c r="V168" s="113"/>
    </row>
    <row r="169" spans="1:22" x14ac:dyDescent="0.2">
      <c r="A169" s="113" t="s">
        <v>81</v>
      </c>
      <c r="B169" s="113"/>
      <c r="C169" s="113"/>
      <c r="D169" s="113"/>
      <c r="E169" s="113"/>
      <c r="F169" s="174"/>
      <c r="G169" s="174"/>
      <c r="H169" s="174"/>
      <c r="I169" s="174"/>
      <c r="J169" s="174"/>
      <c r="K169" s="174"/>
      <c r="L169" s="174"/>
      <c r="M169" s="174"/>
      <c r="N169" s="174"/>
      <c r="O169" s="113"/>
      <c r="P169" s="113"/>
      <c r="Q169" s="113"/>
      <c r="R169" s="113"/>
      <c r="S169" s="113"/>
      <c r="T169" s="113"/>
      <c r="U169" s="114"/>
      <c r="V169" s="113"/>
    </row>
    <row r="170" spans="1:22" ht="25.5" x14ac:dyDescent="0.2">
      <c r="A170" s="178" t="s">
        <v>153</v>
      </c>
      <c r="B170" s="116" t="s">
        <v>68</v>
      </c>
      <c r="C170" s="116" t="s">
        <v>69</v>
      </c>
      <c r="D170" s="116" t="s">
        <v>70</v>
      </c>
      <c r="E170" s="116" t="s">
        <v>71</v>
      </c>
      <c r="F170" s="116" t="s">
        <v>72</v>
      </c>
      <c r="G170" s="179" t="s">
        <v>130</v>
      </c>
      <c r="H170" s="131" t="s">
        <v>74</v>
      </c>
      <c r="I170" s="179" t="s">
        <v>75</v>
      </c>
      <c r="J170" s="179" t="s">
        <v>87</v>
      </c>
      <c r="K170" s="179" t="s">
        <v>76</v>
      </c>
      <c r="L170" s="179" t="s">
        <v>126</v>
      </c>
      <c r="M170" s="179" t="s">
        <v>78</v>
      </c>
      <c r="N170" s="131" t="s">
        <v>79</v>
      </c>
      <c r="O170" s="162"/>
      <c r="P170" s="175"/>
      <c r="Q170" s="162"/>
      <c r="R170" s="162"/>
      <c r="S170" s="162"/>
      <c r="T170" s="175"/>
      <c r="U170" s="162"/>
      <c r="V170" s="162"/>
    </row>
    <row r="171" spans="1:22" x14ac:dyDescent="0.2">
      <c r="A171" s="76" t="s">
        <v>173</v>
      </c>
      <c r="B171" s="184">
        <f t="shared" ref="B171:B176" si="39">(F182+G182+H182+I182)/1024</f>
        <v>0</v>
      </c>
      <c r="C171" s="184">
        <f t="shared" ref="C171:F176" si="40">B182/1024</f>
        <v>0</v>
      </c>
      <c r="D171" s="184">
        <f t="shared" si="40"/>
        <v>0</v>
      </c>
      <c r="E171" s="184">
        <f t="shared" si="40"/>
        <v>1.0116309567820215E-8</v>
      </c>
      <c r="F171" s="184">
        <f t="shared" si="40"/>
        <v>0</v>
      </c>
      <c r="G171" s="184">
        <f t="shared" ref="G171:G176" si="41">(J182+K182+L182+M182)/1024</f>
        <v>0</v>
      </c>
      <c r="H171" s="184">
        <f t="shared" ref="H171:H176" si="42">(N182+0)/1024</f>
        <v>1.5688254707129003E-3</v>
      </c>
      <c r="I171" s="184">
        <f t="shared" ref="I171:I176" si="43">(O182+P182+Q182)/1024</f>
        <v>0</v>
      </c>
      <c r="J171" s="184">
        <f t="shared" ref="J171:M176" si="44">R182/1024</f>
        <v>0</v>
      </c>
      <c r="K171" s="184">
        <f t="shared" si="44"/>
        <v>0</v>
      </c>
      <c r="L171" s="184">
        <f t="shared" si="44"/>
        <v>2.4163182388292578E-7</v>
      </c>
      <c r="M171" s="184">
        <f t="shared" si="44"/>
        <v>0</v>
      </c>
      <c r="N171" s="184">
        <f t="shared" ref="N171:N176" si="45">SUM(B171:M171)</f>
        <v>1.5690772188463511E-3</v>
      </c>
      <c r="O171" s="123"/>
      <c r="P171" s="113"/>
      <c r="Q171" s="113"/>
      <c r="R171" s="113"/>
      <c r="S171" s="113"/>
      <c r="T171" s="114"/>
      <c r="U171" s="113"/>
      <c r="V171" s="113"/>
    </row>
    <row r="172" spans="1:22" x14ac:dyDescent="0.2">
      <c r="A172" s="76" t="s">
        <v>174</v>
      </c>
      <c r="B172" s="184">
        <f t="shared" si="39"/>
        <v>6.4710108685176168E-2</v>
      </c>
      <c r="C172" s="184">
        <f t="shared" si="40"/>
        <v>1.0256068215767284</v>
      </c>
      <c r="D172" s="184">
        <f t="shared" si="40"/>
        <v>7.032382025045078E-2</v>
      </c>
      <c r="E172" s="184">
        <f t="shared" si="40"/>
        <v>1.5943587168294434E-3</v>
      </c>
      <c r="F172" s="184">
        <f t="shared" si="40"/>
        <v>0</v>
      </c>
      <c r="G172" s="184">
        <f t="shared" si="41"/>
        <v>0.18596570499630566</v>
      </c>
      <c r="H172" s="184">
        <f t="shared" si="42"/>
        <v>2.9116602360772948E-2</v>
      </c>
      <c r="I172" s="184">
        <f t="shared" si="43"/>
        <v>3.9227434424901661E-2</v>
      </c>
      <c r="J172" s="184">
        <f t="shared" si="44"/>
        <v>0</v>
      </c>
      <c r="K172" s="184">
        <f t="shared" si="44"/>
        <v>0</v>
      </c>
      <c r="L172" s="184">
        <f t="shared" si="44"/>
        <v>5.3734650646219918E-4</v>
      </c>
      <c r="M172" s="184">
        <f t="shared" si="44"/>
        <v>0</v>
      </c>
      <c r="N172" s="184">
        <f t="shared" si="45"/>
        <v>1.4170821975176275</v>
      </c>
      <c r="O172" s="113"/>
      <c r="P172" s="113"/>
      <c r="Q172" s="113"/>
      <c r="R172" s="113"/>
      <c r="S172" s="113"/>
      <c r="T172" s="114"/>
      <c r="U172" s="113"/>
      <c r="V172" s="113"/>
    </row>
    <row r="173" spans="1:22" x14ac:dyDescent="0.2">
      <c r="A173" s="76" t="s">
        <v>175</v>
      </c>
      <c r="B173" s="184">
        <f t="shared" si="39"/>
        <v>1.0716150279222266E-2</v>
      </c>
      <c r="C173" s="184">
        <f t="shared" si="40"/>
        <v>2.6391625397081932E-5</v>
      </c>
      <c r="D173" s="184">
        <f t="shared" si="40"/>
        <v>8.2817924960181644E-2</v>
      </c>
      <c r="E173" s="184">
        <f t="shared" si="40"/>
        <v>1.0914489796959961E-2</v>
      </c>
      <c r="F173" s="184">
        <f t="shared" si="40"/>
        <v>0</v>
      </c>
      <c r="G173" s="184">
        <f t="shared" si="41"/>
        <v>2.5770884928879201</v>
      </c>
      <c r="H173" s="184">
        <f t="shared" si="42"/>
        <v>5.1151091639439941E-2</v>
      </c>
      <c r="I173" s="184">
        <f t="shared" si="43"/>
        <v>9.9443762507689451E-2</v>
      </c>
      <c r="J173" s="184">
        <f t="shared" si="44"/>
        <v>0</v>
      </c>
      <c r="K173" s="184">
        <f t="shared" si="44"/>
        <v>0</v>
      </c>
      <c r="L173" s="184">
        <f t="shared" si="44"/>
        <v>1.175330077649043</v>
      </c>
      <c r="M173" s="184">
        <f t="shared" si="44"/>
        <v>0</v>
      </c>
      <c r="N173" s="184">
        <f t="shared" si="45"/>
        <v>4.0074883813458531</v>
      </c>
      <c r="O173" s="113"/>
      <c r="P173" s="113"/>
      <c r="Q173" s="113"/>
      <c r="R173" s="113"/>
      <c r="S173" s="113"/>
      <c r="T173" s="114"/>
      <c r="U173" s="113"/>
      <c r="V173" s="113"/>
    </row>
    <row r="174" spans="1:22" x14ac:dyDescent="0.2">
      <c r="A174" s="76" t="s">
        <v>176</v>
      </c>
      <c r="B174" s="184">
        <f t="shared" si="39"/>
        <v>1.9379623066924902E-2</v>
      </c>
      <c r="C174" s="184">
        <f t="shared" si="40"/>
        <v>0</v>
      </c>
      <c r="D174" s="184">
        <f t="shared" si="40"/>
        <v>5.4542043380933982E-4</v>
      </c>
      <c r="E174" s="184">
        <f t="shared" si="40"/>
        <v>7.0944102080829881E-3</v>
      </c>
      <c r="F174" s="184">
        <f t="shared" si="40"/>
        <v>1.7528872831462598E-4</v>
      </c>
      <c r="G174" s="184">
        <f t="shared" si="41"/>
        <v>6.0943129095985524</v>
      </c>
      <c r="H174" s="184">
        <f t="shared" si="42"/>
        <v>6.1619517689905472E-2</v>
      </c>
      <c r="I174" s="184">
        <f t="shared" si="43"/>
        <v>2.924400157553457E-2</v>
      </c>
      <c r="J174" s="184">
        <f t="shared" si="44"/>
        <v>4.5961121304571775E-4</v>
      </c>
      <c r="K174" s="184">
        <f t="shared" si="44"/>
        <v>1.8343777255722656E-3</v>
      </c>
      <c r="L174" s="184">
        <f t="shared" si="44"/>
        <v>0.26887241687472752</v>
      </c>
      <c r="M174" s="184">
        <f t="shared" si="44"/>
        <v>0</v>
      </c>
      <c r="N174" s="184">
        <f t="shared" si="45"/>
        <v>6.4835375771144701</v>
      </c>
      <c r="O174" s="113"/>
      <c r="P174" s="113"/>
      <c r="Q174" s="113"/>
      <c r="R174" s="113"/>
      <c r="S174" s="113"/>
      <c r="T174" s="114"/>
      <c r="U174" s="113"/>
      <c r="V174" s="113"/>
    </row>
    <row r="175" spans="1:22" x14ac:dyDescent="0.2">
      <c r="A175" s="76" t="s">
        <v>177</v>
      </c>
      <c r="B175" s="184">
        <f t="shared" si="39"/>
        <v>0</v>
      </c>
      <c r="C175" s="184">
        <f t="shared" si="40"/>
        <v>0</v>
      </c>
      <c r="D175" s="184">
        <f t="shared" si="40"/>
        <v>0</v>
      </c>
      <c r="E175" s="184">
        <f t="shared" si="40"/>
        <v>0.18042873323884082</v>
      </c>
      <c r="F175" s="184">
        <f t="shared" si="40"/>
        <v>0</v>
      </c>
      <c r="G175" s="184">
        <f t="shared" si="41"/>
        <v>0.33501633834384764</v>
      </c>
      <c r="H175" s="184">
        <f t="shared" si="42"/>
        <v>0.17639345371935547</v>
      </c>
      <c r="I175" s="184">
        <f t="shared" si="43"/>
        <v>1.9953972350776855E-3</v>
      </c>
      <c r="J175" s="184">
        <f t="shared" si="44"/>
        <v>0</v>
      </c>
      <c r="K175" s="184">
        <f t="shared" si="44"/>
        <v>6.6885922933579397E-6</v>
      </c>
      <c r="L175" s="184">
        <f t="shared" si="44"/>
        <v>0.29830950962787012</v>
      </c>
      <c r="M175" s="184">
        <f t="shared" si="44"/>
        <v>6.6903516558340911E-2</v>
      </c>
      <c r="N175" s="184">
        <f t="shared" si="45"/>
        <v>1.0590536373156261</v>
      </c>
      <c r="O175" s="113"/>
      <c r="P175" s="113"/>
      <c r="Q175" s="113"/>
      <c r="R175" s="113"/>
      <c r="S175" s="113"/>
      <c r="T175" s="114"/>
      <c r="U175" s="113"/>
      <c r="V175" s="113"/>
    </row>
    <row r="176" spans="1:22" ht="14.25" x14ac:dyDescent="0.2">
      <c r="A176" s="40" t="s">
        <v>178</v>
      </c>
      <c r="B176" s="184">
        <f t="shared" si="39"/>
        <v>2.2416197991333302E-2</v>
      </c>
      <c r="C176" s="184">
        <f t="shared" si="40"/>
        <v>0</v>
      </c>
      <c r="D176" s="184">
        <f t="shared" si="40"/>
        <v>3.134562335253574E-2</v>
      </c>
      <c r="E176" s="184">
        <f t="shared" si="40"/>
        <v>1.463621056245752E-4</v>
      </c>
      <c r="F176" s="184">
        <f t="shared" si="40"/>
        <v>9.3009033662383404E-5</v>
      </c>
      <c r="G176" s="184">
        <f t="shared" si="41"/>
        <v>5.3991179534932578E-2</v>
      </c>
      <c r="H176" s="184">
        <f t="shared" si="42"/>
        <v>9.9011155543848634E-4</v>
      </c>
      <c r="I176" s="184">
        <f t="shared" si="43"/>
        <v>0.2542415897369209</v>
      </c>
      <c r="J176" s="184">
        <f t="shared" si="44"/>
        <v>0</v>
      </c>
      <c r="K176" s="184">
        <f t="shared" si="44"/>
        <v>2.5211234878952344E-4</v>
      </c>
      <c r="L176" s="184">
        <f t="shared" si="44"/>
        <v>0.15652091532137988</v>
      </c>
      <c r="M176" s="184">
        <f t="shared" si="44"/>
        <v>0.10901102128809669</v>
      </c>
      <c r="N176" s="184">
        <f t="shared" si="45"/>
        <v>0.62900812226871405</v>
      </c>
      <c r="O176" s="123"/>
      <c r="P176" s="113"/>
      <c r="Q176" s="113"/>
      <c r="R176" s="113"/>
      <c r="S176" s="113"/>
      <c r="T176" s="114"/>
      <c r="U176" s="113"/>
      <c r="V176" s="113"/>
    </row>
    <row r="177" spans="1:22" ht="25.5" x14ac:dyDescent="0.2">
      <c r="A177" s="21" t="s">
        <v>128</v>
      </c>
      <c r="B177" s="184">
        <f t="shared" ref="B177:N177" si="46">SUM(B171:B176)</f>
        <v>0.11722208002265665</v>
      </c>
      <c r="C177" s="184">
        <f t="shared" si="46"/>
        <v>1.0256332132021255</v>
      </c>
      <c r="D177" s="184">
        <f t="shared" si="46"/>
        <v>0.1850327889969775</v>
      </c>
      <c r="E177" s="184">
        <f t="shared" si="46"/>
        <v>0.20017836418264734</v>
      </c>
      <c r="F177" s="184">
        <f t="shared" si="46"/>
        <v>2.682977619770094E-4</v>
      </c>
      <c r="G177" s="184">
        <f t="shared" si="46"/>
        <v>9.2463746253615593</v>
      </c>
      <c r="H177" s="184">
        <f t="shared" si="46"/>
        <v>0.32083960243562526</v>
      </c>
      <c r="I177" s="184">
        <f t="shared" si="46"/>
        <v>0.42415218548012429</v>
      </c>
      <c r="J177" s="184">
        <f t="shared" si="46"/>
        <v>4.5961121304571775E-4</v>
      </c>
      <c r="K177" s="184">
        <f t="shared" si="46"/>
        <v>2.0931786666551471E-3</v>
      </c>
      <c r="L177" s="184">
        <f t="shared" si="46"/>
        <v>1.8995705076113065</v>
      </c>
      <c r="M177" s="184">
        <f t="shared" si="46"/>
        <v>0.1759145378464376</v>
      </c>
      <c r="N177" s="184">
        <f t="shared" si="46"/>
        <v>13.597738992781139</v>
      </c>
      <c r="O177" s="113"/>
      <c r="P177" s="113"/>
      <c r="Q177" s="113"/>
      <c r="R177" s="113"/>
      <c r="S177" s="113"/>
      <c r="T177" s="114"/>
      <c r="U177" s="113"/>
      <c r="V177" s="113"/>
    </row>
    <row r="178" spans="1:22" x14ac:dyDescent="0.2">
      <c r="A178" s="113"/>
      <c r="B178" s="113"/>
      <c r="C178" s="113"/>
      <c r="D178" s="113"/>
      <c r="E178" s="113"/>
      <c r="F178" s="113"/>
      <c r="G178" s="113"/>
      <c r="H178" s="113"/>
      <c r="I178" s="113"/>
      <c r="J178" s="113"/>
      <c r="K178" s="113"/>
      <c r="L178" s="113"/>
      <c r="M178" s="113"/>
      <c r="N178" s="113"/>
      <c r="O178" s="123"/>
      <c r="P178" s="113"/>
      <c r="Q178" s="113"/>
      <c r="R178" s="113"/>
      <c r="S178" s="113"/>
      <c r="T178" s="114"/>
      <c r="U178" s="113"/>
      <c r="V178" s="113"/>
    </row>
    <row r="179" spans="1:22" x14ac:dyDescent="0.2">
      <c r="A179" s="113"/>
      <c r="B179" s="113"/>
      <c r="C179" s="113"/>
      <c r="D179" s="113"/>
      <c r="E179" s="113"/>
      <c r="F179" s="113"/>
      <c r="G179" s="113"/>
      <c r="H179" s="113"/>
      <c r="I179" s="113"/>
      <c r="J179" s="113"/>
      <c r="K179" s="113"/>
      <c r="L179" s="113"/>
      <c r="M179" s="113"/>
      <c r="N179" s="113"/>
      <c r="O179" s="113"/>
      <c r="P179" s="113"/>
      <c r="Q179" s="113"/>
      <c r="R179" s="113"/>
      <c r="S179" s="113"/>
      <c r="T179" s="113"/>
      <c r="U179" s="114"/>
      <c r="V179" s="113"/>
    </row>
    <row r="180" spans="1:22" x14ac:dyDescent="0.2">
      <c r="A180" s="113" t="s">
        <v>89</v>
      </c>
      <c r="B180" s="113"/>
      <c r="C180" s="113"/>
      <c r="D180" s="113"/>
      <c r="E180" s="113"/>
      <c r="F180" s="113"/>
      <c r="G180" s="113"/>
      <c r="H180" s="113"/>
      <c r="I180" s="113"/>
      <c r="J180" s="113"/>
      <c r="K180" s="113"/>
      <c r="L180" s="113"/>
      <c r="M180" s="113"/>
      <c r="N180" s="113"/>
      <c r="O180" s="113"/>
      <c r="P180" s="113"/>
      <c r="Q180" s="113"/>
      <c r="R180" s="113"/>
      <c r="S180" s="113"/>
      <c r="T180" s="113"/>
      <c r="U180" s="114"/>
      <c r="V180" s="113"/>
    </row>
    <row r="181" spans="1:22" ht="25.5" x14ac:dyDescent="0.2">
      <c r="A181" s="178" t="s">
        <v>153</v>
      </c>
      <c r="B181" s="131" t="s">
        <v>69</v>
      </c>
      <c r="C181" s="28" t="s">
        <v>70</v>
      </c>
      <c r="D181" s="131" t="s">
        <v>71</v>
      </c>
      <c r="E181" s="131" t="s">
        <v>72</v>
      </c>
      <c r="F181" s="131" t="s">
        <v>132</v>
      </c>
      <c r="G181" s="131" t="s">
        <v>133</v>
      </c>
      <c r="H181" s="131" t="s">
        <v>134</v>
      </c>
      <c r="I181" s="28" t="s">
        <v>135</v>
      </c>
      <c r="J181" s="131" t="s">
        <v>73</v>
      </c>
      <c r="K181" s="131" t="s">
        <v>136</v>
      </c>
      <c r="L181" s="131" t="s">
        <v>137</v>
      </c>
      <c r="M181" s="28" t="s">
        <v>138</v>
      </c>
      <c r="N181" s="131" t="s">
        <v>74</v>
      </c>
      <c r="O181" s="131" t="s">
        <v>75</v>
      </c>
      <c r="P181" s="131" t="s">
        <v>139</v>
      </c>
      <c r="Q181" s="131" t="s">
        <v>118</v>
      </c>
      <c r="R181" s="40" t="s">
        <v>87</v>
      </c>
      <c r="S181" s="131" t="s">
        <v>76</v>
      </c>
      <c r="T181" s="131" t="s">
        <v>96</v>
      </c>
      <c r="U181" s="40" t="s">
        <v>78</v>
      </c>
      <c r="V181" s="132" t="s">
        <v>79</v>
      </c>
    </row>
    <row r="182" spans="1:22" x14ac:dyDescent="0.2">
      <c r="A182" s="76" t="s">
        <v>173</v>
      </c>
      <c r="B182" s="186"/>
      <c r="C182" s="186"/>
      <c r="D182" s="186">
        <v>1.03591009974479E-5</v>
      </c>
      <c r="E182" s="186"/>
      <c r="F182" s="186"/>
      <c r="G182" s="186"/>
      <c r="H182" s="186"/>
      <c r="I182" s="186"/>
      <c r="J182" s="186"/>
      <c r="K182" s="186"/>
      <c r="L182" s="186"/>
      <c r="M182" s="186"/>
      <c r="N182" s="186">
        <v>1.6064772820100099</v>
      </c>
      <c r="O182" s="186"/>
      <c r="P182" s="186"/>
      <c r="Q182" s="186"/>
      <c r="R182" s="186"/>
      <c r="S182" s="186"/>
      <c r="T182" s="186">
        <v>2.47430987656116E-4</v>
      </c>
      <c r="U182" s="186"/>
      <c r="V182" s="182">
        <f>SUM(B182:U182)</f>
        <v>1.6067350720986635</v>
      </c>
    </row>
    <row r="183" spans="1:22" x14ac:dyDescent="0.2">
      <c r="A183" s="76" t="s">
        <v>174</v>
      </c>
      <c r="B183" s="186">
        <v>1050.2213852945699</v>
      </c>
      <c r="C183" s="186">
        <v>72.011591936461599</v>
      </c>
      <c r="D183" s="186">
        <v>1.63262332603335</v>
      </c>
      <c r="E183" s="186"/>
      <c r="F183" s="186"/>
      <c r="G183" s="186">
        <v>66.263151293620396</v>
      </c>
      <c r="H183" s="186"/>
      <c r="I183" s="186"/>
      <c r="J183" s="186">
        <v>190.42888191621699</v>
      </c>
      <c r="K183" s="186"/>
      <c r="L183" s="186"/>
      <c r="M183" s="186"/>
      <c r="N183" s="186">
        <v>29.815400817431499</v>
      </c>
      <c r="O183" s="186">
        <v>40.168892851099301</v>
      </c>
      <c r="P183" s="186"/>
      <c r="Q183" s="186"/>
      <c r="R183" s="186"/>
      <c r="S183" s="186"/>
      <c r="T183" s="186">
        <v>0.55024282261729196</v>
      </c>
      <c r="U183" s="186"/>
      <c r="V183" s="182">
        <f t="shared" ref="V183:V187" si="47">SUM(B183:U183)</f>
        <v>1451.0921702580506</v>
      </c>
    </row>
    <row r="184" spans="1:22" x14ac:dyDescent="0.2">
      <c r="A184" s="76" t="s">
        <v>175</v>
      </c>
      <c r="B184" s="186">
        <v>2.7025024406611899E-2</v>
      </c>
      <c r="C184" s="186">
        <v>84.805555159226003</v>
      </c>
      <c r="D184" s="186">
        <v>11.176437552087</v>
      </c>
      <c r="E184" s="186"/>
      <c r="F184" s="186"/>
      <c r="G184" s="186">
        <v>10.9733378859236</v>
      </c>
      <c r="H184" s="186"/>
      <c r="I184" s="186"/>
      <c r="J184" s="186">
        <v>2638.9386167172302</v>
      </c>
      <c r="K184" s="186"/>
      <c r="L184" s="186"/>
      <c r="M184" s="186"/>
      <c r="N184" s="186">
        <v>52.3787178387865</v>
      </c>
      <c r="O184" s="186">
        <v>101.830412807874</v>
      </c>
      <c r="P184" s="186"/>
      <c r="Q184" s="186"/>
      <c r="R184" s="186"/>
      <c r="S184" s="186"/>
      <c r="T184" s="186">
        <v>1203.53799951262</v>
      </c>
      <c r="U184" s="186"/>
      <c r="V184" s="182">
        <f t="shared" si="47"/>
        <v>4103.6681024981535</v>
      </c>
    </row>
    <row r="185" spans="1:22" x14ac:dyDescent="0.2">
      <c r="A185" s="76" t="s">
        <v>176</v>
      </c>
      <c r="B185" s="186"/>
      <c r="C185" s="186">
        <v>0.55851052422076397</v>
      </c>
      <c r="D185" s="186">
        <v>7.2646760530769798</v>
      </c>
      <c r="E185" s="186">
        <v>0.179495657794177</v>
      </c>
      <c r="F185" s="186"/>
      <c r="G185" s="186">
        <v>19.844734020531099</v>
      </c>
      <c r="H185" s="186"/>
      <c r="I185" s="186"/>
      <c r="J185" s="186">
        <v>6240.5372787248298</v>
      </c>
      <c r="K185" s="186"/>
      <c r="L185" s="186"/>
      <c r="M185" s="186">
        <v>3.9140704087913002E-2</v>
      </c>
      <c r="N185" s="186">
        <v>63.098386114463203</v>
      </c>
      <c r="O185" s="186">
        <v>29.9458576133474</v>
      </c>
      <c r="P185" s="186"/>
      <c r="Q185" s="186"/>
      <c r="R185" s="186">
        <v>0.47064188215881497</v>
      </c>
      <c r="S185" s="186">
        <v>1.8784027909859999</v>
      </c>
      <c r="T185" s="186">
        <v>275.32535487972098</v>
      </c>
      <c r="U185" s="186"/>
      <c r="V185" s="182">
        <f t="shared" si="47"/>
        <v>6639.1424789652174</v>
      </c>
    </row>
    <row r="186" spans="1:22" x14ac:dyDescent="0.2">
      <c r="A186" s="76" t="s">
        <v>177</v>
      </c>
      <c r="B186" s="186"/>
      <c r="C186" s="186"/>
      <c r="D186" s="186">
        <v>184.759022836573</v>
      </c>
      <c r="E186" s="186"/>
      <c r="F186" s="186"/>
      <c r="G186" s="186"/>
      <c r="H186" s="186"/>
      <c r="I186" s="186"/>
      <c r="J186" s="186">
        <v>343.05673046409999</v>
      </c>
      <c r="K186" s="186"/>
      <c r="L186" s="186"/>
      <c r="M186" s="186"/>
      <c r="N186" s="186">
        <v>180.62689660862</v>
      </c>
      <c r="O186" s="186">
        <v>2.04328676871955</v>
      </c>
      <c r="P186" s="186"/>
      <c r="Q186" s="186"/>
      <c r="R186" s="186"/>
      <c r="S186" s="186">
        <v>6.8491185083985303E-3</v>
      </c>
      <c r="T186" s="186">
        <v>305.468937858939</v>
      </c>
      <c r="U186" s="186">
        <v>68.509200955741093</v>
      </c>
      <c r="V186" s="182">
        <f t="shared" si="47"/>
        <v>1084.4709246112011</v>
      </c>
    </row>
    <row r="187" spans="1:22" ht="14.25" x14ac:dyDescent="0.2">
      <c r="A187" s="40" t="s">
        <v>178</v>
      </c>
      <c r="B187" s="186"/>
      <c r="C187" s="186">
        <v>32.097918312996597</v>
      </c>
      <c r="D187" s="186">
        <v>0.149874796159565</v>
      </c>
      <c r="E187" s="186">
        <v>9.5241250470280606E-2</v>
      </c>
      <c r="F187" s="186"/>
      <c r="G187" s="186">
        <v>22.954186743125302</v>
      </c>
      <c r="H187" s="186"/>
      <c r="I187" s="186"/>
      <c r="J187" s="186">
        <v>55.286875623278299</v>
      </c>
      <c r="K187" s="186"/>
      <c r="L187" s="186"/>
      <c r="M187" s="186">
        <v>9.2220492660999203E-5</v>
      </c>
      <c r="N187" s="186">
        <v>1.01387423276901</v>
      </c>
      <c r="O187" s="186">
        <v>0.55714353546500195</v>
      </c>
      <c r="P187" s="186"/>
      <c r="Q187" s="186">
        <v>259.786244355142</v>
      </c>
      <c r="R187" s="186"/>
      <c r="S187" s="186">
        <v>0.258163045160472</v>
      </c>
      <c r="T187" s="186">
        <v>160.27741728909299</v>
      </c>
      <c r="U187" s="186">
        <v>111.62728579901101</v>
      </c>
      <c r="V187" s="182">
        <f t="shared" si="47"/>
        <v>644.10431720316319</v>
      </c>
    </row>
    <row r="188" spans="1:22" ht="25.5" x14ac:dyDescent="0.2">
      <c r="A188" s="21" t="s">
        <v>170</v>
      </c>
      <c r="B188" s="182">
        <f t="shared" ref="B188:V188" si="48">SUM(B182:B187)</f>
        <v>1050.2484103189765</v>
      </c>
      <c r="C188" s="182">
        <f t="shared" si="48"/>
        <v>189.47357593290496</v>
      </c>
      <c r="D188" s="182">
        <f t="shared" si="48"/>
        <v>204.98264492303088</v>
      </c>
      <c r="E188" s="182">
        <f t="shared" si="48"/>
        <v>0.27473690826445762</v>
      </c>
      <c r="F188" s="182">
        <f t="shared" si="48"/>
        <v>0</v>
      </c>
      <c r="G188" s="182">
        <f t="shared" si="48"/>
        <v>120.03540994320041</v>
      </c>
      <c r="H188" s="182">
        <f t="shared" si="48"/>
        <v>0</v>
      </c>
      <c r="I188" s="182">
        <f t="shared" si="48"/>
        <v>0</v>
      </c>
      <c r="J188" s="182">
        <f t="shared" si="48"/>
        <v>9468.2483834456561</v>
      </c>
      <c r="K188" s="182">
        <f t="shared" si="48"/>
        <v>0</v>
      </c>
      <c r="L188" s="182">
        <f t="shared" si="48"/>
        <v>0</v>
      </c>
      <c r="M188" s="182">
        <f t="shared" si="48"/>
        <v>3.9232924580574001E-2</v>
      </c>
      <c r="N188" s="182">
        <f t="shared" si="48"/>
        <v>328.53975289408027</v>
      </c>
      <c r="O188" s="182">
        <f t="shared" si="48"/>
        <v>174.54559357650527</v>
      </c>
      <c r="P188" s="182">
        <f t="shared" si="48"/>
        <v>0</v>
      </c>
      <c r="Q188" s="182">
        <f t="shared" si="48"/>
        <v>259.786244355142</v>
      </c>
      <c r="R188" s="182">
        <f t="shared" si="48"/>
        <v>0.47064188215881497</v>
      </c>
      <c r="S188" s="182">
        <f t="shared" si="48"/>
        <v>2.1434149546548706</v>
      </c>
      <c r="T188" s="182">
        <f t="shared" si="48"/>
        <v>1945.1601997939779</v>
      </c>
      <c r="U188" s="182">
        <f t="shared" si="48"/>
        <v>180.1364867547521</v>
      </c>
      <c r="V188" s="182">
        <f t="shared" si="48"/>
        <v>13924.084728607886</v>
      </c>
    </row>
    <row r="189" spans="1:22" x14ac:dyDescent="0.2">
      <c r="A189" s="673" t="s">
        <v>179</v>
      </c>
      <c r="B189" s="674"/>
      <c r="C189" s="674"/>
      <c r="D189" s="674"/>
      <c r="E189" s="674"/>
    </row>
    <row r="191" spans="1:22" x14ac:dyDescent="0.2">
      <c r="V191" s="187"/>
    </row>
  </sheetData>
  <mergeCells count="6">
    <mergeCell ref="A189:E189"/>
    <mergeCell ref="A1:G1"/>
    <mergeCell ref="A13:D13"/>
    <mergeCell ref="A126:D126"/>
    <mergeCell ref="A152:E152"/>
    <mergeCell ref="A162:D162"/>
  </mergeCells>
  <printOptions horizontalCentered="1"/>
  <pageMargins left="0.75" right="0.75" top="1" bottom="1" header="0.5" footer="0.5"/>
  <pageSetup scale="75" orientation="landscape" horizontalDpi="4294967292" verticalDpi="4294967292" r:id="rId1"/>
  <headerFooter alignWithMargins="0"/>
  <rowBreaks count="1" manualBreakCount="1">
    <brk id="13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B1:AU133"/>
  <sheetViews>
    <sheetView topLeftCell="A61" zoomScale="90" zoomScaleNormal="90" workbookViewId="0">
      <selection activeCell="E14" sqref="E14"/>
    </sheetView>
  </sheetViews>
  <sheetFormatPr defaultRowHeight="12.75" x14ac:dyDescent="0.2"/>
  <cols>
    <col min="1" max="1" width="2.85546875" style="188" customWidth="1"/>
    <col min="2" max="2" width="11.28515625" style="188" customWidth="1"/>
    <col min="3" max="3" width="20.28515625" style="188" customWidth="1"/>
    <col min="4" max="4" width="20.42578125" style="188" customWidth="1"/>
    <col min="5" max="5" width="20" style="188" customWidth="1"/>
    <col min="6" max="6" width="15.140625" style="188" customWidth="1"/>
    <col min="7" max="7" width="7" style="188" customWidth="1"/>
    <col min="8" max="8" width="12.5703125" style="188" customWidth="1"/>
    <col min="9" max="9" width="12.42578125" style="188" customWidth="1"/>
    <col min="10" max="13" width="12.7109375" style="188" customWidth="1"/>
    <col min="14" max="14" width="11.42578125" style="188" customWidth="1"/>
    <col min="15" max="15" width="11.28515625" style="188" customWidth="1"/>
    <col min="16" max="16" width="12.85546875" style="188" customWidth="1"/>
    <col min="17" max="17" width="11.7109375" style="188" customWidth="1"/>
    <col min="18" max="18" width="11.140625" style="188" customWidth="1"/>
    <col min="19" max="19" width="13.42578125" style="188" customWidth="1"/>
    <col min="20" max="20" width="10.5703125" style="188" customWidth="1"/>
    <col min="21" max="21" width="12.7109375" style="188" customWidth="1"/>
    <col min="22" max="22" width="16" style="188" customWidth="1"/>
    <col min="23" max="23" width="11.140625" style="188" customWidth="1"/>
    <col min="24" max="24" width="12.140625" style="188" customWidth="1"/>
    <col min="25" max="25" width="10" style="188" bestFit="1" customWidth="1"/>
    <col min="26" max="26" width="11.140625" style="188" bestFit="1" customWidth="1"/>
    <col min="27" max="27" width="9.28515625" style="188" bestFit="1" customWidth="1"/>
    <col min="28" max="28" width="11.28515625" style="188" customWidth="1"/>
    <col min="29" max="29" width="10.7109375" style="188" customWidth="1"/>
    <col min="30" max="34" width="9.140625" style="188"/>
    <col min="35" max="36" width="10.140625" style="188" bestFit="1" customWidth="1"/>
    <col min="37" max="37" width="9.28515625" style="188" bestFit="1" customWidth="1"/>
    <col min="38" max="38" width="11.28515625" style="188" bestFit="1" customWidth="1"/>
    <col min="39" max="39" width="10.140625" style="188" bestFit="1" customWidth="1"/>
    <col min="40" max="41" width="9.28515625" style="188" bestFit="1" customWidth="1"/>
    <col min="42" max="42" width="11.28515625" style="188" bestFit="1" customWidth="1"/>
    <col min="43" max="45" width="9.28515625" style="188" bestFit="1" customWidth="1"/>
    <col min="46" max="46" width="10.140625" style="188" bestFit="1" customWidth="1"/>
    <col min="47" max="47" width="9.28515625" style="188" bestFit="1" customWidth="1"/>
    <col min="48" max="261" width="9.140625" style="188"/>
    <col min="262" max="262" width="3.28515625" style="188" customWidth="1"/>
    <col min="263" max="263" width="11.5703125" style="188" customWidth="1"/>
    <col min="264" max="264" width="15.5703125" style="188" customWidth="1"/>
    <col min="265" max="268" width="12.7109375" style="188" customWidth="1"/>
    <col min="269" max="269" width="2.7109375" style="188" customWidth="1"/>
    <col min="270" max="517" width="9.140625" style="188"/>
    <col min="518" max="518" width="3.28515625" style="188" customWidth="1"/>
    <col min="519" max="519" width="11.5703125" style="188" customWidth="1"/>
    <col min="520" max="520" width="15.5703125" style="188" customWidth="1"/>
    <col min="521" max="524" width="12.7109375" style="188" customWidth="1"/>
    <col min="525" max="525" width="2.7109375" style="188" customWidth="1"/>
    <col min="526" max="773" width="9.140625" style="188"/>
    <col min="774" max="774" width="3.28515625" style="188" customWidth="1"/>
    <col min="775" max="775" width="11.5703125" style="188" customWidth="1"/>
    <col min="776" max="776" width="15.5703125" style="188" customWidth="1"/>
    <col min="777" max="780" width="12.7109375" style="188" customWidth="1"/>
    <col min="781" max="781" width="2.7109375" style="188" customWidth="1"/>
    <col min="782" max="1029" width="9.140625" style="188"/>
    <col min="1030" max="1030" width="3.28515625" style="188" customWidth="1"/>
    <col min="1031" max="1031" width="11.5703125" style="188" customWidth="1"/>
    <col min="1032" max="1032" width="15.5703125" style="188" customWidth="1"/>
    <col min="1033" max="1036" width="12.7109375" style="188" customWidth="1"/>
    <col min="1037" max="1037" width="2.7109375" style="188" customWidth="1"/>
    <col min="1038" max="1285" width="9.140625" style="188"/>
    <col min="1286" max="1286" width="3.28515625" style="188" customWidth="1"/>
    <col min="1287" max="1287" width="11.5703125" style="188" customWidth="1"/>
    <col min="1288" max="1288" width="15.5703125" style="188" customWidth="1"/>
    <col min="1289" max="1292" width="12.7109375" style="188" customWidth="1"/>
    <col min="1293" max="1293" width="2.7109375" style="188" customWidth="1"/>
    <col min="1294" max="1541" width="9.140625" style="188"/>
    <col min="1542" max="1542" width="3.28515625" style="188" customWidth="1"/>
    <col min="1543" max="1543" width="11.5703125" style="188" customWidth="1"/>
    <col min="1544" max="1544" width="15.5703125" style="188" customWidth="1"/>
    <col min="1545" max="1548" width="12.7109375" style="188" customWidth="1"/>
    <col min="1549" max="1549" width="2.7109375" style="188" customWidth="1"/>
    <col min="1550" max="1797" width="9.140625" style="188"/>
    <col min="1798" max="1798" width="3.28515625" style="188" customWidth="1"/>
    <col min="1799" max="1799" width="11.5703125" style="188" customWidth="1"/>
    <col min="1800" max="1800" width="15.5703125" style="188" customWidth="1"/>
    <col min="1801" max="1804" width="12.7109375" style="188" customWidth="1"/>
    <col min="1805" max="1805" width="2.7109375" style="188" customWidth="1"/>
    <col min="1806" max="2053" width="9.140625" style="188"/>
    <col min="2054" max="2054" width="3.28515625" style="188" customWidth="1"/>
    <col min="2055" max="2055" width="11.5703125" style="188" customWidth="1"/>
    <col min="2056" max="2056" width="15.5703125" style="188" customWidth="1"/>
    <col min="2057" max="2060" width="12.7109375" style="188" customWidth="1"/>
    <col min="2061" max="2061" width="2.7109375" style="188" customWidth="1"/>
    <col min="2062" max="2309" width="9.140625" style="188"/>
    <col min="2310" max="2310" width="3.28515625" style="188" customWidth="1"/>
    <col min="2311" max="2311" width="11.5703125" style="188" customWidth="1"/>
    <col min="2312" max="2312" width="15.5703125" style="188" customWidth="1"/>
    <col min="2313" max="2316" width="12.7109375" style="188" customWidth="1"/>
    <col min="2317" max="2317" width="2.7109375" style="188" customWidth="1"/>
    <col min="2318" max="2565" width="9.140625" style="188"/>
    <col min="2566" max="2566" width="3.28515625" style="188" customWidth="1"/>
    <col min="2567" max="2567" width="11.5703125" style="188" customWidth="1"/>
    <col min="2568" max="2568" width="15.5703125" style="188" customWidth="1"/>
    <col min="2569" max="2572" width="12.7109375" style="188" customWidth="1"/>
    <col min="2573" max="2573" width="2.7109375" style="188" customWidth="1"/>
    <col min="2574" max="2821" width="9.140625" style="188"/>
    <col min="2822" max="2822" width="3.28515625" style="188" customWidth="1"/>
    <col min="2823" max="2823" width="11.5703125" style="188" customWidth="1"/>
    <col min="2824" max="2824" width="15.5703125" style="188" customWidth="1"/>
    <col min="2825" max="2828" width="12.7109375" style="188" customWidth="1"/>
    <col min="2829" max="2829" width="2.7109375" style="188" customWidth="1"/>
    <col min="2830" max="3077" width="9.140625" style="188"/>
    <col min="3078" max="3078" width="3.28515625" style="188" customWidth="1"/>
    <col min="3079" max="3079" width="11.5703125" style="188" customWidth="1"/>
    <col min="3080" max="3080" width="15.5703125" style="188" customWidth="1"/>
    <col min="3081" max="3084" width="12.7109375" style="188" customWidth="1"/>
    <col min="3085" max="3085" width="2.7109375" style="188" customWidth="1"/>
    <col min="3086" max="3333" width="9.140625" style="188"/>
    <col min="3334" max="3334" width="3.28515625" style="188" customWidth="1"/>
    <col min="3335" max="3335" width="11.5703125" style="188" customWidth="1"/>
    <col min="3336" max="3336" width="15.5703125" style="188" customWidth="1"/>
    <col min="3337" max="3340" width="12.7109375" style="188" customWidth="1"/>
    <col min="3341" max="3341" width="2.7109375" style="188" customWidth="1"/>
    <col min="3342" max="3589" width="9.140625" style="188"/>
    <col min="3590" max="3590" width="3.28515625" style="188" customWidth="1"/>
    <col min="3591" max="3591" width="11.5703125" style="188" customWidth="1"/>
    <col min="3592" max="3592" width="15.5703125" style="188" customWidth="1"/>
    <col min="3593" max="3596" width="12.7109375" style="188" customWidth="1"/>
    <col min="3597" max="3597" width="2.7109375" style="188" customWidth="1"/>
    <col min="3598" max="3845" width="9.140625" style="188"/>
    <col min="3846" max="3846" width="3.28515625" style="188" customWidth="1"/>
    <col min="3847" max="3847" width="11.5703125" style="188" customWidth="1"/>
    <col min="3848" max="3848" width="15.5703125" style="188" customWidth="1"/>
    <col min="3849" max="3852" width="12.7109375" style="188" customWidth="1"/>
    <col min="3853" max="3853" width="2.7109375" style="188" customWidth="1"/>
    <col min="3854" max="4101" width="9.140625" style="188"/>
    <col min="4102" max="4102" width="3.28515625" style="188" customWidth="1"/>
    <col min="4103" max="4103" width="11.5703125" style="188" customWidth="1"/>
    <col min="4104" max="4104" width="15.5703125" style="188" customWidth="1"/>
    <col min="4105" max="4108" width="12.7109375" style="188" customWidth="1"/>
    <col min="4109" max="4109" width="2.7109375" style="188" customWidth="1"/>
    <col min="4110" max="4357" width="9.140625" style="188"/>
    <col min="4358" max="4358" width="3.28515625" style="188" customWidth="1"/>
    <col min="4359" max="4359" width="11.5703125" style="188" customWidth="1"/>
    <col min="4360" max="4360" width="15.5703125" style="188" customWidth="1"/>
    <col min="4361" max="4364" width="12.7109375" style="188" customWidth="1"/>
    <col min="4365" max="4365" width="2.7109375" style="188" customWidth="1"/>
    <col min="4366" max="4613" width="9.140625" style="188"/>
    <col min="4614" max="4614" width="3.28515625" style="188" customWidth="1"/>
    <col min="4615" max="4615" width="11.5703125" style="188" customWidth="1"/>
    <col min="4616" max="4616" width="15.5703125" style="188" customWidth="1"/>
    <col min="4617" max="4620" width="12.7109375" style="188" customWidth="1"/>
    <col min="4621" max="4621" width="2.7109375" style="188" customWidth="1"/>
    <col min="4622" max="4869" width="9.140625" style="188"/>
    <col min="4870" max="4870" width="3.28515625" style="188" customWidth="1"/>
    <col min="4871" max="4871" width="11.5703125" style="188" customWidth="1"/>
    <col min="4872" max="4872" width="15.5703125" style="188" customWidth="1"/>
    <col min="4873" max="4876" width="12.7109375" style="188" customWidth="1"/>
    <col min="4877" max="4877" width="2.7109375" style="188" customWidth="1"/>
    <col min="4878" max="5125" width="9.140625" style="188"/>
    <col min="5126" max="5126" width="3.28515625" style="188" customWidth="1"/>
    <col min="5127" max="5127" width="11.5703125" style="188" customWidth="1"/>
    <col min="5128" max="5128" width="15.5703125" style="188" customWidth="1"/>
    <col min="5129" max="5132" width="12.7109375" style="188" customWidth="1"/>
    <col min="5133" max="5133" width="2.7109375" style="188" customWidth="1"/>
    <col min="5134" max="5381" width="9.140625" style="188"/>
    <col min="5382" max="5382" width="3.28515625" style="188" customWidth="1"/>
    <col min="5383" max="5383" width="11.5703125" style="188" customWidth="1"/>
    <col min="5384" max="5384" width="15.5703125" style="188" customWidth="1"/>
    <col min="5385" max="5388" width="12.7109375" style="188" customWidth="1"/>
    <col min="5389" max="5389" width="2.7109375" style="188" customWidth="1"/>
    <col min="5390" max="5637" width="9.140625" style="188"/>
    <col min="5638" max="5638" width="3.28515625" style="188" customWidth="1"/>
    <col min="5639" max="5639" width="11.5703125" style="188" customWidth="1"/>
    <col min="5640" max="5640" width="15.5703125" style="188" customWidth="1"/>
    <col min="5641" max="5644" width="12.7109375" style="188" customWidth="1"/>
    <col min="5645" max="5645" width="2.7109375" style="188" customWidth="1"/>
    <col min="5646" max="5893" width="9.140625" style="188"/>
    <col min="5894" max="5894" width="3.28515625" style="188" customWidth="1"/>
    <col min="5895" max="5895" width="11.5703125" style="188" customWidth="1"/>
    <col min="5896" max="5896" width="15.5703125" style="188" customWidth="1"/>
    <col min="5897" max="5900" width="12.7109375" style="188" customWidth="1"/>
    <col min="5901" max="5901" width="2.7109375" style="188" customWidth="1"/>
    <col min="5902" max="6149" width="9.140625" style="188"/>
    <col min="6150" max="6150" width="3.28515625" style="188" customWidth="1"/>
    <col min="6151" max="6151" width="11.5703125" style="188" customWidth="1"/>
    <col min="6152" max="6152" width="15.5703125" style="188" customWidth="1"/>
    <col min="6153" max="6156" width="12.7109375" style="188" customWidth="1"/>
    <col min="6157" max="6157" width="2.7109375" style="188" customWidth="1"/>
    <col min="6158" max="6405" width="9.140625" style="188"/>
    <col min="6406" max="6406" width="3.28515625" style="188" customWidth="1"/>
    <col min="6407" max="6407" width="11.5703125" style="188" customWidth="1"/>
    <col min="6408" max="6408" width="15.5703125" style="188" customWidth="1"/>
    <col min="6409" max="6412" width="12.7109375" style="188" customWidth="1"/>
    <col min="6413" max="6413" width="2.7109375" style="188" customWidth="1"/>
    <col min="6414" max="6661" width="9.140625" style="188"/>
    <col min="6662" max="6662" width="3.28515625" style="188" customWidth="1"/>
    <col min="6663" max="6663" width="11.5703125" style="188" customWidth="1"/>
    <col min="6664" max="6664" width="15.5703125" style="188" customWidth="1"/>
    <col min="6665" max="6668" width="12.7109375" style="188" customWidth="1"/>
    <col min="6669" max="6669" width="2.7109375" style="188" customWidth="1"/>
    <col min="6670" max="6917" width="9.140625" style="188"/>
    <col min="6918" max="6918" width="3.28515625" style="188" customWidth="1"/>
    <col min="6919" max="6919" width="11.5703125" style="188" customWidth="1"/>
    <col min="6920" max="6920" width="15.5703125" style="188" customWidth="1"/>
    <col min="6921" max="6924" width="12.7109375" style="188" customWidth="1"/>
    <col min="6925" max="6925" width="2.7109375" style="188" customWidth="1"/>
    <col min="6926" max="7173" width="9.140625" style="188"/>
    <col min="7174" max="7174" width="3.28515625" style="188" customWidth="1"/>
    <col min="7175" max="7175" width="11.5703125" style="188" customWidth="1"/>
    <col min="7176" max="7176" width="15.5703125" style="188" customWidth="1"/>
    <col min="7177" max="7180" width="12.7109375" style="188" customWidth="1"/>
    <col min="7181" max="7181" width="2.7109375" style="188" customWidth="1"/>
    <col min="7182" max="7429" width="9.140625" style="188"/>
    <col min="7430" max="7430" width="3.28515625" style="188" customWidth="1"/>
    <col min="7431" max="7431" width="11.5703125" style="188" customWidth="1"/>
    <col min="7432" max="7432" width="15.5703125" style="188" customWidth="1"/>
    <col min="7433" max="7436" width="12.7109375" style="188" customWidth="1"/>
    <col min="7437" max="7437" width="2.7109375" style="188" customWidth="1"/>
    <col min="7438" max="7685" width="9.140625" style="188"/>
    <col min="7686" max="7686" width="3.28515625" style="188" customWidth="1"/>
    <col min="7687" max="7687" width="11.5703125" style="188" customWidth="1"/>
    <col min="7688" max="7688" width="15.5703125" style="188" customWidth="1"/>
    <col min="7689" max="7692" width="12.7109375" style="188" customWidth="1"/>
    <col min="7693" max="7693" width="2.7109375" style="188" customWidth="1"/>
    <col min="7694" max="7941" width="9.140625" style="188"/>
    <col min="7942" max="7942" width="3.28515625" style="188" customWidth="1"/>
    <col min="7943" max="7943" width="11.5703125" style="188" customWidth="1"/>
    <col min="7944" max="7944" width="15.5703125" style="188" customWidth="1"/>
    <col min="7945" max="7948" width="12.7109375" style="188" customWidth="1"/>
    <col min="7949" max="7949" width="2.7109375" style="188" customWidth="1"/>
    <col min="7950" max="8197" width="9.140625" style="188"/>
    <col min="8198" max="8198" width="3.28515625" style="188" customWidth="1"/>
    <col min="8199" max="8199" width="11.5703125" style="188" customWidth="1"/>
    <col min="8200" max="8200" width="15.5703125" style="188" customWidth="1"/>
    <col min="8201" max="8204" width="12.7109375" style="188" customWidth="1"/>
    <col min="8205" max="8205" width="2.7109375" style="188" customWidth="1"/>
    <col min="8206" max="8453" width="9.140625" style="188"/>
    <col min="8454" max="8454" width="3.28515625" style="188" customWidth="1"/>
    <col min="8455" max="8455" width="11.5703125" style="188" customWidth="1"/>
    <col min="8456" max="8456" width="15.5703125" style="188" customWidth="1"/>
    <col min="8457" max="8460" width="12.7109375" style="188" customWidth="1"/>
    <col min="8461" max="8461" width="2.7109375" style="188" customWidth="1"/>
    <col min="8462" max="8709" width="9.140625" style="188"/>
    <col min="8710" max="8710" width="3.28515625" style="188" customWidth="1"/>
    <col min="8711" max="8711" width="11.5703125" style="188" customWidth="1"/>
    <col min="8712" max="8712" width="15.5703125" style="188" customWidth="1"/>
    <col min="8713" max="8716" width="12.7109375" style="188" customWidth="1"/>
    <col min="8717" max="8717" width="2.7109375" style="188" customWidth="1"/>
    <col min="8718" max="8965" width="9.140625" style="188"/>
    <col min="8966" max="8966" width="3.28515625" style="188" customWidth="1"/>
    <col min="8967" max="8967" width="11.5703125" style="188" customWidth="1"/>
    <col min="8968" max="8968" width="15.5703125" style="188" customWidth="1"/>
    <col min="8969" max="8972" width="12.7109375" style="188" customWidth="1"/>
    <col min="8973" max="8973" width="2.7109375" style="188" customWidth="1"/>
    <col min="8974" max="9221" width="9.140625" style="188"/>
    <col min="9222" max="9222" width="3.28515625" style="188" customWidth="1"/>
    <col min="9223" max="9223" width="11.5703125" style="188" customWidth="1"/>
    <col min="9224" max="9224" width="15.5703125" style="188" customWidth="1"/>
    <col min="9225" max="9228" width="12.7109375" style="188" customWidth="1"/>
    <col min="9229" max="9229" width="2.7109375" style="188" customWidth="1"/>
    <col min="9230" max="9477" width="9.140625" style="188"/>
    <col min="9478" max="9478" width="3.28515625" style="188" customWidth="1"/>
    <col min="9479" max="9479" width="11.5703125" style="188" customWidth="1"/>
    <col min="9480" max="9480" width="15.5703125" style="188" customWidth="1"/>
    <col min="9481" max="9484" width="12.7109375" style="188" customWidth="1"/>
    <col min="9485" max="9485" width="2.7109375" style="188" customWidth="1"/>
    <col min="9486" max="9733" width="9.140625" style="188"/>
    <col min="9734" max="9734" width="3.28515625" style="188" customWidth="1"/>
    <col min="9735" max="9735" width="11.5703125" style="188" customWidth="1"/>
    <col min="9736" max="9736" width="15.5703125" style="188" customWidth="1"/>
    <col min="9737" max="9740" width="12.7109375" style="188" customWidth="1"/>
    <col min="9741" max="9741" width="2.7109375" style="188" customWidth="1"/>
    <col min="9742" max="9989" width="9.140625" style="188"/>
    <col min="9990" max="9990" width="3.28515625" style="188" customWidth="1"/>
    <col min="9991" max="9991" width="11.5703125" style="188" customWidth="1"/>
    <col min="9992" max="9992" width="15.5703125" style="188" customWidth="1"/>
    <col min="9993" max="9996" width="12.7109375" style="188" customWidth="1"/>
    <col min="9997" max="9997" width="2.7109375" style="188" customWidth="1"/>
    <col min="9998" max="10245" width="9.140625" style="188"/>
    <col min="10246" max="10246" width="3.28515625" style="188" customWidth="1"/>
    <col min="10247" max="10247" width="11.5703125" style="188" customWidth="1"/>
    <col min="10248" max="10248" width="15.5703125" style="188" customWidth="1"/>
    <col min="10249" max="10252" width="12.7109375" style="188" customWidth="1"/>
    <col min="10253" max="10253" width="2.7109375" style="188" customWidth="1"/>
    <col min="10254" max="10501" width="9.140625" style="188"/>
    <col min="10502" max="10502" width="3.28515625" style="188" customWidth="1"/>
    <col min="10503" max="10503" width="11.5703125" style="188" customWidth="1"/>
    <col min="10504" max="10504" width="15.5703125" style="188" customWidth="1"/>
    <col min="10505" max="10508" width="12.7109375" style="188" customWidth="1"/>
    <col min="10509" max="10509" width="2.7109375" style="188" customWidth="1"/>
    <col min="10510" max="10757" width="9.140625" style="188"/>
    <col min="10758" max="10758" width="3.28515625" style="188" customWidth="1"/>
    <col min="10759" max="10759" width="11.5703125" style="188" customWidth="1"/>
    <col min="10760" max="10760" width="15.5703125" style="188" customWidth="1"/>
    <col min="10761" max="10764" width="12.7109375" style="188" customWidth="1"/>
    <col min="10765" max="10765" width="2.7109375" style="188" customWidth="1"/>
    <col min="10766" max="11013" width="9.140625" style="188"/>
    <col min="11014" max="11014" width="3.28515625" style="188" customWidth="1"/>
    <col min="11015" max="11015" width="11.5703125" style="188" customWidth="1"/>
    <col min="11016" max="11016" width="15.5703125" style="188" customWidth="1"/>
    <col min="11017" max="11020" width="12.7109375" style="188" customWidth="1"/>
    <col min="11021" max="11021" width="2.7109375" style="188" customWidth="1"/>
    <col min="11022" max="11269" width="9.140625" style="188"/>
    <col min="11270" max="11270" width="3.28515625" style="188" customWidth="1"/>
    <col min="11271" max="11271" width="11.5703125" style="188" customWidth="1"/>
    <col min="11272" max="11272" width="15.5703125" style="188" customWidth="1"/>
    <col min="11273" max="11276" width="12.7109375" style="188" customWidth="1"/>
    <col min="11277" max="11277" width="2.7109375" style="188" customWidth="1"/>
    <col min="11278" max="11525" width="9.140625" style="188"/>
    <col min="11526" max="11526" width="3.28515625" style="188" customWidth="1"/>
    <col min="11527" max="11527" width="11.5703125" style="188" customWidth="1"/>
    <col min="11528" max="11528" width="15.5703125" style="188" customWidth="1"/>
    <col min="11529" max="11532" width="12.7109375" style="188" customWidth="1"/>
    <col min="11533" max="11533" width="2.7109375" style="188" customWidth="1"/>
    <col min="11534" max="11781" width="9.140625" style="188"/>
    <col min="11782" max="11782" width="3.28515625" style="188" customWidth="1"/>
    <col min="11783" max="11783" width="11.5703125" style="188" customWidth="1"/>
    <col min="11784" max="11784" width="15.5703125" style="188" customWidth="1"/>
    <col min="11785" max="11788" width="12.7109375" style="188" customWidth="1"/>
    <col min="11789" max="11789" width="2.7109375" style="188" customWidth="1"/>
    <col min="11790" max="12037" width="9.140625" style="188"/>
    <col min="12038" max="12038" width="3.28515625" style="188" customWidth="1"/>
    <col min="12039" max="12039" width="11.5703125" style="188" customWidth="1"/>
    <col min="12040" max="12040" width="15.5703125" style="188" customWidth="1"/>
    <col min="12041" max="12044" width="12.7109375" style="188" customWidth="1"/>
    <col min="12045" max="12045" width="2.7109375" style="188" customWidth="1"/>
    <col min="12046" max="12293" width="9.140625" style="188"/>
    <col min="12294" max="12294" width="3.28515625" style="188" customWidth="1"/>
    <col min="12295" max="12295" width="11.5703125" style="188" customWidth="1"/>
    <col min="12296" max="12296" width="15.5703125" style="188" customWidth="1"/>
    <col min="12297" max="12300" width="12.7109375" style="188" customWidth="1"/>
    <col min="12301" max="12301" width="2.7109375" style="188" customWidth="1"/>
    <col min="12302" max="12549" width="9.140625" style="188"/>
    <col min="12550" max="12550" width="3.28515625" style="188" customWidth="1"/>
    <col min="12551" max="12551" width="11.5703125" style="188" customWidth="1"/>
    <col min="12552" max="12552" width="15.5703125" style="188" customWidth="1"/>
    <col min="12553" max="12556" width="12.7109375" style="188" customWidth="1"/>
    <col min="12557" max="12557" width="2.7109375" style="188" customWidth="1"/>
    <col min="12558" max="12805" width="9.140625" style="188"/>
    <col min="12806" max="12806" width="3.28515625" style="188" customWidth="1"/>
    <col min="12807" max="12807" width="11.5703125" style="188" customWidth="1"/>
    <col min="12808" max="12808" width="15.5703125" style="188" customWidth="1"/>
    <col min="12809" max="12812" width="12.7109375" style="188" customWidth="1"/>
    <col min="12813" max="12813" width="2.7109375" style="188" customWidth="1"/>
    <col min="12814" max="13061" width="9.140625" style="188"/>
    <col min="13062" max="13062" width="3.28515625" style="188" customWidth="1"/>
    <col min="13063" max="13063" width="11.5703125" style="188" customWidth="1"/>
    <col min="13064" max="13064" width="15.5703125" style="188" customWidth="1"/>
    <col min="13065" max="13068" width="12.7109375" style="188" customWidth="1"/>
    <col min="13069" max="13069" width="2.7109375" style="188" customWidth="1"/>
    <col min="13070" max="13317" width="9.140625" style="188"/>
    <col min="13318" max="13318" width="3.28515625" style="188" customWidth="1"/>
    <col min="13319" max="13319" width="11.5703125" style="188" customWidth="1"/>
    <col min="13320" max="13320" width="15.5703125" style="188" customWidth="1"/>
    <col min="13321" max="13324" width="12.7109375" style="188" customWidth="1"/>
    <col min="13325" max="13325" width="2.7109375" style="188" customWidth="1"/>
    <col min="13326" max="13573" width="9.140625" style="188"/>
    <col min="13574" max="13574" width="3.28515625" style="188" customWidth="1"/>
    <col min="13575" max="13575" width="11.5703125" style="188" customWidth="1"/>
    <col min="13576" max="13576" width="15.5703125" style="188" customWidth="1"/>
    <col min="13577" max="13580" width="12.7109375" style="188" customWidth="1"/>
    <col min="13581" max="13581" width="2.7109375" style="188" customWidth="1"/>
    <col min="13582" max="13829" width="9.140625" style="188"/>
    <col min="13830" max="13830" width="3.28515625" style="188" customWidth="1"/>
    <col min="13831" max="13831" width="11.5703125" style="188" customWidth="1"/>
    <col min="13832" max="13832" width="15.5703125" style="188" customWidth="1"/>
    <col min="13833" max="13836" width="12.7109375" style="188" customWidth="1"/>
    <col min="13837" max="13837" width="2.7109375" style="188" customWidth="1"/>
    <col min="13838" max="14085" width="9.140625" style="188"/>
    <col min="14086" max="14086" width="3.28515625" style="188" customWidth="1"/>
    <col min="14087" max="14087" width="11.5703125" style="188" customWidth="1"/>
    <col min="14088" max="14088" width="15.5703125" style="188" customWidth="1"/>
    <col min="14089" max="14092" width="12.7109375" style="188" customWidth="1"/>
    <col min="14093" max="14093" width="2.7109375" style="188" customWidth="1"/>
    <col min="14094" max="14341" width="9.140625" style="188"/>
    <col min="14342" max="14342" width="3.28515625" style="188" customWidth="1"/>
    <col min="14343" max="14343" width="11.5703125" style="188" customWidth="1"/>
    <col min="14344" max="14344" width="15.5703125" style="188" customWidth="1"/>
    <col min="14345" max="14348" width="12.7109375" style="188" customWidth="1"/>
    <col min="14349" max="14349" width="2.7109375" style="188" customWidth="1"/>
    <col min="14350" max="14597" width="9.140625" style="188"/>
    <col min="14598" max="14598" width="3.28515625" style="188" customWidth="1"/>
    <col min="14599" max="14599" width="11.5703125" style="188" customWidth="1"/>
    <col min="14600" max="14600" width="15.5703125" style="188" customWidth="1"/>
    <col min="14601" max="14604" width="12.7109375" style="188" customWidth="1"/>
    <col min="14605" max="14605" width="2.7109375" style="188" customWidth="1"/>
    <col min="14606" max="14853" width="9.140625" style="188"/>
    <col min="14854" max="14854" width="3.28515625" style="188" customWidth="1"/>
    <col min="14855" max="14855" width="11.5703125" style="188" customWidth="1"/>
    <col min="14856" max="14856" width="15.5703125" style="188" customWidth="1"/>
    <col min="14857" max="14860" width="12.7109375" style="188" customWidth="1"/>
    <col min="14861" max="14861" width="2.7109375" style="188" customWidth="1"/>
    <col min="14862" max="15109" width="9.140625" style="188"/>
    <col min="15110" max="15110" width="3.28515625" style="188" customWidth="1"/>
    <col min="15111" max="15111" width="11.5703125" style="188" customWidth="1"/>
    <col min="15112" max="15112" width="15.5703125" style="188" customWidth="1"/>
    <col min="15113" max="15116" width="12.7109375" style="188" customWidth="1"/>
    <col min="15117" max="15117" width="2.7109375" style="188" customWidth="1"/>
    <col min="15118" max="15365" width="9.140625" style="188"/>
    <col min="15366" max="15366" width="3.28515625" style="188" customWidth="1"/>
    <col min="15367" max="15367" width="11.5703125" style="188" customWidth="1"/>
    <col min="15368" max="15368" width="15.5703125" style="188" customWidth="1"/>
    <col min="15369" max="15372" width="12.7109375" style="188" customWidth="1"/>
    <col min="15373" max="15373" width="2.7109375" style="188" customWidth="1"/>
    <col min="15374" max="15621" width="9.140625" style="188"/>
    <col min="15622" max="15622" width="3.28515625" style="188" customWidth="1"/>
    <col min="15623" max="15623" width="11.5703125" style="188" customWidth="1"/>
    <col min="15624" max="15624" width="15.5703125" style="188" customWidth="1"/>
    <col min="15625" max="15628" width="12.7109375" style="188" customWidth="1"/>
    <col min="15629" max="15629" width="2.7109375" style="188" customWidth="1"/>
    <col min="15630" max="15877" width="9.140625" style="188"/>
    <col min="15878" max="15878" width="3.28515625" style="188" customWidth="1"/>
    <col min="15879" max="15879" width="11.5703125" style="188" customWidth="1"/>
    <col min="15880" max="15880" width="15.5703125" style="188" customWidth="1"/>
    <col min="15881" max="15884" width="12.7109375" style="188" customWidth="1"/>
    <col min="15885" max="15885" width="2.7109375" style="188" customWidth="1"/>
    <col min="15886" max="16133" width="9.140625" style="188"/>
    <col min="16134" max="16134" width="3.28515625" style="188" customWidth="1"/>
    <col min="16135" max="16135" width="11.5703125" style="188" customWidth="1"/>
    <col min="16136" max="16136" width="15.5703125" style="188" customWidth="1"/>
    <col min="16137" max="16140" width="12.7109375" style="188" customWidth="1"/>
    <col min="16141" max="16141" width="2.7109375" style="188" customWidth="1"/>
    <col min="16142" max="16384" width="9.140625" style="188"/>
  </cols>
  <sheetData>
    <row r="1" spans="2:17" ht="41.25" customHeight="1" x14ac:dyDescent="0.2">
      <c r="B1" s="691" t="s">
        <v>911</v>
      </c>
      <c r="C1" s="691"/>
      <c r="D1" s="691"/>
      <c r="E1" s="691"/>
      <c r="F1" s="691"/>
      <c r="G1" s="691"/>
    </row>
    <row r="2" spans="2:17" x14ac:dyDescent="0.2">
      <c r="H2" s="681" t="s">
        <v>226</v>
      </c>
      <c r="I2" s="692" t="s">
        <v>866</v>
      </c>
      <c r="J2" s="693"/>
      <c r="K2" s="694"/>
      <c r="L2" s="692" t="s">
        <v>867</v>
      </c>
      <c r="M2" s="695"/>
      <c r="N2" s="696"/>
      <c r="O2" s="692" t="s">
        <v>868</v>
      </c>
      <c r="P2" s="693"/>
      <c r="Q2" s="694"/>
    </row>
    <row r="3" spans="2:17" x14ac:dyDescent="0.2">
      <c r="B3" s="544" t="s">
        <v>849</v>
      </c>
      <c r="C3" s="544" t="s">
        <v>851</v>
      </c>
      <c r="D3" s="544" t="s">
        <v>217</v>
      </c>
      <c r="E3" s="544" t="s">
        <v>850</v>
      </c>
      <c r="H3" s="682"/>
      <c r="I3" s="544" t="s">
        <v>181</v>
      </c>
      <c r="J3" s="544" t="s">
        <v>182</v>
      </c>
      <c r="K3" s="544" t="s">
        <v>183</v>
      </c>
      <c r="L3" s="544" t="s">
        <v>181</v>
      </c>
      <c r="M3" s="544" t="s">
        <v>182</v>
      </c>
      <c r="N3" s="544" t="s">
        <v>183</v>
      </c>
      <c r="O3" s="544" t="s">
        <v>181</v>
      </c>
      <c r="P3" s="544" t="s">
        <v>182</v>
      </c>
      <c r="Q3" s="544" t="s">
        <v>183</v>
      </c>
    </row>
    <row r="4" spans="2:17" x14ac:dyDescent="0.2">
      <c r="B4" s="543" t="s">
        <v>181</v>
      </c>
      <c r="C4" s="198">
        <f>I16</f>
        <v>315945224</v>
      </c>
      <c r="D4" s="77">
        <f>L16</f>
        <v>3664.4908957494731</v>
      </c>
      <c r="E4" s="198">
        <f>M127</f>
        <v>106061</v>
      </c>
      <c r="H4" s="54" t="s">
        <v>140</v>
      </c>
      <c r="I4" s="545">
        <f>M60</f>
        <v>20199783</v>
      </c>
      <c r="J4" s="198">
        <f>U60</f>
        <v>18055139</v>
      </c>
      <c r="K4" s="198">
        <f>AB60</f>
        <v>1265947</v>
      </c>
      <c r="L4" s="539">
        <f>M78</f>
        <v>286.51768788174695</v>
      </c>
      <c r="M4" s="539">
        <f>U78</f>
        <v>273.40108602393911</v>
      </c>
      <c r="N4" s="539">
        <f>AB78</f>
        <v>31.598291865521727</v>
      </c>
      <c r="O4" s="548">
        <f>M112</f>
        <v>14249</v>
      </c>
      <c r="P4" s="198">
        <f>U112</f>
        <v>18526</v>
      </c>
      <c r="Q4" s="198">
        <f>AB112</f>
        <v>2465</v>
      </c>
    </row>
    <row r="5" spans="2:17" x14ac:dyDescent="0.2">
      <c r="B5" s="543" t="s">
        <v>182</v>
      </c>
      <c r="C5" s="198">
        <f>J16</f>
        <v>322374175</v>
      </c>
      <c r="D5" s="77">
        <f>M16</f>
        <v>3733.3053236783617</v>
      </c>
      <c r="E5" s="198">
        <f>U127</f>
        <v>157206</v>
      </c>
      <c r="H5" s="54" t="s">
        <v>141</v>
      </c>
      <c r="I5" s="545">
        <f>M61</f>
        <v>22590662</v>
      </c>
      <c r="J5" s="198">
        <f>U61</f>
        <v>17522250</v>
      </c>
      <c r="K5" s="198">
        <f>AB61</f>
        <v>1041201</v>
      </c>
      <c r="L5" s="539">
        <f>M79</f>
        <v>301.08763458434095</v>
      </c>
      <c r="M5" s="539">
        <f>U79</f>
        <v>289.36885728480507</v>
      </c>
      <c r="N5" s="539">
        <f>AB79</f>
        <v>14.640103678920187</v>
      </c>
      <c r="O5" s="548">
        <f>M113</f>
        <v>13206</v>
      </c>
      <c r="P5" s="198">
        <f>U113</f>
        <v>19558</v>
      </c>
      <c r="Q5" s="198">
        <f>AB113</f>
        <v>1750</v>
      </c>
    </row>
    <row r="6" spans="2:17" x14ac:dyDescent="0.2">
      <c r="B6" s="543" t="s">
        <v>183</v>
      </c>
      <c r="C6" s="198">
        <f>K16</f>
        <v>15317748</v>
      </c>
      <c r="D6" s="77">
        <f>N16</f>
        <v>197.53856258194324</v>
      </c>
      <c r="E6" s="198">
        <f>AB127</f>
        <v>17372</v>
      </c>
      <c r="H6" s="54" t="s">
        <v>142</v>
      </c>
      <c r="I6" s="545">
        <f>M62</f>
        <v>23510804</v>
      </c>
      <c r="J6" s="198">
        <f>U62</f>
        <v>16696402</v>
      </c>
      <c r="K6" s="198">
        <f>AB62</f>
        <v>972364</v>
      </c>
      <c r="L6" s="539">
        <f>M80</f>
        <v>364.28003347487936</v>
      </c>
      <c r="M6" s="539">
        <f>U80</f>
        <v>301.92241804518824</v>
      </c>
      <c r="N6" s="539">
        <f>AB80</f>
        <v>17.439781199799651</v>
      </c>
      <c r="O6" s="548">
        <f>M114</f>
        <v>12530</v>
      </c>
      <c r="P6" s="198">
        <f>U114</f>
        <v>17463</v>
      </c>
      <c r="Q6" s="198">
        <f>AB114</f>
        <v>1269</v>
      </c>
    </row>
    <row r="7" spans="2:17" x14ac:dyDescent="0.2">
      <c r="B7" s="527" t="s">
        <v>79</v>
      </c>
      <c r="C7" s="206">
        <f>SUM(C4:C6)</f>
        <v>653637147</v>
      </c>
      <c r="D7" s="203">
        <f t="shared" ref="D7:E7" si="0">SUM(D4:D6)</f>
        <v>7595.3347820097788</v>
      </c>
      <c r="E7" s="206">
        <f t="shared" si="0"/>
        <v>280639</v>
      </c>
      <c r="H7" s="54" t="s">
        <v>143</v>
      </c>
      <c r="I7" s="545">
        <f t="shared" ref="I7:I15" si="1">M63</f>
        <v>26307776</v>
      </c>
      <c r="J7" s="198">
        <f t="shared" ref="J7:J15" si="2">U63</f>
        <v>24871617</v>
      </c>
      <c r="K7" s="198">
        <f t="shared" ref="K7:K15" si="3">AB63</f>
        <v>1883133</v>
      </c>
      <c r="L7" s="539">
        <f t="shared" ref="L7:L15" si="4">M81</f>
        <v>369.95984961933715</v>
      </c>
      <c r="M7" s="539">
        <f t="shared" ref="M7:M15" si="5">U81</f>
        <v>322.96144584030765</v>
      </c>
      <c r="N7" s="539">
        <f t="shared" ref="N7:N15" si="6">AB81</f>
        <v>20.474270638704176</v>
      </c>
      <c r="O7" s="548">
        <f t="shared" ref="O7:O15" si="7">M115</f>
        <v>11809</v>
      </c>
      <c r="P7" s="198">
        <f t="shared" ref="P7:P15" si="8">U115</f>
        <v>18725</v>
      </c>
      <c r="Q7" s="198">
        <f t="shared" ref="Q7:Q15" si="9">AB115</f>
        <v>2274</v>
      </c>
    </row>
    <row r="8" spans="2:17" x14ac:dyDescent="0.2">
      <c r="B8" s="527"/>
      <c r="C8" s="203"/>
      <c r="D8" s="206"/>
      <c r="E8" s="206"/>
      <c r="H8" s="54" t="s">
        <v>144</v>
      </c>
      <c r="I8" s="545">
        <f t="shared" si="1"/>
        <v>24214296</v>
      </c>
      <c r="J8" s="198">
        <f t="shared" si="2"/>
        <v>37343678</v>
      </c>
      <c r="K8" s="198">
        <f t="shared" si="3"/>
        <v>1207495</v>
      </c>
      <c r="L8" s="539">
        <f t="shared" si="4"/>
        <v>419.3358379358022</v>
      </c>
      <c r="M8" s="539">
        <f t="shared" si="5"/>
        <v>447.38493896804425</v>
      </c>
      <c r="N8" s="539">
        <f t="shared" si="6"/>
        <v>8.7453459822445385</v>
      </c>
      <c r="O8" s="548">
        <f t="shared" si="7"/>
        <v>11309</v>
      </c>
      <c r="P8" s="198">
        <f t="shared" si="8"/>
        <v>16146</v>
      </c>
      <c r="Q8" s="198">
        <f t="shared" si="9"/>
        <v>2052</v>
      </c>
    </row>
    <row r="9" spans="2:17" x14ac:dyDescent="0.2">
      <c r="B9" s="527"/>
      <c r="C9" s="203"/>
      <c r="D9" s="206"/>
      <c r="E9" s="206"/>
      <c r="H9" s="54" t="s">
        <v>145</v>
      </c>
      <c r="I9" s="545">
        <f t="shared" si="1"/>
        <v>35247820</v>
      </c>
      <c r="J9" s="198">
        <f t="shared" si="2"/>
        <v>32414356</v>
      </c>
      <c r="K9" s="198">
        <f t="shared" si="3"/>
        <v>1833680</v>
      </c>
      <c r="L9" s="539">
        <f t="shared" si="4"/>
        <v>369.85268544242018</v>
      </c>
      <c r="M9" s="539">
        <f t="shared" si="5"/>
        <v>378.36102937443223</v>
      </c>
      <c r="N9" s="539">
        <f t="shared" si="6"/>
        <v>14.912715452527603</v>
      </c>
      <c r="O9" s="548">
        <f t="shared" si="7"/>
        <v>14845</v>
      </c>
      <c r="P9" s="198">
        <f t="shared" si="8"/>
        <v>21663</v>
      </c>
      <c r="Q9" s="198">
        <f t="shared" si="9"/>
        <v>2070</v>
      </c>
    </row>
    <row r="10" spans="2:17" x14ac:dyDescent="0.2">
      <c r="B10" s="527"/>
      <c r="C10" s="203"/>
      <c r="D10" s="206"/>
      <c r="E10" s="206"/>
      <c r="H10" s="54" t="s">
        <v>146</v>
      </c>
      <c r="I10" s="545">
        <f t="shared" si="1"/>
        <v>32698025</v>
      </c>
      <c r="J10" s="198">
        <f t="shared" si="2"/>
        <v>34125213</v>
      </c>
      <c r="K10" s="198">
        <f t="shared" si="3"/>
        <v>1643766</v>
      </c>
      <c r="L10" s="539">
        <f t="shared" si="4"/>
        <v>279.01059459132119</v>
      </c>
      <c r="M10" s="539">
        <f t="shared" si="5"/>
        <v>339.48471397069034</v>
      </c>
      <c r="N10" s="539">
        <f t="shared" si="6"/>
        <v>10.80438325991962</v>
      </c>
      <c r="O10" s="548">
        <f t="shared" si="7"/>
        <v>15797</v>
      </c>
      <c r="P10" s="198">
        <f t="shared" si="8"/>
        <v>26571</v>
      </c>
      <c r="Q10" s="198">
        <f t="shared" si="9"/>
        <v>3381</v>
      </c>
    </row>
    <row r="11" spans="2:17" x14ac:dyDescent="0.2">
      <c r="B11" s="527"/>
      <c r="C11" s="203"/>
      <c r="D11" s="206"/>
      <c r="E11" s="206"/>
      <c r="H11" s="54" t="s">
        <v>147</v>
      </c>
      <c r="I11" s="545">
        <f t="shared" si="1"/>
        <v>25292545</v>
      </c>
      <c r="J11" s="198">
        <f t="shared" si="2"/>
        <v>36366722</v>
      </c>
      <c r="K11" s="198">
        <f t="shared" si="3"/>
        <v>842804</v>
      </c>
      <c r="L11" s="539">
        <f t="shared" si="4"/>
        <v>256.42416937245298</v>
      </c>
      <c r="M11" s="539">
        <f t="shared" si="5"/>
        <v>322.47641354167831</v>
      </c>
      <c r="N11" s="539">
        <f t="shared" si="6"/>
        <v>13.628937931580356</v>
      </c>
      <c r="O11" s="548">
        <f t="shared" si="7"/>
        <v>13693</v>
      </c>
      <c r="P11" s="198">
        <f t="shared" si="8"/>
        <v>22385</v>
      </c>
      <c r="Q11" s="198">
        <f t="shared" si="9"/>
        <v>1397</v>
      </c>
    </row>
    <row r="12" spans="2:17" x14ac:dyDescent="0.2">
      <c r="B12" s="527"/>
      <c r="C12" s="203"/>
      <c r="D12" s="206"/>
      <c r="E12" s="206"/>
      <c r="H12" s="54" t="s">
        <v>148</v>
      </c>
      <c r="I12" s="545">
        <f t="shared" si="1"/>
        <v>27799687</v>
      </c>
      <c r="J12" s="198">
        <f t="shared" si="2"/>
        <v>27958907</v>
      </c>
      <c r="K12" s="198">
        <f t="shared" si="3"/>
        <v>1249813</v>
      </c>
      <c r="L12" s="539">
        <f t="shared" si="4"/>
        <v>338.61957879789719</v>
      </c>
      <c r="M12" s="539">
        <f t="shared" si="5"/>
        <v>363.56318817934914</v>
      </c>
      <c r="N12" s="539">
        <f t="shared" si="6"/>
        <v>17.644517952679017</v>
      </c>
      <c r="O12" s="548">
        <f t="shared" si="7"/>
        <v>13909</v>
      </c>
      <c r="P12" s="198">
        <f t="shared" si="8"/>
        <v>19138</v>
      </c>
      <c r="Q12" s="198">
        <f t="shared" si="9"/>
        <v>1356</v>
      </c>
    </row>
    <row r="13" spans="2:17" x14ac:dyDescent="0.2">
      <c r="B13" s="527"/>
      <c r="C13" s="203"/>
      <c r="D13" s="206"/>
      <c r="E13" s="206"/>
      <c r="H13" s="54" t="s">
        <v>149</v>
      </c>
      <c r="I13" s="545">
        <f t="shared" si="1"/>
        <v>22299003</v>
      </c>
      <c r="J13" s="198">
        <f t="shared" si="2"/>
        <v>24802045</v>
      </c>
      <c r="K13" s="198">
        <f t="shared" si="3"/>
        <v>1277325</v>
      </c>
      <c r="L13" s="539">
        <f t="shared" si="4"/>
        <v>219.13735107605652</v>
      </c>
      <c r="M13" s="539">
        <f t="shared" si="5"/>
        <v>254.01668551504167</v>
      </c>
      <c r="N13" s="539">
        <f t="shared" si="6"/>
        <v>17.078729792346124</v>
      </c>
      <c r="O13" s="548">
        <f t="shared" si="7"/>
        <v>11805</v>
      </c>
      <c r="P13" s="198">
        <f t="shared" si="8"/>
        <v>15356</v>
      </c>
      <c r="Q13" s="198">
        <f t="shared" si="9"/>
        <v>1478</v>
      </c>
    </row>
    <row r="14" spans="2:17" x14ac:dyDescent="0.2">
      <c r="B14" s="527"/>
      <c r="C14" s="203"/>
      <c r="D14" s="206"/>
      <c r="E14" s="206"/>
      <c r="H14" s="54" t="s">
        <v>150</v>
      </c>
      <c r="I14" s="545">
        <f t="shared" si="1"/>
        <v>27947074</v>
      </c>
      <c r="J14" s="198">
        <f t="shared" si="2"/>
        <v>24684113</v>
      </c>
      <c r="K14" s="198">
        <f t="shared" si="3"/>
        <v>985186</v>
      </c>
      <c r="L14" s="539">
        <f t="shared" si="4"/>
        <v>188.56794223772772</v>
      </c>
      <c r="M14" s="539">
        <f t="shared" si="5"/>
        <v>215.12013246274978</v>
      </c>
      <c r="N14" s="539">
        <f t="shared" si="6"/>
        <v>12.373933144369389</v>
      </c>
      <c r="O14" s="548">
        <f t="shared" si="7"/>
        <v>11975</v>
      </c>
      <c r="P14" s="198">
        <f t="shared" si="8"/>
        <v>14940</v>
      </c>
      <c r="Q14" s="198">
        <f t="shared" si="9"/>
        <v>1218</v>
      </c>
    </row>
    <row r="15" spans="2:17" x14ac:dyDescent="0.2">
      <c r="B15" s="527"/>
      <c r="C15" s="203"/>
      <c r="D15" s="206"/>
      <c r="E15" s="206"/>
      <c r="H15" s="54" t="s">
        <v>151</v>
      </c>
      <c r="I15" s="545">
        <f t="shared" si="1"/>
        <v>27837749</v>
      </c>
      <c r="J15" s="198">
        <f t="shared" si="2"/>
        <v>27533733</v>
      </c>
      <c r="K15" s="198">
        <f t="shared" si="3"/>
        <v>1115034</v>
      </c>
      <c r="L15" s="539">
        <f t="shared" si="4"/>
        <v>271.69753073549117</v>
      </c>
      <c r="M15" s="539">
        <f t="shared" si="5"/>
        <v>225.24441447213559</v>
      </c>
      <c r="N15" s="539">
        <f t="shared" si="6"/>
        <v>18.197551683330826</v>
      </c>
      <c r="O15" s="548">
        <f t="shared" si="7"/>
        <v>14416</v>
      </c>
      <c r="P15" s="198">
        <f t="shared" si="8"/>
        <v>17538</v>
      </c>
      <c r="Q15" s="198">
        <f t="shared" si="9"/>
        <v>2156</v>
      </c>
    </row>
    <row r="16" spans="2:17" x14ac:dyDescent="0.2">
      <c r="B16" s="527"/>
      <c r="C16" s="203"/>
      <c r="D16" s="206"/>
      <c r="E16" s="206"/>
      <c r="H16" s="547" t="s">
        <v>79</v>
      </c>
      <c r="I16" s="206">
        <f>SUM(I4:I15)</f>
        <v>315945224</v>
      </c>
      <c r="J16" s="206">
        <f t="shared" ref="J16:Q16" si="10">SUM(J4:J15)</f>
        <v>322374175</v>
      </c>
      <c r="K16" s="206">
        <f t="shared" si="10"/>
        <v>15317748</v>
      </c>
      <c r="L16" s="540">
        <f t="shared" si="10"/>
        <v>3664.4908957494731</v>
      </c>
      <c r="M16" s="540">
        <f t="shared" si="10"/>
        <v>3733.3053236783617</v>
      </c>
      <c r="N16" s="540">
        <f t="shared" si="10"/>
        <v>197.53856258194324</v>
      </c>
      <c r="O16" s="206">
        <f t="shared" si="10"/>
        <v>159543</v>
      </c>
      <c r="P16" s="206">
        <f t="shared" si="10"/>
        <v>228009</v>
      </c>
      <c r="Q16" s="206">
        <f t="shared" si="10"/>
        <v>22866</v>
      </c>
    </row>
    <row r="17" spans="2:47" x14ac:dyDescent="0.2">
      <c r="B17" s="527"/>
      <c r="C17" s="203"/>
      <c r="D17" s="206"/>
      <c r="E17" s="206"/>
    </row>
    <row r="18" spans="2:47" x14ac:dyDescent="0.2">
      <c r="B18" s="527"/>
      <c r="C18" s="203"/>
      <c r="D18" s="206"/>
      <c r="E18" s="206"/>
    </row>
    <row r="19" spans="2:47" x14ac:dyDescent="0.2">
      <c r="B19" s="552" t="s">
        <v>849</v>
      </c>
      <c r="C19" s="544" t="s">
        <v>216</v>
      </c>
      <c r="D19" s="544" t="s">
        <v>851</v>
      </c>
      <c r="E19" s="544" t="s">
        <v>217</v>
      </c>
      <c r="F19" s="544" t="s">
        <v>850</v>
      </c>
      <c r="H19" s="681" t="s">
        <v>226</v>
      </c>
      <c r="I19" s="678" t="s">
        <v>866</v>
      </c>
      <c r="J19" s="679"/>
      <c r="K19" s="679"/>
      <c r="L19" s="679"/>
      <c r="M19" s="679"/>
      <c r="N19" s="679"/>
      <c r="O19" s="679"/>
      <c r="P19" s="679"/>
      <c r="Q19" s="679"/>
      <c r="R19" s="680"/>
      <c r="S19" s="680"/>
      <c r="T19" s="680"/>
      <c r="U19" s="680"/>
      <c r="V19" s="678" t="s">
        <v>867</v>
      </c>
      <c r="W19" s="679"/>
      <c r="X19" s="679"/>
      <c r="Y19" s="679"/>
      <c r="Z19" s="679"/>
      <c r="AA19" s="679"/>
      <c r="AB19" s="679"/>
      <c r="AC19" s="679"/>
      <c r="AD19" s="679"/>
      <c r="AE19" s="680"/>
      <c r="AF19" s="680"/>
      <c r="AG19" s="680"/>
      <c r="AH19" s="680"/>
      <c r="AI19" s="678" t="s">
        <v>868</v>
      </c>
      <c r="AJ19" s="679"/>
      <c r="AK19" s="679"/>
      <c r="AL19" s="679"/>
      <c r="AM19" s="679"/>
      <c r="AN19" s="679"/>
      <c r="AO19" s="679"/>
      <c r="AP19" s="679"/>
      <c r="AQ19" s="679"/>
      <c r="AR19" s="680"/>
      <c r="AS19" s="680"/>
      <c r="AT19" s="680"/>
      <c r="AU19" s="680"/>
    </row>
    <row r="20" spans="2:47" x14ac:dyDescent="0.2">
      <c r="B20" s="685" t="s">
        <v>181</v>
      </c>
      <c r="C20" s="553" t="s">
        <v>871</v>
      </c>
      <c r="D20" s="541">
        <f>I72</f>
        <v>39204592</v>
      </c>
      <c r="E20" s="539">
        <f>I90</f>
        <v>506.84861388017384</v>
      </c>
      <c r="F20" s="198">
        <f>I127</f>
        <v>22256</v>
      </c>
      <c r="H20" s="682"/>
      <c r="I20" s="191" t="s">
        <v>185</v>
      </c>
      <c r="J20" s="192" t="s">
        <v>186</v>
      </c>
      <c r="K20" s="192" t="s">
        <v>187</v>
      </c>
      <c r="L20" s="192" t="s">
        <v>188</v>
      </c>
      <c r="M20" s="193" t="s">
        <v>189</v>
      </c>
      <c r="N20" s="193" t="s">
        <v>190</v>
      </c>
      <c r="O20" s="193" t="s">
        <v>191</v>
      </c>
      <c r="P20" s="193" t="s">
        <v>192</v>
      </c>
      <c r="Q20" s="193" t="s">
        <v>193</v>
      </c>
      <c r="R20" s="193" t="s">
        <v>194</v>
      </c>
      <c r="S20" s="193" t="s">
        <v>195</v>
      </c>
      <c r="T20" s="193" t="s">
        <v>196</v>
      </c>
      <c r="U20" s="193" t="s">
        <v>197</v>
      </c>
      <c r="V20" s="191" t="s">
        <v>185</v>
      </c>
      <c r="W20" s="192" t="s">
        <v>186</v>
      </c>
      <c r="X20" s="192" t="s">
        <v>187</v>
      </c>
      <c r="Y20" s="192" t="s">
        <v>188</v>
      </c>
      <c r="Z20" s="193" t="s">
        <v>189</v>
      </c>
      <c r="AA20" s="193" t="s">
        <v>190</v>
      </c>
      <c r="AB20" s="193" t="s">
        <v>191</v>
      </c>
      <c r="AC20" s="193" t="s">
        <v>192</v>
      </c>
      <c r="AD20" s="193" t="s">
        <v>193</v>
      </c>
      <c r="AE20" s="193" t="s">
        <v>194</v>
      </c>
      <c r="AF20" s="193" t="s">
        <v>195</v>
      </c>
      <c r="AG20" s="193" t="s">
        <v>196</v>
      </c>
      <c r="AH20" s="193" t="s">
        <v>197</v>
      </c>
      <c r="AI20" s="191" t="s">
        <v>185</v>
      </c>
      <c r="AJ20" s="192" t="s">
        <v>186</v>
      </c>
      <c r="AK20" s="192" t="s">
        <v>187</v>
      </c>
      <c r="AL20" s="192" t="s">
        <v>188</v>
      </c>
      <c r="AM20" s="193" t="s">
        <v>189</v>
      </c>
      <c r="AN20" s="193" t="s">
        <v>190</v>
      </c>
      <c r="AO20" s="193" t="s">
        <v>191</v>
      </c>
      <c r="AP20" s="193" t="s">
        <v>192</v>
      </c>
      <c r="AQ20" s="193" t="s">
        <v>193</v>
      </c>
      <c r="AR20" s="193" t="s">
        <v>194</v>
      </c>
      <c r="AS20" s="193" t="s">
        <v>195</v>
      </c>
      <c r="AT20" s="193" t="s">
        <v>196</v>
      </c>
      <c r="AU20" s="193" t="s">
        <v>197</v>
      </c>
    </row>
    <row r="21" spans="2:47" x14ac:dyDescent="0.2">
      <c r="B21" s="686"/>
      <c r="C21" s="553" t="s">
        <v>872</v>
      </c>
      <c r="D21" s="541">
        <f>J72</f>
        <v>6891883</v>
      </c>
      <c r="E21" s="539">
        <f>J90</f>
        <v>90.09289601778417</v>
      </c>
      <c r="F21" s="198">
        <f>J127</f>
        <v>4496</v>
      </c>
      <c r="H21" s="54" t="s">
        <v>140</v>
      </c>
      <c r="I21" s="545">
        <f>I60</f>
        <v>4054636</v>
      </c>
      <c r="J21" s="545">
        <f t="shared" ref="J21:L21" si="11">J60</f>
        <v>657564</v>
      </c>
      <c r="K21" s="545">
        <f t="shared" si="11"/>
        <v>208550</v>
      </c>
      <c r="L21" s="545">
        <f t="shared" si="11"/>
        <v>15279033</v>
      </c>
      <c r="M21" s="600">
        <f>P60</f>
        <v>232769</v>
      </c>
      <c r="N21" s="600">
        <f t="shared" ref="N21:Q21" si="12">Q60</f>
        <v>78245</v>
      </c>
      <c r="O21" s="600">
        <f t="shared" si="12"/>
        <v>39442</v>
      </c>
      <c r="P21" s="551">
        <f t="shared" si="12"/>
        <v>17687641</v>
      </c>
      <c r="Q21" s="600">
        <f t="shared" si="12"/>
        <v>17042</v>
      </c>
      <c r="R21" s="198">
        <f>X60</f>
        <v>2091</v>
      </c>
      <c r="S21" s="198">
        <f t="shared" ref="S21:U21" si="13">Y60</f>
        <v>131153</v>
      </c>
      <c r="T21" s="198">
        <f t="shared" si="13"/>
        <v>1123563</v>
      </c>
      <c r="U21" s="198">
        <f t="shared" si="13"/>
        <v>9140</v>
      </c>
      <c r="V21" s="555">
        <f>I78</f>
        <v>41.921670485366114</v>
      </c>
      <c r="W21" s="555">
        <f t="shared" ref="W21:Y21" si="14">J78</f>
        <v>6.4355018743926768</v>
      </c>
      <c r="X21" s="555">
        <f t="shared" si="14"/>
        <v>9.550926904075812</v>
      </c>
      <c r="Y21" s="555">
        <f t="shared" si="14"/>
        <v>228.60958861791232</v>
      </c>
      <c r="Z21" s="539">
        <f>P78</f>
        <v>5.3811842416380316</v>
      </c>
      <c r="AA21" s="539">
        <f t="shared" ref="AA21:AD21" si="15">Q78</f>
        <v>5.4694165443079292</v>
      </c>
      <c r="AB21" s="539">
        <f t="shared" si="15"/>
        <v>2.2859160698862961</v>
      </c>
      <c r="AC21" s="539">
        <f t="shared" si="15"/>
        <v>259.29290384216119</v>
      </c>
      <c r="AD21" s="539">
        <f t="shared" si="15"/>
        <v>0.97166532594565069</v>
      </c>
      <c r="AE21" s="539">
        <f>X78</f>
        <v>9.4320324536965913E-2</v>
      </c>
      <c r="AF21" s="539">
        <f t="shared" ref="AF21:AH21" si="16">Y78</f>
        <v>1.1327120943296876</v>
      </c>
      <c r="AG21" s="539">
        <f t="shared" si="16"/>
        <v>30.113193506494042</v>
      </c>
      <c r="AH21" s="539">
        <f t="shared" si="16"/>
        <v>0.25806594016103146</v>
      </c>
      <c r="AI21" s="556">
        <f>I112</f>
        <v>2408</v>
      </c>
      <c r="AJ21" s="556">
        <f t="shared" ref="AJ21:AL21" si="17">J112</f>
        <v>468</v>
      </c>
      <c r="AK21" s="556">
        <f t="shared" si="17"/>
        <v>27</v>
      </c>
      <c r="AL21" s="556">
        <f t="shared" si="17"/>
        <v>11346</v>
      </c>
      <c r="AM21" s="541">
        <f>P112</f>
        <v>4720</v>
      </c>
      <c r="AN21" s="541">
        <f t="shared" ref="AN21:AQ21" si="18">Q112</f>
        <v>113</v>
      </c>
      <c r="AO21" s="541">
        <f t="shared" si="18"/>
        <v>216</v>
      </c>
      <c r="AP21" s="541">
        <f t="shared" si="18"/>
        <v>13424</v>
      </c>
      <c r="AQ21" s="541">
        <f t="shared" si="18"/>
        <v>53</v>
      </c>
      <c r="AR21" s="541">
        <f>X112</f>
        <v>12</v>
      </c>
      <c r="AS21" s="541">
        <f t="shared" ref="AS21:AU21" si="19">Y112</f>
        <v>250</v>
      </c>
      <c r="AT21" s="541">
        <f t="shared" si="19"/>
        <v>2124</v>
      </c>
      <c r="AU21" s="541">
        <f t="shared" si="19"/>
        <v>79</v>
      </c>
    </row>
    <row r="22" spans="2:47" x14ac:dyDescent="0.2">
      <c r="B22" s="686"/>
      <c r="C22" s="553" t="s">
        <v>200</v>
      </c>
      <c r="D22" s="541">
        <f>K72</f>
        <v>2005900</v>
      </c>
      <c r="E22" s="539">
        <f>K90</f>
        <v>102.93213034590435</v>
      </c>
      <c r="F22" s="198">
        <f>K127</f>
        <v>230</v>
      </c>
      <c r="H22" s="54" t="s">
        <v>141</v>
      </c>
      <c r="I22" s="545">
        <f t="shared" ref="I22:L22" si="20">I61</f>
        <v>3183283</v>
      </c>
      <c r="J22" s="545">
        <f t="shared" si="20"/>
        <v>769591</v>
      </c>
      <c r="K22" s="545">
        <f t="shared" si="20"/>
        <v>77012</v>
      </c>
      <c r="L22" s="545">
        <f t="shared" si="20"/>
        <v>18560776</v>
      </c>
      <c r="M22" s="600">
        <f t="shared" ref="M22:Q22" si="21">P61</f>
        <v>177148</v>
      </c>
      <c r="N22" s="600">
        <f t="shared" si="21"/>
        <v>182648</v>
      </c>
      <c r="O22" s="600">
        <f t="shared" si="21"/>
        <v>72175</v>
      </c>
      <c r="P22" s="551">
        <f t="shared" si="21"/>
        <v>17043244</v>
      </c>
      <c r="Q22" s="600">
        <f t="shared" si="21"/>
        <v>47035</v>
      </c>
      <c r="R22" s="198">
        <f t="shared" ref="R22:U22" si="22">X61</f>
        <v>1015</v>
      </c>
      <c r="S22" s="198">
        <f t="shared" si="22"/>
        <v>151426</v>
      </c>
      <c r="T22" s="198">
        <f t="shared" si="22"/>
        <v>874051</v>
      </c>
      <c r="U22" s="198">
        <f t="shared" si="22"/>
        <v>14709</v>
      </c>
      <c r="V22" s="555">
        <f t="shared" ref="V22:Y22" si="23">I79</f>
        <v>41.697264728145413</v>
      </c>
      <c r="W22" s="555">
        <f t="shared" si="23"/>
        <v>9.6862551973390403</v>
      </c>
      <c r="X22" s="555">
        <f t="shared" si="23"/>
        <v>3.5686959366666962</v>
      </c>
      <c r="Y22" s="555">
        <f t="shared" si="23"/>
        <v>246.1354187221898</v>
      </c>
      <c r="Z22" s="539">
        <f t="shared" ref="Z22:AD22" si="24">P79</f>
        <v>6.6453041906170158</v>
      </c>
      <c r="AA22" s="539">
        <f t="shared" si="24"/>
        <v>20.576719025876532</v>
      </c>
      <c r="AB22" s="539">
        <f t="shared" si="24"/>
        <v>2.5143841837934739</v>
      </c>
      <c r="AC22" s="539">
        <f t="shared" si="24"/>
        <v>253.24243720025987</v>
      </c>
      <c r="AD22" s="539">
        <f t="shared" si="24"/>
        <v>6.3900126842581733</v>
      </c>
      <c r="AE22" s="539">
        <f t="shared" ref="AE22:AH22" si="25">X79</f>
        <v>0.13999760547267187</v>
      </c>
      <c r="AF22" s="539">
        <f t="shared" si="25"/>
        <v>2.0383482490460643</v>
      </c>
      <c r="AG22" s="539">
        <f t="shared" si="25"/>
        <v>12.402575170713085</v>
      </c>
      <c r="AH22" s="539">
        <f t="shared" si="25"/>
        <v>5.9182653688367247E-2</v>
      </c>
      <c r="AI22" s="556">
        <f t="shared" ref="AI22:AL22" si="26">I113</f>
        <v>2710</v>
      </c>
      <c r="AJ22" s="556">
        <f t="shared" si="26"/>
        <v>474</v>
      </c>
      <c r="AK22" s="556">
        <f t="shared" si="26"/>
        <v>28</v>
      </c>
      <c r="AL22" s="556">
        <f t="shared" si="26"/>
        <v>9994</v>
      </c>
      <c r="AM22" s="541">
        <f t="shared" ref="AM22:AQ22" si="27">P113</f>
        <v>5024</v>
      </c>
      <c r="AN22" s="541">
        <f t="shared" si="27"/>
        <v>122</v>
      </c>
      <c r="AO22" s="541">
        <f t="shared" si="27"/>
        <v>253</v>
      </c>
      <c r="AP22" s="541">
        <f t="shared" si="27"/>
        <v>14112</v>
      </c>
      <c r="AQ22" s="541">
        <f t="shared" si="27"/>
        <v>47</v>
      </c>
      <c r="AR22" s="541">
        <f t="shared" ref="AR22:AU22" si="28">X113</f>
        <v>35</v>
      </c>
      <c r="AS22" s="541">
        <f t="shared" si="28"/>
        <v>231</v>
      </c>
      <c r="AT22" s="541">
        <f t="shared" si="28"/>
        <v>1410</v>
      </c>
      <c r="AU22" s="541">
        <f t="shared" si="28"/>
        <v>74</v>
      </c>
    </row>
    <row r="23" spans="2:47" x14ac:dyDescent="0.2">
      <c r="B23" s="682"/>
      <c r="C23" s="553" t="s">
        <v>201</v>
      </c>
      <c r="D23" s="541">
        <f>L72</f>
        <v>267842849</v>
      </c>
      <c r="E23" s="539">
        <f>L90</f>
        <v>2964.6172555056119</v>
      </c>
      <c r="F23" s="198">
        <f>L127</f>
        <v>79079</v>
      </c>
      <c r="H23" s="54" t="s">
        <v>142</v>
      </c>
      <c r="I23" s="545">
        <f t="shared" ref="I23:L23" si="29">I62</f>
        <v>2565839</v>
      </c>
      <c r="J23" s="545">
        <f t="shared" si="29"/>
        <v>581724</v>
      </c>
      <c r="K23" s="545">
        <f t="shared" si="29"/>
        <v>46790</v>
      </c>
      <c r="L23" s="545">
        <f t="shared" si="29"/>
        <v>20316451</v>
      </c>
      <c r="M23" s="600">
        <f t="shared" ref="M23:Q23" si="30">P62</f>
        <v>450343</v>
      </c>
      <c r="N23" s="600">
        <f t="shared" si="30"/>
        <v>133463</v>
      </c>
      <c r="O23" s="600">
        <f t="shared" si="30"/>
        <v>76097</v>
      </c>
      <c r="P23" s="551">
        <f t="shared" si="30"/>
        <v>16026916</v>
      </c>
      <c r="Q23" s="600">
        <f t="shared" si="30"/>
        <v>9583</v>
      </c>
      <c r="R23" s="198">
        <f t="shared" ref="R23:U23" si="31">X62</f>
        <v>2405</v>
      </c>
      <c r="S23" s="198">
        <f t="shared" si="31"/>
        <v>98677</v>
      </c>
      <c r="T23" s="198">
        <f t="shared" si="31"/>
        <v>858181</v>
      </c>
      <c r="U23" s="198">
        <f t="shared" si="31"/>
        <v>13101</v>
      </c>
      <c r="V23" s="555">
        <f t="shared" ref="V23:Y23" si="32">I80</f>
        <v>27.561400759910548</v>
      </c>
      <c r="W23" s="555">
        <f t="shared" si="32"/>
        <v>6.4730370525894543</v>
      </c>
      <c r="X23" s="555">
        <f t="shared" si="32"/>
        <v>2.2707387420896259</v>
      </c>
      <c r="Y23" s="555">
        <f t="shared" si="32"/>
        <v>327.97485692028971</v>
      </c>
      <c r="Z23" s="539">
        <f t="shared" ref="Z23:AD23" si="33">P80</f>
        <v>4.0329784616169464</v>
      </c>
      <c r="AA23" s="539">
        <f t="shared" si="33"/>
        <v>13.345813930017284</v>
      </c>
      <c r="AB23" s="539">
        <f t="shared" si="33"/>
        <v>5.6913471718089541</v>
      </c>
      <c r="AC23" s="539">
        <f t="shared" si="33"/>
        <v>277.61818112626582</v>
      </c>
      <c r="AD23" s="539">
        <f t="shared" si="33"/>
        <v>1.2340973554792063</v>
      </c>
      <c r="AE23" s="539">
        <f t="shared" ref="AE23:AH23" si="34">X80</f>
        <v>5.5478540501098829E-2</v>
      </c>
      <c r="AF23" s="539">
        <f t="shared" si="34"/>
        <v>0.8725783556747041</v>
      </c>
      <c r="AG23" s="539">
        <f t="shared" si="34"/>
        <v>16.441810516314941</v>
      </c>
      <c r="AH23" s="539">
        <f t="shared" si="34"/>
        <v>6.991378730890567E-2</v>
      </c>
      <c r="AI23" s="556">
        <f t="shared" ref="AI23:AL23" si="35">I114</f>
        <v>2591</v>
      </c>
      <c r="AJ23" s="556">
        <f t="shared" si="35"/>
        <v>525</v>
      </c>
      <c r="AK23" s="556">
        <f t="shared" si="35"/>
        <v>21</v>
      </c>
      <c r="AL23" s="556">
        <f t="shared" si="35"/>
        <v>9393</v>
      </c>
      <c r="AM23" s="541">
        <f t="shared" ref="AM23:AQ23" si="36">P114</f>
        <v>4331</v>
      </c>
      <c r="AN23" s="541">
        <f t="shared" si="36"/>
        <v>102</v>
      </c>
      <c r="AO23" s="541">
        <f t="shared" si="36"/>
        <v>200</v>
      </c>
      <c r="AP23" s="541">
        <f t="shared" si="36"/>
        <v>12794</v>
      </c>
      <c r="AQ23" s="541">
        <f t="shared" si="36"/>
        <v>36</v>
      </c>
      <c r="AR23" s="541">
        <f t="shared" ref="AR23:AU23" si="37">X114</f>
        <v>24</v>
      </c>
      <c r="AS23" s="541">
        <f t="shared" si="37"/>
        <v>192</v>
      </c>
      <c r="AT23" s="541">
        <f t="shared" si="37"/>
        <v>979</v>
      </c>
      <c r="AU23" s="541">
        <f t="shared" si="37"/>
        <v>74</v>
      </c>
    </row>
    <row r="24" spans="2:47" x14ac:dyDescent="0.2">
      <c r="B24" s="685" t="s">
        <v>182</v>
      </c>
      <c r="C24" s="554" t="s">
        <v>202</v>
      </c>
      <c r="D24" s="541">
        <f>P72</f>
        <v>5837134</v>
      </c>
      <c r="E24" s="539">
        <f>P90</f>
        <v>64.125592831070136</v>
      </c>
      <c r="F24" s="198">
        <f>P127</f>
        <v>51932</v>
      </c>
      <c r="H24" s="54" t="s">
        <v>143</v>
      </c>
      <c r="I24" s="545">
        <f t="shared" ref="I24:L24" si="38">I63</f>
        <v>2279231</v>
      </c>
      <c r="J24" s="545">
        <f t="shared" si="38"/>
        <v>641319</v>
      </c>
      <c r="K24" s="545">
        <f t="shared" si="38"/>
        <v>35458</v>
      </c>
      <c r="L24" s="545">
        <f t="shared" si="38"/>
        <v>23351768</v>
      </c>
      <c r="M24" s="600">
        <f t="shared" ref="M24:Q24" si="39">P63</f>
        <v>1151615</v>
      </c>
      <c r="N24" s="600">
        <f t="shared" si="39"/>
        <v>45766</v>
      </c>
      <c r="O24" s="600">
        <f t="shared" si="39"/>
        <v>134511</v>
      </c>
      <c r="P24" s="551">
        <f t="shared" si="39"/>
        <v>23523734</v>
      </c>
      <c r="Q24" s="600">
        <f t="shared" si="39"/>
        <v>15991</v>
      </c>
      <c r="R24" s="198">
        <f t="shared" ref="R24:U24" si="40">X63</f>
        <v>753</v>
      </c>
      <c r="S24" s="198">
        <f t="shared" si="40"/>
        <v>136866</v>
      </c>
      <c r="T24" s="198">
        <f t="shared" si="40"/>
        <v>1710645</v>
      </c>
      <c r="U24" s="198">
        <f t="shared" si="40"/>
        <v>34869</v>
      </c>
      <c r="V24" s="555">
        <f t="shared" ref="V24:Y24" si="41">I81</f>
        <v>31.98590957436582</v>
      </c>
      <c r="W24" s="555">
        <f t="shared" si="41"/>
        <v>8.9081132601695554</v>
      </c>
      <c r="X24" s="555">
        <f t="shared" si="41"/>
        <v>1.7620332918277106</v>
      </c>
      <c r="Y24" s="555">
        <f t="shared" si="41"/>
        <v>327.30379349297408</v>
      </c>
      <c r="Z24" s="539">
        <f t="shared" ref="Z24:AD24" si="42">P81</f>
        <v>3.0506083533346033</v>
      </c>
      <c r="AA24" s="539">
        <f t="shared" si="42"/>
        <v>7.7395309249659379</v>
      </c>
      <c r="AB24" s="539">
        <f t="shared" si="42"/>
        <v>3.1342464986082534</v>
      </c>
      <c r="AC24" s="539">
        <f t="shared" si="42"/>
        <v>307.31066209248831</v>
      </c>
      <c r="AD24" s="539">
        <f t="shared" si="42"/>
        <v>1.726397970910504</v>
      </c>
      <c r="AE24" s="539">
        <f t="shared" ref="AE24:AH24" si="43">X81</f>
        <v>3.3037845640137599E-2</v>
      </c>
      <c r="AF24" s="539">
        <f t="shared" si="43"/>
        <v>1.0437121381401073</v>
      </c>
      <c r="AG24" s="539">
        <f t="shared" si="43"/>
        <v>17.410999849903419</v>
      </c>
      <c r="AH24" s="539">
        <f t="shared" si="43"/>
        <v>1.9865208050205116</v>
      </c>
      <c r="AI24" s="556">
        <f t="shared" ref="AI24:AL24" si="44">I115</f>
        <v>2107</v>
      </c>
      <c r="AJ24" s="556">
        <f t="shared" si="44"/>
        <v>302</v>
      </c>
      <c r="AK24" s="556">
        <f t="shared" si="44"/>
        <v>19</v>
      </c>
      <c r="AL24" s="556">
        <f t="shared" si="44"/>
        <v>9381</v>
      </c>
      <c r="AM24" s="541">
        <f t="shared" ref="AM24:AQ24" si="45">P115</f>
        <v>4747</v>
      </c>
      <c r="AN24" s="541">
        <f t="shared" si="45"/>
        <v>113</v>
      </c>
      <c r="AO24" s="541">
        <f t="shared" si="45"/>
        <v>226</v>
      </c>
      <c r="AP24" s="541">
        <f t="shared" si="45"/>
        <v>13590</v>
      </c>
      <c r="AQ24" s="541">
        <f t="shared" si="45"/>
        <v>49</v>
      </c>
      <c r="AR24" s="541">
        <f t="shared" ref="AR24:AU24" si="46">X115</f>
        <v>12</v>
      </c>
      <c r="AS24" s="541">
        <f t="shared" si="46"/>
        <v>765</v>
      </c>
      <c r="AT24" s="541">
        <f t="shared" si="46"/>
        <v>1400</v>
      </c>
      <c r="AU24" s="541">
        <f t="shared" si="46"/>
        <v>97</v>
      </c>
    </row>
    <row r="25" spans="2:47" x14ac:dyDescent="0.2">
      <c r="B25" s="686"/>
      <c r="C25" s="554" t="s">
        <v>200</v>
      </c>
      <c r="D25" s="541">
        <f>Q72</f>
        <v>3264876</v>
      </c>
      <c r="E25" s="539">
        <f>Q90</f>
        <v>282.56835441109104</v>
      </c>
      <c r="F25" s="198">
        <f>Q127</f>
        <v>991</v>
      </c>
      <c r="H25" s="54" t="s">
        <v>144</v>
      </c>
      <c r="I25" s="545">
        <f t="shared" ref="I25:L25" si="47">I64</f>
        <v>2698221</v>
      </c>
      <c r="J25" s="545">
        <f t="shared" si="47"/>
        <v>487041</v>
      </c>
      <c r="K25" s="545">
        <f t="shared" si="47"/>
        <v>95297</v>
      </c>
      <c r="L25" s="545">
        <f t="shared" si="47"/>
        <v>20933737</v>
      </c>
      <c r="M25" s="600">
        <f t="shared" ref="M25:Q25" si="48">P64</f>
        <v>413531</v>
      </c>
      <c r="N25" s="600">
        <f t="shared" si="48"/>
        <v>340831</v>
      </c>
      <c r="O25" s="600">
        <f t="shared" si="48"/>
        <v>242669</v>
      </c>
      <c r="P25" s="551">
        <f t="shared" si="48"/>
        <v>36315877</v>
      </c>
      <c r="Q25" s="600">
        <f t="shared" si="48"/>
        <v>30770</v>
      </c>
      <c r="R25" s="198">
        <f t="shared" ref="R25:U25" si="49">X64</f>
        <v>1433</v>
      </c>
      <c r="S25" s="198">
        <f t="shared" si="49"/>
        <v>233818</v>
      </c>
      <c r="T25" s="198">
        <f t="shared" si="49"/>
        <v>926278</v>
      </c>
      <c r="U25" s="198">
        <f t="shared" si="49"/>
        <v>45966</v>
      </c>
      <c r="V25" s="555">
        <f t="shared" ref="V25:Y25" si="50">I82</f>
        <v>57.6121972424707</v>
      </c>
      <c r="W25" s="555">
        <f t="shared" si="50"/>
        <v>15.345941149674122</v>
      </c>
      <c r="X25" s="555">
        <f t="shared" si="50"/>
        <v>7.0378624425129495</v>
      </c>
      <c r="Y25" s="555">
        <f t="shared" si="50"/>
        <v>339.33983710114444</v>
      </c>
      <c r="Z25" s="539">
        <f t="shared" ref="Z25:AD25" si="51">P82</f>
        <v>3.5027897568816044</v>
      </c>
      <c r="AA25" s="539">
        <f t="shared" si="51"/>
        <v>29.015398769645763</v>
      </c>
      <c r="AB25" s="539">
        <f t="shared" si="51"/>
        <v>7.0812313440719601</v>
      </c>
      <c r="AC25" s="539">
        <f t="shared" si="51"/>
        <v>405.810320803558</v>
      </c>
      <c r="AD25" s="539">
        <f t="shared" si="51"/>
        <v>1.9751982938869288</v>
      </c>
      <c r="AE25" s="539">
        <f t="shared" ref="AE25:AH25" si="52">X82</f>
        <v>0.10557104444796972</v>
      </c>
      <c r="AF25" s="539">
        <f t="shared" si="52"/>
        <v>1.5676603853944433</v>
      </c>
      <c r="AG25" s="539">
        <f t="shared" si="52"/>
        <v>6.6679925219850684</v>
      </c>
      <c r="AH25" s="539">
        <f t="shared" si="52"/>
        <v>0.40412203041705613</v>
      </c>
      <c r="AI25" s="556">
        <f t="shared" ref="AI25:AL25" si="53">I116</f>
        <v>2153</v>
      </c>
      <c r="AJ25" s="556">
        <f t="shared" si="53"/>
        <v>369</v>
      </c>
      <c r="AK25" s="556">
        <f t="shared" si="53"/>
        <v>23</v>
      </c>
      <c r="AL25" s="556">
        <f t="shared" si="53"/>
        <v>8764</v>
      </c>
      <c r="AM25" s="541">
        <f t="shared" ref="AM25:AQ25" si="54">P116</f>
        <v>5369</v>
      </c>
      <c r="AN25" s="541">
        <f t="shared" si="54"/>
        <v>148</v>
      </c>
      <c r="AO25" s="541">
        <f t="shared" si="54"/>
        <v>241</v>
      </c>
      <c r="AP25" s="541">
        <f t="shared" si="54"/>
        <v>10336</v>
      </c>
      <c r="AQ25" s="541">
        <f t="shared" si="54"/>
        <v>52</v>
      </c>
      <c r="AR25" s="541">
        <f t="shared" ref="AR25:AU25" si="55">X116</f>
        <v>30</v>
      </c>
      <c r="AS25" s="541">
        <f t="shared" si="55"/>
        <v>232</v>
      </c>
      <c r="AT25" s="541">
        <f t="shared" si="55"/>
        <v>1698</v>
      </c>
      <c r="AU25" s="541">
        <f t="shared" si="55"/>
        <v>92</v>
      </c>
    </row>
    <row r="26" spans="2:47" x14ac:dyDescent="0.2">
      <c r="B26" s="686"/>
      <c r="C26" s="554" t="s">
        <v>203</v>
      </c>
      <c r="D26" s="541">
        <f>R72</f>
        <v>2357410</v>
      </c>
      <c r="E26" s="539">
        <f>R90</f>
        <v>112.82834355117561</v>
      </c>
      <c r="F26" s="198">
        <f>R127</f>
        <v>2115</v>
      </c>
      <c r="H26" s="54" t="s">
        <v>145</v>
      </c>
      <c r="I26" s="545">
        <f t="shared" ref="I26:L26" si="56">I65</f>
        <v>3858631</v>
      </c>
      <c r="J26" s="545">
        <f t="shared" si="56"/>
        <v>984897</v>
      </c>
      <c r="K26" s="545">
        <f t="shared" si="56"/>
        <v>98780</v>
      </c>
      <c r="L26" s="545">
        <f t="shared" si="56"/>
        <v>30305512</v>
      </c>
      <c r="M26" s="600">
        <f t="shared" ref="M26:Q26" si="57">P65</f>
        <v>609622</v>
      </c>
      <c r="N26" s="600">
        <f t="shared" si="57"/>
        <v>213141</v>
      </c>
      <c r="O26" s="600">
        <f t="shared" si="57"/>
        <v>91155</v>
      </c>
      <c r="P26" s="551">
        <f t="shared" si="57"/>
        <v>31493085</v>
      </c>
      <c r="Q26" s="600">
        <f t="shared" si="57"/>
        <v>7353</v>
      </c>
      <c r="R26" s="198">
        <f t="shared" ref="R26:U26" si="58">X65</f>
        <v>1225</v>
      </c>
      <c r="S26" s="198">
        <f t="shared" si="58"/>
        <v>284335</v>
      </c>
      <c r="T26" s="198">
        <f t="shared" si="58"/>
        <v>1508902</v>
      </c>
      <c r="U26" s="198">
        <f t="shared" si="58"/>
        <v>39218</v>
      </c>
      <c r="V26" s="555">
        <f t="shared" ref="V26:Y26" si="59">I83</f>
        <v>40.517765280858789</v>
      </c>
      <c r="W26" s="555">
        <f t="shared" si="59"/>
        <v>14.221438890568567</v>
      </c>
      <c r="X26" s="555">
        <f t="shared" si="59"/>
        <v>5.5323155580672161</v>
      </c>
      <c r="Y26" s="555">
        <f t="shared" si="59"/>
        <v>309.58116571292561</v>
      </c>
      <c r="Z26" s="539">
        <f t="shared" ref="Z26:AD26" si="60">P83</f>
        <v>5.6005805769009331</v>
      </c>
      <c r="AA26" s="539">
        <f t="shared" si="60"/>
        <v>33.585185443371273</v>
      </c>
      <c r="AB26" s="539">
        <f t="shared" si="60"/>
        <v>3.8323206764962352</v>
      </c>
      <c r="AC26" s="539">
        <f t="shared" si="60"/>
        <v>334.88539427573232</v>
      </c>
      <c r="AD26" s="539">
        <f t="shared" si="60"/>
        <v>0.45754840193148949</v>
      </c>
      <c r="AE26" s="539">
        <f t="shared" ref="AE26:AH26" si="61">X83</f>
        <v>4.5051500467707228E-2</v>
      </c>
      <c r="AF26" s="539">
        <f t="shared" si="61"/>
        <v>1.4567403775445118</v>
      </c>
      <c r="AG26" s="539">
        <f t="shared" si="61"/>
        <v>12.888951257737011</v>
      </c>
      <c r="AH26" s="539">
        <f t="shared" si="61"/>
        <v>0.52197231677837397</v>
      </c>
      <c r="AI26" s="556">
        <f t="shared" ref="AI26:AL26" si="62">I117</f>
        <v>2535</v>
      </c>
      <c r="AJ26" s="556">
        <f t="shared" si="62"/>
        <v>421</v>
      </c>
      <c r="AK26" s="556">
        <f t="shared" si="62"/>
        <v>29</v>
      </c>
      <c r="AL26" s="556">
        <f t="shared" si="62"/>
        <v>11860</v>
      </c>
      <c r="AM26" s="541">
        <f t="shared" ref="AM26:AQ26" si="63">P117</f>
        <v>6651</v>
      </c>
      <c r="AN26" s="541">
        <f t="shared" si="63"/>
        <v>145</v>
      </c>
      <c r="AO26" s="541">
        <f t="shared" si="63"/>
        <v>262</v>
      </c>
      <c r="AP26" s="541">
        <f t="shared" si="63"/>
        <v>14561</v>
      </c>
      <c r="AQ26" s="541">
        <f t="shared" si="63"/>
        <v>44</v>
      </c>
      <c r="AR26" s="541">
        <f t="shared" ref="AR26:AU26" si="64">X117</f>
        <v>18</v>
      </c>
      <c r="AS26" s="541">
        <f t="shared" si="64"/>
        <v>238</v>
      </c>
      <c r="AT26" s="541">
        <f t="shared" si="64"/>
        <v>1739</v>
      </c>
      <c r="AU26" s="541">
        <f t="shared" si="64"/>
        <v>75</v>
      </c>
    </row>
    <row r="27" spans="2:47" x14ac:dyDescent="0.2">
      <c r="B27" s="686"/>
      <c r="C27" s="554" t="s">
        <v>201</v>
      </c>
      <c r="D27" s="541">
        <f>S72</f>
        <v>310682308</v>
      </c>
      <c r="E27" s="539">
        <f>S90</f>
        <v>3249.5450191534251</v>
      </c>
      <c r="F27" s="198">
        <f>S127</f>
        <v>101835</v>
      </c>
      <c r="H27" s="54" t="s">
        <v>146</v>
      </c>
      <c r="I27" s="545">
        <f t="shared" ref="I27:L27" si="65">I66</f>
        <v>1822805</v>
      </c>
      <c r="J27" s="545">
        <f t="shared" si="65"/>
        <v>797411</v>
      </c>
      <c r="K27" s="545">
        <f t="shared" si="65"/>
        <v>147430</v>
      </c>
      <c r="L27" s="545">
        <f t="shared" si="65"/>
        <v>29930379</v>
      </c>
      <c r="M27" s="600">
        <f t="shared" ref="M27:Q27" si="66">P66</f>
        <v>529762</v>
      </c>
      <c r="N27" s="600">
        <f t="shared" si="66"/>
        <v>198468</v>
      </c>
      <c r="O27" s="600">
        <f t="shared" si="66"/>
        <v>287064</v>
      </c>
      <c r="P27" s="551">
        <f t="shared" si="66"/>
        <v>33086101</v>
      </c>
      <c r="Q27" s="600">
        <f t="shared" si="66"/>
        <v>23818</v>
      </c>
      <c r="R27" s="198">
        <f t="shared" ref="R27:U27" si="67">X66</f>
        <v>1883</v>
      </c>
      <c r="S27" s="198">
        <f t="shared" si="67"/>
        <v>367969</v>
      </c>
      <c r="T27" s="198">
        <f t="shared" si="67"/>
        <v>1247653</v>
      </c>
      <c r="U27" s="198">
        <f t="shared" si="67"/>
        <v>26261</v>
      </c>
      <c r="V27" s="555">
        <f t="shared" ref="V27:Y27" si="68">I84</f>
        <v>32.781956188663479</v>
      </c>
      <c r="W27" s="555">
        <f t="shared" si="68"/>
        <v>5.9072115528106188</v>
      </c>
      <c r="X27" s="555">
        <f t="shared" si="68"/>
        <v>8.2154498123227153</v>
      </c>
      <c r="Y27" s="555">
        <f t="shared" si="68"/>
        <v>232.10597703752438</v>
      </c>
      <c r="Z27" s="539">
        <f t="shared" ref="Z27:AD27" si="69">P84</f>
        <v>5.4536165874405853</v>
      </c>
      <c r="AA27" s="539">
        <f t="shared" si="69"/>
        <v>18.494856476282568</v>
      </c>
      <c r="AB27" s="539">
        <f t="shared" si="69"/>
        <v>20.149429876873871</v>
      </c>
      <c r="AC27" s="539">
        <f t="shared" si="69"/>
        <v>291.98910682800181</v>
      </c>
      <c r="AD27" s="539">
        <f t="shared" si="69"/>
        <v>3.3977042020915169</v>
      </c>
      <c r="AE27" s="539">
        <f t="shared" ref="AE27:AH27" si="70">X84</f>
        <v>0.10067696054556934</v>
      </c>
      <c r="AF27" s="539">
        <f t="shared" si="70"/>
        <v>1.3830112514460742</v>
      </c>
      <c r="AG27" s="539">
        <f t="shared" si="70"/>
        <v>8.4201861554929494</v>
      </c>
      <c r="AH27" s="539">
        <f t="shared" si="70"/>
        <v>0.90050889243502685</v>
      </c>
      <c r="AI27" s="556">
        <f t="shared" ref="AI27:AL27" si="71">I118</f>
        <v>2884</v>
      </c>
      <c r="AJ27" s="556">
        <f t="shared" si="71"/>
        <v>594</v>
      </c>
      <c r="AK27" s="556">
        <f t="shared" si="71"/>
        <v>41</v>
      </c>
      <c r="AL27" s="556">
        <f t="shared" si="71"/>
        <v>12278</v>
      </c>
      <c r="AM27" s="541">
        <f t="shared" ref="AM27:AQ27" si="72">P118</f>
        <v>6438</v>
      </c>
      <c r="AN27" s="541">
        <f t="shared" si="72"/>
        <v>137</v>
      </c>
      <c r="AO27" s="541">
        <f t="shared" si="72"/>
        <v>298</v>
      </c>
      <c r="AP27" s="541">
        <f t="shared" si="72"/>
        <v>19646</v>
      </c>
      <c r="AQ27" s="541">
        <f t="shared" si="72"/>
        <v>52</v>
      </c>
      <c r="AR27" s="541">
        <f t="shared" ref="AR27:AU27" si="73">X118</f>
        <v>21</v>
      </c>
      <c r="AS27" s="541">
        <f t="shared" si="73"/>
        <v>211</v>
      </c>
      <c r="AT27" s="541">
        <f t="shared" si="73"/>
        <v>3085</v>
      </c>
      <c r="AU27" s="541">
        <f t="shared" si="73"/>
        <v>64</v>
      </c>
    </row>
    <row r="28" spans="2:47" x14ac:dyDescent="0.2">
      <c r="B28" s="682"/>
      <c r="C28" s="554" t="s">
        <v>204</v>
      </c>
      <c r="D28" s="551">
        <f>T72</f>
        <v>232447</v>
      </c>
      <c r="E28" s="539">
        <f>T90</f>
        <v>24.238013731600379</v>
      </c>
      <c r="F28" s="198">
        <f>T127</f>
        <v>333</v>
      </c>
      <c r="H28" s="54" t="s">
        <v>147</v>
      </c>
      <c r="I28" s="545">
        <f t="shared" ref="I28:L28" si="74">I67</f>
        <v>4044380</v>
      </c>
      <c r="J28" s="545">
        <f t="shared" si="74"/>
        <v>807776</v>
      </c>
      <c r="K28" s="545">
        <f t="shared" si="74"/>
        <v>56709</v>
      </c>
      <c r="L28" s="545">
        <f t="shared" si="74"/>
        <v>20383680</v>
      </c>
      <c r="M28" s="600">
        <f t="shared" ref="M28:Q28" si="75">P67</f>
        <v>311371</v>
      </c>
      <c r="N28" s="600">
        <f t="shared" si="75"/>
        <v>333202</v>
      </c>
      <c r="O28" s="600">
        <f t="shared" si="75"/>
        <v>178143</v>
      </c>
      <c r="P28" s="551">
        <f t="shared" si="75"/>
        <v>35529656</v>
      </c>
      <c r="Q28" s="600">
        <f t="shared" si="75"/>
        <v>14350</v>
      </c>
      <c r="R28" s="198">
        <f t="shared" ref="R28:U28" si="76">X67</f>
        <v>2363</v>
      </c>
      <c r="S28" s="198">
        <f t="shared" si="76"/>
        <v>273418</v>
      </c>
      <c r="T28" s="198">
        <f t="shared" si="76"/>
        <v>558240</v>
      </c>
      <c r="U28" s="198">
        <f t="shared" si="76"/>
        <v>8783</v>
      </c>
      <c r="V28" s="555">
        <f t="shared" ref="V28:Y28" si="77">I85</f>
        <v>24.694904837146094</v>
      </c>
      <c r="W28" s="555">
        <f t="shared" si="77"/>
        <v>4.2517846060190916</v>
      </c>
      <c r="X28" s="555">
        <f t="shared" si="77"/>
        <v>2.8554956303760157</v>
      </c>
      <c r="Y28" s="555">
        <f t="shared" si="77"/>
        <v>224.62198429891177</v>
      </c>
      <c r="Z28" s="539">
        <f t="shared" ref="Z28:AD28" si="78">P85</f>
        <v>4.2743181625801201</v>
      </c>
      <c r="AA28" s="539">
        <f t="shared" si="78"/>
        <v>28.343980758121674</v>
      </c>
      <c r="AB28" s="539">
        <f t="shared" si="78"/>
        <v>9.2490990814449017</v>
      </c>
      <c r="AC28" s="539">
        <f t="shared" si="78"/>
        <v>279.77774333870758</v>
      </c>
      <c r="AD28" s="539">
        <f t="shared" si="78"/>
        <v>0.83127220082405917</v>
      </c>
      <c r="AE28" s="539">
        <f t="shared" ref="AE28:AH28" si="79">X85</f>
        <v>0.1109093792110791</v>
      </c>
      <c r="AF28" s="539">
        <f t="shared" si="79"/>
        <v>4.1827954177288085</v>
      </c>
      <c r="AG28" s="539">
        <f t="shared" si="79"/>
        <v>9.0161504405823436</v>
      </c>
      <c r="AH28" s="539">
        <f t="shared" si="79"/>
        <v>0.31908269405812378</v>
      </c>
      <c r="AI28" s="556">
        <f t="shared" ref="AI28:AL28" si="80">I119</f>
        <v>2325</v>
      </c>
      <c r="AJ28" s="556">
        <f t="shared" si="80"/>
        <v>460</v>
      </c>
      <c r="AK28" s="556">
        <f t="shared" si="80"/>
        <v>30</v>
      </c>
      <c r="AL28" s="556">
        <f t="shared" si="80"/>
        <v>10878</v>
      </c>
      <c r="AM28" s="541">
        <f t="shared" ref="AM28:AQ28" si="81">P119</f>
        <v>5678</v>
      </c>
      <c r="AN28" s="541">
        <f t="shared" si="81"/>
        <v>139</v>
      </c>
      <c r="AO28" s="541">
        <f t="shared" si="81"/>
        <v>246</v>
      </c>
      <c r="AP28" s="541">
        <f t="shared" si="81"/>
        <v>16259</v>
      </c>
      <c r="AQ28" s="541">
        <f t="shared" si="81"/>
        <v>63</v>
      </c>
      <c r="AR28" s="541">
        <f t="shared" ref="AR28:AU28" si="82">X119</f>
        <v>16</v>
      </c>
      <c r="AS28" s="541">
        <f t="shared" si="82"/>
        <v>179</v>
      </c>
      <c r="AT28" s="541">
        <f t="shared" si="82"/>
        <v>1119</v>
      </c>
      <c r="AU28" s="541">
        <f t="shared" si="82"/>
        <v>83</v>
      </c>
    </row>
    <row r="29" spans="2:47" x14ac:dyDescent="0.2">
      <c r="B29" s="685" t="s">
        <v>183</v>
      </c>
      <c r="C29" s="554" t="s">
        <v>205</v>
      </c>
      <c r="D29" s="541">
        <f>X72</f>
        <v>18922</v>
      </c>
      <c r="E29" s="539">
        <f>X90</f>
        <v>0.91707129906808127</v>
      </c>
      <c r="F29" s="198">
        <f>X127</f>
        <v>217</v>
      </c>
      <c r="H29" s="54" t="s">
        <v>148</v>
      </c>
      <c r="I29" s="545">
        <f t="shared" ref="I29:L29" si="83">I68</f>
        <v>4760713</v>
      </c>
      <c r="J29" s="545">
        <f t="shared" si="83"/>
        <v>396643</v>
      </c>
      <c r="K29" s="545">
        <f t="shared" si="83"/>
        <v>394351</v>
      </c>
      <c r="L29" s="545">
        <f t="shared" si="83"/>
        <v>22247980</v>
      </c>
      <c r="M29" s="600">
        <f t="shared" ref="M29:Q29" si="84">P68</f>
        <v>636473</v>
      </c>
      <c r="N29" s="600">
        <f t="shared" si="84"/>
        <v>965419</v>
      </c>
      <c r="O29" s="600">
        <f t="shared" si="84"/>
        <v>167118</v>
      </c>
      <c r="P29" s="551">
        <f t="shared" si="84"/>
        <v>26153259</v>
      </c>
      <c r="Q29" s="600">
        <f t="shared" si="84"/>
        <v>36638</v>
      </c>
      <c r="R29" s="198">
        <f t="shared" ref="R29:U29" si="85">X68</f>
        <v>740</v>
      </c>
      <c r="S29" s="198">
        <f t="shared" si="85"/>
        <v>322204</v>
      </c>
      <c r="T29" s="198">
        <f t="shared" si="85"/>
        <v>919863</v>
      </c>
      <c r="U29" s="198">
        <f t="shared" si="85"/>
        <v>7006</v>
      </c>
      <c r="V29" s="555">
        <f t="shared" ref="V29:Y29" si="86">I86</f>
        <v>56.555876450413869</v>
      </c>
      <c r="W29" s="555">
        <f t="shared" si="86"/>
        <v>5.6607604843338732</v>
      </c>
      <c r="X29" s="555">
        <f t="shared" si="86"/>
        <v>19.060540446956956</v>
      </c>
      <c r="Y29" s="555">
        <f t="shared" si="86"/>
        <v>257.3424014161925</v>
      </c>
      <c r="Z29" s="539">
        <f t="shared" ref="Z29:AD29" si="87">P86</f>
        <v>8.7158538870817139</v>
      </c>
      <c r="AA29" s="539">
        <f t="shared" si="87"/>
        <v>56.803083634673271</v>
      </c>
      <c r="AB29" s="539">
        <f t="shared" si="87"/>
        <v>16.646148301649159</v>
      </c>
      <c r="AC29" s="539">
        <f t="shared" si="87"/>
        <v>275.71718513808679</v>
      </c>
      <c r="AD29" s="539">
        <f t="shared" si="87"/>
        <v>5.6809172178582212</v>
      </c>
      <c r="AE29" s="539">
        <f t="shared" ref="AE29:AH29" si="88">X86</f>
        <v>3.256861358568125E-2</v>
      </c>
      <c r="AF29" s="539">
        <f t="shared" si="88"/>
        <v>3.6010850814063771</v>
      </c>
      <c r="AG29" s="539">
        <f t="shared" si="88"/>
        <v>13.208938287003516</v>
      </c>
      <c r="AH29" s="539">
        <f t="shared" si="88"/>
        <v>0.80192597068344118</v>
      </c>
      <c r="AI29" s="556">
        <f t="shared" ref="AI29:AL29" si="89">I120</f>
        <v>2186</v>
      </c>
      <c r="AJ29" s="556">
        <f t="shared" si="89"/>
        <v>398</v>
      </c>
      <c r="AK29" s="556">
        <f t="shared" si="89"/>
        <v>30</v>
      </c>
      <c r="AL29" s="556">
        <f t="shared" si="89"/>
        <v>11295</v>
      </c>
      <c r="AM29" s="541">
        <f t="shared" ref="AM29:AQ29" si="90">P120</f>
        <v>4822</v>
      </c>
      <c r="AN29" s="541">
        <f t="shared" si="90"/>
        <v>116</v>
      </c>
      <c r="AO29" s="541">
        <f t="shared" si="90"/>
        <v>300</v>
      </c>
      <c r="AP29" s="541">
        <f t="shared" si="90"/>
        <v>13853</v>
      </c>
      <c r="AQ29" s="541">
        <f t="shared" si="90"/>
        <v>47</v>
      </c>
      <c r="AR29" s="541">
        <f t="shared" ref="AR29:AU29" si="91">X120</f>
        <v>13</v>
      </c>
      <c r="AS29" s="541">
        <f t="shared" si="91"/>
        <v>243</v>
      </c>
      <c r="AT29" s="541">
        <f t="shared" si="91"/>
        <v>1026</v>
      </c>
      <c r="AU29" s="541">
        <f t="shared" si="91"/>
        <v>74</v>
      </c>
    </row>
    <row r="30" spans="2:47" x14ac:dyDescent="0.2">
      <c r="B30" s="686"/>
      <c r="C30" s="554" t="s">
        <v>206</v>
      </c>
      <c r="D30" s="541">
        <f>Y72</f>
        <v>3420094</v>
      </c>
      <c r="E30" s="539">
        <f>Y90</f>
        <v>25.341139392520702</v>
      </c>
      <c r="F30" s="198">
        <f>Y127</f>
        <v>2840</v>
      </c>
      <c r="H30" s="54" t="s">
        <v>149</v>
      </c>
      <c r="I30" s="545">
        <f t="shared" ref="I30:L30" si="92">I69</f>
        <v>3818498</v>
      </c>
      <c r="J30" s="545">
        <f t="shared" si="92"/>
        <v>362817</v>
      </c>
      <c r="K30" s="545">
        <f t="shared" si="92"/>
        <v>247310</v>
      </c>
      <c r="L30" s="545">
        <f t="shared" si="92"/>
        <v>17870378</v>
      </c>
      <c r="M30" s="600">
        <f t="shared" ref="M30:Q30" si="93">P69</f>
        <v>626899</v>
      </c>
      <c r="N30" s="600">
        <f t="shared" si="93"/>
        <v>311110</v>
      </c>
      <c r="O30" s="600">
        <f t="shared" si="93"/>
        <v>193574</v>
      </c>
      <c r="P30" s="551">
        <f t="shared" si="93"/>
        <v>23661544</v>
      </c>
      <c r="Q30" s="600">
        <f t="shared" si="93"/>
        <v>8918</v>
      </c>
      <c r="R30" s="198">
        <f t="shared" ref="R30:U30" si="94">X69</f>
        <v>3233</v>
      </c>
      <c r="S30" s="198">
        <f t="shared" si="94"/>
        <v>727799</v>
      </c>
      <c r="T30" s="198">
        <f t="shared" si="94"/>
        <v>541354</v>
      </c>
      <c r="U30" s="198">
        <f t="shared" si="94"/>
        <v>4939</v>
      </c>
      <c r="V30" s="555">
        <f t="shared" ref="V30:Y30" si="95">I87</f>
        <v>52.218746808700388</v>
      </c>
      <c r="W30" s="555">
        <f t="shared" si="95"/>
        <v>8.0055053549112838</v>
      </c>
      <c r="X30" s="555">
        <f t="shared" si="95"/>
        <v>13.129489722913593</v>
      </c>
      <c r="Y30" s="555">
        <f t="shared" si="95"/>
        <v>145.78360918953126</v>
      </c>
      <c r="Z30" s="539">
        <f t="shared" ref="Z30:AD30" si="96">P87</f>
        <v>9.9128346618999714</v>
      </c>
      <c r="AA30" s="539">
        <f t="shared" si="96"/>
        <v>25.656051990160428</v>
      </c>
      <c r="AB30" s="539">
        <f t="shared" si="96"/>
        <v>10.428517741002892</v>
      </c>
      <c r="AC30" s="539">
        <f t="shared" si="96"/>
        <v>207.81761615124907</v>
      </c>
      <c r="AD30" s="539">
        <f t="shared" si="96"/>
        <v>0.20166497072932518</v>
      </c>
      <c r="AE30" s="539">
        <f t="shared" ref="AE30:AH30" si="97">X87</f>
        <v>0.14409024285487207</v>
      </c>
      <c r="AF30" s="539">
        <f t="shared" si="97"/>
        <v>4.4378440436157618</v>
      </c>
      <c r="AG30" s="539">
        <f t="shared" si="97"/>
        <v>12.049920107813671</v>
      </c>
      <c r="AH30" s="539">
        <f t="shared" si="97"/>
        <v>0.44687539806181936</v>
      </c>
      <c r="AI30" s="556">
        <f t="shared" ref="AI30:AL30" si="98">I121</f>
        <v>2218</v>
      </c>
      <c r="AJ30" s="556">
        <f t="shared" si="98"/>
        <v>508</v>
      </c>
      <c r="AK30" s="556">
        <f t="shared" si="98"/>
        <v>42</v>
      </c>
      <c r="AL30" s="556">
        <f t="shared" si="98"/>
        <v>9037</v>
      </c>
      <c r="AM30" s="541">
        <f t="shared" ref="AM30:AQ30" si="99">P121</f>
        <v>4300</v>
      </c>
      <c r="AN30" s="541">
        <f t="shared" si="99"/>
        <v>143</v>
      </c>
      <c r="AO30" s="541">
        <f t="shared" si="99"/>
        <v>249</v>
      </c>
      <c r="AP30" s="541">
        <f t="shared" si="99"/>
        <v>10633</v>
      </c>
      <c r="AQ30" s="541">
        <f t="shared" si="99"/>
        <v>31</v>
      </c>
      <c r="AR30" s="541">
        <f t="shared" ref="AR30:AU30" si="100">X121</f>
        <v>38</v>
      </c>
      <c r="AS30" s="541">
        <f t="shared" si="100"/>
        <v>298</v>
      </c>
      <c r="AT30" s="541">
        <f t="shared" si="100"/>
        <v>1071</v>
      </c>
      <c r="AU30" s="541">
        <f t="shared" si="100"/>
        <v>71</v>
      </c>
    </row>
    <row r="31" spans="2:47" x14ac:dyDescent="0.2">
      <c r="B31" s="686"/>
      <c r="C31" s="554" t="s">
        <v>207</v>
      </c>
      <c r="D31" s="541">
        <f>Z72</f>
        <v>11634182</v>
      </c>
      <c r="E31" s="539">
        <f>Z90</f>
        <v>164.47872302072184</v>
      </c>
      <c r="F31" s="198">
        <f>Z127</f>
        <v>13700</v>
      </c>
      <c r="H31" s="54" t="s">
        <v>150</v>
      </c>
      <c r="I31" s="545">
        <f t="shared" ref="I31:L31" si="101">I70</f>
        <v>3463035</v>
      </c>
      <c r="J31" s="545">
        <f t="shared" si="101"/>
        <v>64277</v>
      </c>
      <c r="K31" s="545">
        <f t="shared" si="101"/>
        <v>113671</v>
      </c>
      <c r="L31" s="545">
        <f t="shared" si="101"/>
        <v>24306091</v>
      </c>
      <c r="M31" s="600">
        <f t="shared" ref="M31:Q31" si="102">P70</f>
        <v>328490</v>
      </c>
      <c r="N31" s="600">
        <f t="shared" si="102"/>
        <v>229079</v>
      </c>
      <c r="O31" s="600">
        <f t="shared" si="102"/>
        <v>331946</v>
      </c>
      <c r="P31" s="551">
        <f t="shared" si="102"/>
        <v>23791556</v>
      </c>
      <c r="Q31" s="600">
        <f t="shared" si="102"/>
        <v>3042</v>
      </c>
      <c r="R31" s="198">
        <f t="shared" ref="R31:U31" si="103">X70</f>
        <v>974</v>
      </c>
      <c r="S31" s="198">
        <f t="shared" si="103"/>
        <v>474950</v>
      </c>
      <c r="T31" s="198">
        <f t="shared" si="103"/>
        <v>476709</v>
      </c>
      <c r="U31" s="198">
        <f t="shared" si="103"/>
        <v>32553</v>
      </c>
      <c r="V31" s="555">
        <f t="shared" ref="V31:Y31" si="104">I88</f>
        <v>37.554771945894529</v>
      </c>
      <c r="W31" s="555">
        <f t="shared" si="104"/>
        <v>0.69127141150784133</v>
      </c>
      <c r="X31" s="555">
        <f t="shared" si="104"/>
        <v>6.3024447581255938</v>
      </c>
      <c r="Y31" s="555">
        <f t="shared" si="104"/>
        <v>144.01945412219976</v>
      </c>
      <c r="Z31" s="539">
        <f t="shared" ref="Z31:AD31" si="105">P88</f>
        <v>3.2455915836153486</v>
      </c>
      <c r="AA31" s="539">
        <f t="shared" si="105"/>
        <v>23.853597102390182</v>
      </c>
      <c r="AB31" s="539">
        <f t="shared" si="105"/>
        <v>23.740190262674318</v>
      </c>
      <c r="AC31" s="539">
        <f t="shared" si="105"/>
        <v>163.966474086017</v>
      </c>
      <c r="AD31" s="539">
        <f t="shared" si="105"/>
        <v>0.31427942805294062</v>
      </c>
      <c r="AE31" s="539">
        <f t="shared" ref="AE31:AH31" si="106">X88</f>
        <v>2.949775469824082E-2</v>
      </c>
      <c r="AF31" s="539">
        <f t="shared" si="106"/>
        <v>2.6958440180478611</v>
      </c>
      <c r="AG31" s="539">
        <f t="shared" si="106"/>
        <v>8.6389656455849018</v>
      </c>
      <c r="AH31" s="539">
        <f t="shared" si="106"/>
        <v>1.0096257260383854</v>
      </c>
      <c r="AI31" s="556">
        <f t="shared" ref="AI31:AL31" si="107">I122</f>
        <v>2162</v>
      </c>
      <c r="AJ31" s="556">
        <f t="shared" si="107"/>
        <v>397</v>
      </c>
      <c r="AK31" s="556">
        <f t="shared" si="107"/>
        <v>35</v>
      </c>
      <c r="AL31" s="556">
        <f t="shared" si="107"/>
        <v>9381</v>
      </c>
      <c r="AM31" s="541">
        <f t="shared" ref="AM31:AQ31" si="108">P122</f>
        <v>4371</v>
      </c>
      <c r="AN31" s="541">
        <f t="shared" si="108"/>
        <v>128</v>
      </c>
      <c r="AO31" s="541">
        <f t="shared" si="108"/>
        <v>225</v>
      </c>
      <c r="AP31" s="541">
        <f t="shared" si="108"/>
        <v>10177</v>
      </c>
      <c r="AQ31" s="541">
        <f t="shared" si="108"/>
        <v>39</v>
      </c>
      <c r="AR31" s="541">
        <f t="shared" ref="AR31:AU31" si="109">X122</f>
        <v>37</v>
      </c>
      <c r="AS31" s="541">
        <f t="shared" si="109"/>
        <v>229</v>
      </c>
      <c r="AT31" s="541">
        <f t="shared" si="109"/>
        <v>896</v>
      </c>
      <c r="AU31" s="541">
        <f t="shared" si="109"/>
        <v>56</v>
      </c>
    </row>
    <row r="32" spans="2:47" x14ac:dyDescent="0.2">
      <c r="B32" s="682"/>
      <c r="C32" s="554" t="s">
        <v>208</v>
      </c>
      <c r="D32" s="550">
        <f>AA72</f>
        <v>244550</v>
      </c>
      <c r="E32" s="549">
        <f>AA90</f>
        <v>6.8016288696326042</v>
      </c>
      <c r="F32" s="198">
        <f>AA127</f>
        <v>615</v>
      </c>
      <c r="H32" s="54" t="s">
        <v>151</v>
      </c>
      <c r="I32" s="545">
        <f t="shared" ref="I32:L32" si="110">I71</f>
        <v>2655320</v>
      </c>
      <c r="J32" s="545">
        <f t="shared" si="110"/>
        <v>340823</v>
      </c>
      <c r="K32" s="545">
        <f t="shared" si="110"/>
        <v>484542</v>
      </c>
      <c r="L32" s="545">
        <f t="shared" si="110"/>
        <v>24357064</v>
      </c>
      <c r="M32" s="600">
        <f t="shared" ref="M32:Q32" si="111">P71</f>
        <v>369111</v>
      </c>
      <c r="N32" s="600">
        <f t="shared" si="111"/>
        <v>233504</v>
      </c>
      <c r="O32" s="600">
        <f t="shared" si="111"/>
        <v>543516</v>
      </c>
      <c r="P32" s="551">
        <f t="shared" si="111"/>
        <v>26369695</v>
      </c>
      <c r="Q32" s="600">
        <f t="shared" si="111"/>
        <v>17907</v>
      </c>
      <c r="R32" s="198">
        <f t="shared" ref="R32:U32" si="112">X71</f>
        <v>807</v>
      </c>
      <c r="S32" s="198">
        <f t="shared" si="112"/>
        <v>217479</v>
      </c>
      <c r="T32" s="198">
        <f t="shared" si="112"/>
        <v>888743</v>
      </c>
      <c r="U32" s="198">
        <f t="shared" si="112"/>
        <v>8005</v>
      </c>
      <c r="V32" s="555">
        <f t="shared" ref="V32:Y32" si="113">I89</f>
        <v>61.746149578238089</v>
      </c>
      <c r="W32" s="555">
        <f t="shared" si="113"/>
        <v>4.5060751834680488</v>
      </c>
      <c r="X32" s="555">
        <f t="shared" si="113"/>
        <v>23.646137099969465</v>
      </c>
      <c r="Y32" s="555">
        <f t="shared" si="113"/>
        <v>181.79916887381557</v>
      </c>
      <c r="Z32" s="539">
        <f t="shared" ref="Z32:AD32" si="114">P89</f>
        <v>4.3099323674632561</v>
      </c>
      <c r="AA32" s="539">
        <f t="shared" si="114"/>
        <v>19.684719811278175</v>
      </c>
      <c r="AB32" s="539">
        <f t="shared" si="114"/>
        <v>8.0755123428652897</v>
      </c>
      <c r="AC32" s="539">
        <f t="shared" si="114"/>
        <v>192.1169942708965</v>
      </c>
      <c r="AD32" s="539">
        <f t="shared" si="114"/>
        <v>1.057255679632358</v>
      </c>
      <c r="AE32" s="539">
        <f t="shared" ref="AE32:AH32" si="115">X89</f>
        <v>2.5871487106087401E-2</v>
      </c>
      <c r="AF32" s="539">
        <f t="shared" si="115"/>
        <v>0.92880798014630173</v>
      </c>
      <c r="AG32" s="539">
        <f t="shared" si="115"/>
        <v>17.219039561096874</v>
      </c>
      <c r="AH32" s="539">
        <f t="shared" si="115"/>
        <v>2.3832654981560973E-2</v>
      </c>
      <c r="AI32" s="556">
        <f t="shared" ref="AI32:AL32" si="116">I123</f>
        <v>2223</v>
      </c>
      <c r="AJ32" s="556">
        <f t="shared" si="116"/>
        <v>1351</v>
      </c>
      <c r="AK32" s="556">
        <f t="shared" si="116"/>
        <v>35</v>
      </c>
      <c r="AL32" s="556">
        <f t="shared" si="116"/>
        <v>10807</v>
      </c>
      <c r="AM32" s="541">
        <f t="shared" ref="AM32:AQ32" si="117">P123</f>
        <v>5130</v>
      </c>
      <c r="AN32" s="541">
        <f t="shared" si="117"/>
        <v>138</v>
      </c>
      <c r="AO32" s="541">
        <f t="shared" si="117"/>
        <v>207</v>
      </c>
      <c r="AP32" s="541">
        <f t="shared" si="117"/>
        <v>12027</v>
      </c>
      <c r="AQ32" s="541">
        <f t="shared" si="117"/>
        <v>36</v>
      </c>
      <c r="AR32" s="541">
        <f t="shared" ref="AR32:AU32" si="118">X123</f>
        <v>23</v>
      </c>
      <c r="AS32" s="541">
        <f t="shared" si="118"/>
        <v>677</v>
      </c>
      <c r="AT32" s="541">
        <f t="shared" si="118"/>
        <v>1417</v>
      </c>
      <c r="AU32" s="541">
        <f t="shared" si="118"/>
        <v>39</v>
      </c>
    </row>
    <row r="33" spans="2:47" x14ac:dyDescent="0.2">
      <c r="C33" s="527" t="s">
        <v>79</v>
      </c>
      <c r="D33" s="206">
        <f>SUM(D20:D32)</f>
        <v>653637147</v>
      </c>
      <c r="E33" s="540">
        <f>SUM(E20:E32)</f>
        <v>7595.3347820097797</v>
      </c>
      <c r="F33" s="206">
        <f>SUM(F20:F32)</f>
        <v>280639</v>
      </c>
      <c r="H33" s="547" t="s">
        <v>79</v>
      </c>
      <c r="I33" s="206">
        <f>SUM(I21:I32)</f>
        <v>39204592</v>
      </c>
      <c r="J33" s="206">
        <f t="shared" ref="J33" si="119">SUM(J21:J32)</f>
        <v>6891883</v>
      </c>
      <c r="K33" s="206">
        <f t="shared" ref="K33" si="120">SUM(K21:K32)</f>
        <v>2005900</v>
      </c>
      <c r="L33" s="206">
        <f t="shared" ref="L33" si="121">SUM(L21:L32)</f>
        <v>267842849</v>
      </c>
      <c r="M33" s="206">
        <f t="shared" ref="M33" si="122">SUM(M21:M32)</f>
        <v>5837134</v>
      </c>
      <c r="N33" s="206">
        <f t="shared" ref="N33" si="123">SUM(N21:N32)</f>
        <v>3264876</v>
      </c>
      <c r="O33" s="206">
        <f t="shared" ref="O33" si="124">SUM(O21:O32)</f>
        <v>2357410</v>
      </c>
      <c r="P33" s="206">
        <f t="shared" ref="P33" si="125">SUM(P21:P32)</f>
        <v>310682308</v>
      </c>
      <c r="Q33" s="206">
        <f t="shared" ref="Q33" si="126">SUM(Q21:Q32)</f>
        <v>232447</v>
      </c>
      <c r="R33" s="206">
        <f>SUM(R21:R32)</f>
        <v>18922</v>
      </c>
      <c r="S33" s="206">
        <f t="shared" ref="S33:U33" si="127">SUM(S21:S32)</f>
        <v>3420094</v>
      </c>
      <c r="T33" s="206">
        <f t="shared" si="127"/>
        <v>11634182</v>
      </c>
      <c r="U33" s="206">
        <f t="shared" si="127"/>
        <v>244550</v>
      </c>
      <c r="V33" s="540">
        <f>SUM(V21:V32)</f>
        <v>506.84861388017384</v>
      </c>
      <c r="W33" s="540">
        <f t="shared" ref="W33:AH33" si="128">SUM(W21:W32)</f>
        <v>90.09289601778417</v>
      </c>
      <c r="X33" s="540">
        <f t="shared" si="128"/>
        <v>102.93213034590435</v>
      </c>
      <c r="Y33" s="540">
        <f t="shared" si="128"/>
        <v>2964.6172555056119</v>
      </c>
      <c r="Z33" s="540">
        <f t="shared" si="128"/>
        <v>64.125592831070136</v>
      </c>
      <c r="AA33" s="540">
        <f t="shared" si="128"/>
        <v>282.56835441109104</v>
      </c>
      <c r="AB33" s="540">
        <f t="shared" si="128"/>
        <v>112.82834355117561</v>
      </c>
      <c r="AC33" s="540">
        <f t="shared" si="128"/>
        <v>3249.5450191534251</v>
      </c>
      <c r="AD33" s="540">
        <f t="shared" si="128"/>
        <v>24.238013731600379</v>
      </c>
      <c r="AE33" s="540">
        <f t="shared" si="128"/>
        <v>0.91707129906808127</v>
      </c>
      <c r="AF33" s="540">
        <f t="shared" si="128"/>
        <v>25.341139392520702</v>
      </c>
      <c r="AG33" s="540">
        <f t="shared" si="128"/>
        <v>164.47872302072184</v>
      </c>
      <c r="AH33" s="540">
        <f t="shared" si="128"/>
        <v>6.8016288696326042</v>
      </c>
      <c r="AI33" s="542">
        <f>SUM(AI21:AI32)</f>
        <v>28502</v>
      </c>
      <c r="AJ33" s="542">
        <f t="shared" ref="AJ33:AU33" si="129">SUM(AJ21:AJ32)</f>
        <v>6267</v>
      </c>
      <c r="AK33" s="542">
        <f t="shared" si="129"/>
        <v>360</v>
      </c>
      <c r="AL33" s="542">
        <f t="shared" si="129"/>
        <v>124414</v>
      </c>
      <c r="AM33" s="542">
        <f t="shared" si="129"/>
        <v>61581</v>
      </c>
      <c r="AN33" s="542">
        <f t="shared" si="129"/>
        <v>1544</v>
      </c>
      <c r="AO33" s="542">
        <f t="shared" si="129"/>
        <v>2923</v>
      </c>
      <c r="AP33" s="542">
        <f t="shared" si="129"/>
        <v>161412</v>
      </c>
      <c r="AQ33" s="542">
        <f t="shared" si="129"/>
        <v>549</v>
      </c>
      <c r="AR33" s="542">
        <f t="shared" si="129"/>
        <v>279</v>
      </c>
      <c r="AS33" s="542">
        <f t="shared" si="129"/>
        <v>3745</v>
      </c>
      <c r="AT33" s="542">
        <f t="shared" si="129"/>
        <v>17964</v>
      </c>
      <c r="AU33" s="542">
        <f t="shared" si="129"/>
        <v>878</v>
      </c>
    </row>
    <row r="34" spans="2:47" x14ac:dyDescent="0.2">
      <c r="B34" s="527"/>
      <c r="C34" s="203"/>
      <c r="D34" s="206"/>
      <c r="E34" s="206"/>
    </row>
    <row r="35" spans="2:47" x14ac:dyDescent="0.2">
      <c r="B35" s="527"/>
      <c r="C35" s="203"/>
      <c r="D35" s="206"/>
      <c r="E35" s="206"/>
    </row>
    <row r="38" spans="2:47" x14ac:dyDescent="0.2">
      <c r="B38" s="526"/>
    </row>
    <row r="41" spans="2:47" ht="15.75" x14ac:dyDescent="0.25">
      <c r="I41" s="599" t="s">
        <v>881</v>
      </c>
      <c r="P41" s="599" t="s">
        <v>882</v>
      </c>
      <c r="W41" s="189"/>
      <c r="X41" s="189" t="s">
        <v>183</v>
      </c>
    </row>
    <row r="42" spans="2:47" x14ac:dyDescent="0.2">
      <c r="H42" s="190"/>
      <c r="I42" s="189" t="s">
        <v>184</v>
      </c>
      <c r="O42" s="190"/>
      <c r="P42" s="189" t="s">
        <v>184</v>
      </c>
    </row>
    <row r="43" spans="2:47" ht="25.5" x14ac:dyDescent="0.2">
      <c r="H43" s="21" t="s">
        <v>129</v>
      </c>
      <c r="I43" s="191" t="s">
        <v>185</v>
      </c>
      <c r="J43" s="192" t="s">
        <v>186</v>
      </c>
      <c r="K43" s="192" t="s">
        <v>187</v>
      </c>
      <c r="L43" s="192" t="s">
        <v>188</v>
      </c>
      <c r="M43" s="192" t="s">
        <v>79</v>
      </c>
      <c r="O43" s="21" t="s">
        <v>129</v>
      </c>
      <c r="P43" s="193" t="s">
        <v>189</v>
      </c>
      <c r="Q43" s="193" t="s">
        <v>190</v>
      </c>
      <c r="R43" s="193" t="s">
        <v>191</v>
      </c>
      <c r="S43" s="193" t="s">
        <v>192</v>
      </c>
      <c r="T43" s="193" t="s">
        <v>193</v>
      </c>
      <c r="U43" s="192" t="s">
        <v>79</v>
      </c>
      <c r="W43" s="21" t="s">
        <v>129</v>
      </c>
      <c r="X43" s="193" t="s">
        <v>194</v>
      </c>
      <c r="Y43" s="193" t="s">
        <v>195</v>
      </c>
      <c r="Z43" s="193" t="s">
        <v>196</v>
      </c>
      <c r="AA43" s="193" t="s">
        <v>197</v>
      </c>
      <c r="AB43" s="192" t="s">
        <v>79</v>
      </c>
    </row>
    <row r="44" spans="2:47" x14ac:dyDescent="0.2">
      <c r="H44" s="54" t="s">
        <v>140</v>
      </c>
      <c r="I44" s="77">
        <f>I60/1000000</f>
        <v>4.0546360000000004</v>
      </c>
      <c r="J44" s="77">
        <f t="shared" ref="J44:L44" si="130">J60/1000000</f>
        <v>0.65756400000000004</v>
      </c>
      <c r="K44" s="77">
        <f t="shared" si="130"/>
        <v>0.20855000000000001</v>
      </c>
      <c r="L44" s="77">
        <f t="shared" si="130"/>
        <v>15.279033</v>
      </c>
      <c r="M44" s="77">
        <f>SUM(I44:L44)</f>
        <v>20.199783</v>
      </c>
      <c r="O44" s="54" t="s">
        <v>140</v>
      </c>
      <c r="P44" s="77">
        <f>P60/1000000</f>
        <v>0.232769</v>
      </c>
      <c r="Q44" s="77">
        <f t="shared" ref="Q44:T55" si="131">Q60/1000000</f>
        <v>7.8244999999999995E-2</v>
      </c>
      <c r="R44" s="77">
        <f t="shared" si="131"/>
        <v>3.9441999999999998E-2</v>
      </c>
      <c r="S44" s="77">
        <f t="shared" si="131"/>
        <v>17.687640999999999</v>
      </c>
      <c r="T44" s="77">
        <f t="shared" si="131"/>
        <v>1.7042000000000002E-2</v>
      </c>
      <c r="U44" s="77">
        <f>SUM(P44:T44)</f>
        <v>18.055139</v>
      </c>
      <c r="W44" s="54" t="s">
        <v>140</v>
      </c>
      <c r="X44" s="77">
        <f t="shared" ref="X44:AA55" si="132">X60/1000000</f>
        <v>2.091E-3</v>
      </c>
      <c r="Y44" s="77">
        <f t="shared" si="132"/>
        <v>0.13115299999999999</v>
      </c>
      <c r="Z44" s="77">
        <f t="shared" si="132"/>
        <v>1.1235630000000001</v>
      </c>
      <c r="AA44" s="77">
        <f t="shared" si="132"/>
        <v>9.1400000000000006E-3</v>
      </c>
      <c r="AB44" s="77">
        <f>SUM(X44:AA44)</f>
        <v>1.2659469999999999</v>
      </c>
    </row>
    <row r="45" spans="2:47" x14ac:dyDescent="0.2">
      <c r="H45" s="54" t="s">
        <v>141</v>
      </c>
      <c r="I45" s="77">
        <f t="shared" ref="I45:L55" si="133">I61/1000000</f>
        <v>3.1832829999999999</v>
      </c>
      <c r="J45" s="77">
        <f t="shared" si="133"/>
        <v>0.76959100000000003</v>
      </c>
      <c r="K45" s="77">
        <f t="shared" si="133"/>
        <v>7.7011999999999997E-2</v>
      </c>
      <c r="L45" s="77">
        <f t="shared" si="133"/>
        <v>18.560776000000001</v>
      </c>
      <c r="M45" s="77">
        <f t="shared" ref="M45:M52" si="134">SUM(I45:L45)</f>
        <v>22.590662000000002</v>
      </c>
      <c r="O45" s="54" t="s">
        <v>141</v>
      </c>
      <c r="P45" s="77">
        <f t="shared" ref="P45:S55" si="135">P61/1000000</f>
        <v>0.177148</v>
      </c>
      <c r="Q45" s="77">
        <f t="shared" si="135"/>
        <v>0.182648</v>
      </c>
      <c r="R45" s="77">
        <f t="shared" si="135"/>
        <v>7.2175000000000003E-2</v>
      </c>
      <c r="S45" s="77">
        <f t="shared" si="135"/>
        <v>17.043244000000001</v>
      </c>
      <c r="T45" s="77">
        <f t="shared" si="131"/>
        <v>4.7035E-2</v>
      </c>
      <c r="U45" s="77">
        <f t="shared" ref="U45:U55" si="136">SUM(P45:T45)</f>
        <v>17.522250000000003</v>
      </c>
      <c r="W45" s="54" t="s">
        <v>141</v>
      </c>
      <c r="X45" s="77">
        <f t="shared" si="132"/>
        <v>1.0150000000000001E-3</v>
      </c>
      <c r="Y45" s="77">
        <f t="shared" si="132"/>
        <v>0.15142600000000001</v>
      </c>
      <c r="Z45" s="77">
        <f t="shared" si="132"/>
        <v>0.87405100000000002</v>
      </c>
      <c r="AA45" s="77">
        <f t="shared" si="132"/>
        <v>1.4709E-2</v>
      </c>
      <c r="AB45" s="77">
        <f t="shared" ref="AB45:AB52" si="137">SUM(X45:AA45)</f>
        <v>1.041201</v>
      </c>
    </row>
    <row r="46" spans="2:47" x14ac:dyDescent="0.2">
      <c r="H46" s="54" t="s">
        <v>142</v>
      </c>
      <c r="I46" s="77">
        <f t="shared" si="133"/>
        <v>2.565839</v>
      </c>
      <c r="J46" s="77">
        <f t="shared" si="133"/>
        <v>0.58172400000000002</v>
      </c>
      <c r="K46" s="77">
        <f t="shared" si="133"/>
        <v>4.6789999999999998E-2</v>
      </c>
      <c r="L46" s="77">
        <f t="shared" si="133"/>
        <v>20.316451000000001</v>
      </c>
      <c r="M46" s="77">
        <f t="shared" si="134"/>
        <v>23.510804</v>
      </c>
      <c r="O46" s="54" t="s">
        <v>142</v>
      </c>
      <c r="P46" s="77">
        <f t="shared" si="135"/>
        <v>0.45034299999999999</v>
      </c>
      <c r="Q46" s="77">
        <f t="shared" si="135"/>
        <v>0.133463</v>
      </c>
      <c r="R46" s="77">
        <f t="shared" si="135"/>
        <v>7.6096999999999998E-2</v>
      </c>
      <c r="S46" s="77">
        <f t="shared" si="135"/>
        <v>16.026916</v>
      </c>
      <c r="T46" s="77">
        <f t="shared" si="131"/>
        <v>9.5829999999999995E-3</v>
      </c>
      <c r="U46" s="77">
        <f t="shared" si="136"/>
        <v>16.696401999999999</v>
      </c>
      <c r="W46" s="54" t="s">
        <v>142</v>
      </c>
      <c r="X46" s="77">
        <f t="shared" si="132"/>
        <v>2.405E-3</v>
      </c>
      <c r="Y46" s="77">
        <f t="shared" si="132"/>
        <v>9.8677000000000001E-2</v>
      </c>
      <c r="Z46" s="77">
        <f t="shared" si="132"/>
        <v>0.85818099999999997</v>
      </c>
      <c r="AA46" s="77">
        <f t="shared" si="132"/>
        <v>1.3101E-2</v>
      </c>
      <c r="AB46" s="77">
        <f t="shared" si="137"/>
        <v>0.97236400000000001</v>
      </c>
    </row>
    <row r="47" spans="2:47" x14ac:dyDescent="0.2">
      <c r="H47" s="54" t="s">
        <v>143</v>
      </c>
      <c r="I47" s="77">
        <f t="shared" si="133"/>
        <v>2.2792309999999998</v>
      </c>
      <c r="J47" s="77">
        <f t="shared" si="133"/>
        <v>0.64131899999999997</v>
      </c>
      <c r="K47" s="77">
        <f t="shared" si="133"/>
        <v>3.5458000000000003E-2</v>
      </c>
      <c r="L47" s="77">
        <f t="shared" si="133"/>
        <v>23.351768</v>
      </c>
      <c r="M47" s="77">
        <f t="shared" si="134"/>
        <v>26.307776</v>
      </c>
      <c r="O47" s="54" t="s">
        <v>143</v>
      </c>
      <c r="P47" s="77">
        <f t="shared" si="135"/>
        <v>1.1516150000000001</v>
      </c>
      <c r="Q47" s="77">
        <f t="shared" si="135"/>
        <v>4.5766000000000001E-2</v>
      </c>
      <c r="R47" s="77">
        <f t="shared" si="135"/>
        <v>0.13451099999999999</v>
      </c>
      <c r="S47" s="77">
        <f t="shared" si="135"/>
        <v>23.523734000000001</v>
      </c>
      <c r="T47" s="77">
        <f t="shared" si="131"/>
        <v>1.5990999999999998E-2</v>
      </c>
      <c r="U47" s="77">
        <f t="shared" si="136"/>
        <v>24.871617000000001</v>
      </c>
      <c r="W47" s="54" t="s">
        <v>143</v>
      </c>
      <c r="X47" s="77">
        <f t="shared" si="132"/>
        <v>7.5299999999999998E-4</v>
      </c>
      <c r="Y47" s="77">
        <f t="shared" si="132"/>
        <v>0.13686599999999999</v>
      </c>
      <c r="Z47" s="77">
        <f t="shared" si="132"/>
        <v>1.710645</v>
      </c>
      <c r="AA47" s="77">
        <f t="shared" si="132"/>
        <v>3.4868999999999997E-2</v>
      </c>
      <c r="AB47" s="77">
        <f t="shared" si="137"/>
        <v>1.8831329999999999</v>
      </c>
    </row>
    <row r="48" spans="2:47" x14ac:dyDescent="0.2">
      <c r="H48" s="54" t="s">
        <v>144</v>
      </c>
      <c r="I48" s="77">
        <f t="shared" si="133"/>
        <v>2.6982210000000002</v>
      </c>
      <c r="J48" s="77">
        <f t="shared" si="133"/>
        <v>0.487041</v>
      </c>
      <c r="K48" s="77">
        <f t="shared" si="133"/>
        <v>9.5297000000000007E-2</v>
      </c>
      <c r="L48" s="77">
        <f t="shared" si="133"/>
        <v>20.933737000000001</v>
      </c>
      <c r="M48" s="77">
        <f t="shared" si="134"/>
        <v>24.214296000000001</v>
      </c>
      <c r="O48" s="54" t="s">
        <v>144</v>
      </c>
      <c r="P48" s="77">
        <f t="shared" si="135"/>
        <v>0.41353099999999998</v>
      </c>
      <c r="Q48" s="77">
        <f t="shared" si="135"/>
        <v>0.340831</v>
      </c>
      <c r="R48" s="77">
        <f t="shared" si="135"/>
        <v>0.242669</v>
      </c>
      <c r="S48" s="77">
        <f t="shared" si="135"/>
        <v>36.315877</v>
      </c>
      <c r="T48" s="77">
        <f t="shared" si="131"/>
        <v>3.0769999999999999E-2</v>
      </c>
      <c r="U48" s="77">
        <f t="shared" si="136"/>
        <v>37.343677999999997</v>
      </c>
      <c r="W48" s="54" t="s">
        <v>144</v>
      </c>
      <c r="X48" s="77">
        <f t="shared" si="132"/>
        <v>1.433E-3</v>
      </c>
      <c r="Y48" s="77">
        <f t="shared" si="132"/>
        <v>0.233818</v>
      </c>
      <c r="Z48" s="77">
        <f t="shared" si="132"/>
        <v>0.92627800000000005</v>
      </c>
      <c r="AA48" s="77">
        <f t="shared" si="132"/>
        <v>4.5966E-2</v>
      </c>
      <c r="AB48" s="77">
        <f t="shared" si="137"/>
        <v>1.207495</v>
      </c>
    </row>
    <row r="49" spans="7:28" x14ac:dyDescent="0.2">
      <c r="H49" s="54" t="s">
        <v>145</v>
      </c>
      <c r="I49" s="77">
        <f t="shared" si="133"/>
        <v>3.8586309999999999</v>
      </c>
      <c r="J49" s="77">
        <f t="shared" si="133"/>
        <v>0.98489700000000002</v>
      </c>
      <c r="K49" s="77">
        <f t="shared" si="133"/>
        <v>9.8780000000000007E-2</v>
      </c>
      <c r="L49" s="77">
        <f t="shared" si="133"/>
        <v>30.305512</v>
      </c>
      <c r="M49" s="77">
        <f t="shared" si="134"/>
        <v>35.247819999999997</v>
      </c>
      <c r="O49" s="54" t="s">
        <v>145</v>
      </c>
      <c r="P49" s="77">
        <f t="shared" si="135"/>
        <v>0.609622</v>
      </c>
      <c r="Q49" s="77">
        <f t="shared" si="135"/>
        <v>0.213141</v>
      </c>
      <c r="R49" s="77">
        <f t="shared" si="135"/>
        <v>9.1155E-2</v>
      </c>
      <c r="S49" s="77">
        <f t="shared" si="135"/>
        <v>31.493085000000001</v>
      </c>
      <c r="T49" s="77">
        <f t="shared" si="131"/>
        <v>7.3530000000000002E-3</v>
      </c>
      <c r="U49" s="77">
        <f t="shared" si="136"/>
        <v>32.414356000000005</v>
      </c>
      <c r="W49" s="54" t="s">
        <v>145</v>
      </c>
      <c r="X49" s="77">
        <f t="shared" si="132"/>
        <v>1.225E-3</v>
      </c>
      <c r="Y49" s="77">
        <f t="shared" si="132"/>
        <v>0.284335</v>
      </c>
      <c r="Z49" s="77">
        <f t="shared" si="132"/>
        <v>1.508902</v>
      </c>
      <c r="AA49" s="77">
        <f t="shared" si="132"/>
        <v>3.9218000000000003E-2</v>
      </c>
      <c r="AB49" s="77">
        <f t="shared" si="137"/>
        <v>1.83368</v>
      </c>
    </row>
    <row r="50" spans="7:28" x14ac:dyDescent="0.2">
      <c r="H50" s="54" t="s">
        <v>146</v>
      </c>
      <c r="I50" s="77">
        <f t="shared" si="133"/>
        <v>1.822805</v>
      </c>
      <c r="J50" s="77">
        <f t="shared" si="133"/>
        <v>0.79741099999999998</v>
      </c>
      <c r="K50" s="77">
        <f t="shared" si="133"/>
        <v>0.14743000000000001</v>
      </c>
      <c r="L50" s="77">
        <f t="shared" si="133"/>
        <v>29.930378999999999</v>
      </c>
      <c r="M50" s="77">
        <f t="shared" si="134"/>
        <v>32.698025000000001</v>
      </c>
      <c r="O50" s="54" t="s">
        <v>146</v>
      </c>
      <c r="P50" s="77">
        <f t="shared" si="135"/>
        <v>0.52976199999999996</v>
      </c>
      <c r="Q50" s="77">
        <f t="shared" si="135"/>
        <v>0.19846800000000001</v>
      </c>
      <c r="R50" s="77">
        <f t="shared" si="135"/>
        <v>0.28706399999999999</v>
      </c>
      <c r="S50" s="77">
        <f t="shared" si="135"/>
        <v>33.086100999999999</v>
      </c>
      <c r="T50" s="77">
        <f t="shared" si="131"/>
        <v>2.3817999999999999E-2</v>
      </c>
      <c r="U50" s="77">
        <f t="shared" si="136"/>
        <v>34.125212999999995</v>
      </c>
      <c r="W50" s="54" t="s">
        <v>146</v>
      </c>
      <c r="X50" s="77">
        <f t="shared" si="132"/>
        <v>1.8829999999999999E-3</v>
      </c>
      <c r="Y50" s="77">
        <f t="shared" si="132"/>
        <v>0.36796899999999999</v>
      </c>
      <c r="Z50" s="77">
        <f t="shared" si="132"/>
        <v>1.2476529999999999</v>
      </c>
      <c r="AA50" s="77">
        <f t="shared" si="132"/>
        <v>2.6261E-2</v>
      </c>
      <c r="AB50" s="77">
        <f t="shared" si="137"/>
        <v>1.6437660000000001</v>
      </c>
    </row>
    <row r="51" spans="7:28" x14ac:dyDescent="0.2">
      <c r="H51" s="54" t="s">
        <v>147</v>
      </c>
      <c r="I51" s="77">
        <f t="shared" si="133"/>
        <v>4.0443800000000003</v>
      </c>
      <c r="J51" s="77">
        <f t="shared" si="133"/>
        <v>0.80777600000000005</v>
      </c>
      <c r="K51" s="77">
        <f t="shared" si="133"/>
        <v>5.6709000000000002E-2</v>
      </c>
      <c r="L51" s="77">
        <f t="shared" si="133"/>
        <v>20.383679999999998</v>
      </c>
      <c r="M51" s="77">
        <f t="shared" si="134"/>
        <v>25.292544999999997</v>
      </c>
      <c r="O51" s="54" t="s">
        <v>147</v>
      </c>
      <c r="P51" s="77">
        <f t="shared" si="135"/>
        <v>0.31137100000000001</v>
      </c>
      <c r="Q51" s="77">
        <f t="shared" si="135"/>
        <v>0.333202</v>
      </c>
      <c r="R51" s="77">
        <f t="shared" si="135"/>
        <v>0.178143</v>
      </c>
      <c r="S51" s="77">
        <f t="shared" si="135"/>
        <v>35.529656000000003</v>
      </c>
      <c r="T51" s="77">
        <f t="shared" si="131"/>
        <v>1.435E-2</v>
      </c>
      <c r="U51" s="77">
        <f t="shared" si="136"/>
        <v>36.366722000000003</v>
      </c>
      <c r="W51" s="54" t="s">
        <v>147</v>
      </c>
      <c r="X51" s="77">
        <f t="shared" si="132"/>
        <v>2.3630000000000001E-3</v>
      </c>
      <c r="Y51" s="77">
        <f t="shared" si="132"/>
        <v>0.27341799999999999</v>
      </c>
      <c r="Z51" s="77">
        <f t="shared" si="132"/>
        <v>0.55823999999999996</v>
      </c>
      <c r="AA51" s="77">
        <f t="shared" si="132"/>
        <v>8.7829999999999991E-3</v>
      </c>
      <c r="AB51" s="77">
        <f t="shared" si="137"/>
        <v>0.84280399999999989</v>
      </c>
    </row>
    <row r="52" spans="7:28" x14ac:dyDescent="0.2">
      <c r="H52" s="54" t="s">
        <v>148</v>
      </c>
      <c r="I52" s="77">
        <f t="shared" si="133"/>
        <v>4.760713</v>
      </c>
      <c r="J52" s="77">
        <f t="shared" si="133"/>
        <v>0.39664300000000002</v>
      </c>
      <c r="K52" s="77">
        <f t="shared" si="133"/>
        <v>0.39435100000000001</v>
      </c>
      <c r="L52" s="77">
        <f t="shared" si="133"/>
        <v>22.247979999999998</v>
      </c>
      <c r="M52" s="77">
        <f t="shared" si="134"/>
        <v>27.799686999999999</v>
      </c>
      <c r="O52" s="54" t="s">
        <v>148</v>
      </c>
      <c r="P52" s="77">
        <f t="shared" si="135"/>
        <v>0.63647299999999996</v>
      </c>
      <c r="Q52" s="77">
        <f t="shared" si="135"/>
        <v>0.96541900000000003</v>
      </c>
      <c r="R52" s="77">
        <f t="shared" si="135"/>
        <v>0.16711799999999999</v>
      </c>
      <c r="S52" s="77">
        <f t="shared" si="135"/>
        <v>26.153258999999998</v>
      </c>
      <c r="T52" s="77">
        <f t="shared" si="131"/>
        <v>3.6637999999999997E-2</v>
      </c>
      <c r="U52" s="77">
        <f t="shared" si="136"/>
        <v>27.958907</v>
      </c>
      <c r="W52" s="54" t="s">
        <v>148</v>
      </c>
      <c r="X52" s="77">
        <f t="shared" si="132"/>
        <v>7.3999999999999999E-4</v>
      </c>
      <c r="Y52" s="77">
        <f t="shared" si="132"/>
        <v>0.32220399999999999</v>
      </c>
      <c r="Z52" s="77">
        <f t="shared" si="132"/>
        <v>0.91986299999999999</v>
      </c>
      <c r="AA52" s="77">
        <f t="shared" si="132"/>
        <v>7.0060000000000001E-3</v>
      </c>
      <c r="AB52" s="77">
        <f t="shared" si="137"/>
        <v>1.2498130000000001</v>
      </c>
    </row>
    <row r="53" spans="7:28" x14ac:dyDescent="0.2">
      <c r="H53" s="54" t="s">
        <v>149</v>
      </c>
      <c r="I53" s="77">
        <f t="shared" si="133"/>
        <v>3.8184979999999999</v>
      </c>
      <c r="J53" s="77">
        <f t="shared" si="133"/>
        <v>0.362817</v>
      </c>
      <c r="K53" s="77">
        <f t="shared" si="133"/>
        <v>0.24731</v>
      </c>
      <c r="L53" s="77">
        <f t="shared" si="133"/>
        <v>17.870377999999999</v>
      </c>
      <c r="M53" s="77">
        <f>SUM(I53:L53)</f>
        <v>22.299002999999999</v>
      </c>
      <c r="O53" s="54" t="s">
        <v>149</v>
      </c>
      <c r="P53" s="77">
        <f t="shared" si="135"/>
        <v>0.62689899999999998</v>
      </c>
      <c r="Q53" s="77">
        <f t="shared" si="135"/>
        <v>0.31111</v>
      </c>
      <c r="R53" s="77">
        <f t="shared" si="135"/>
        <v>0.193574</v>
      </c>
      <c r="S53" s="77">
        <f t="shared" si="135"/>
        <v>23.661543999999999</v>
      </c>
      <c r="T53" s="77">
        <f t="shared" si="131"/>
        <v>8.9180000000000006E-3</v>
      </c>
      <c r="U53" s="77">
        <f t="shared" si="136"/>
        <v>24.802045</v>
      </c>
      <c r="W53" s="54" t="s">
        <v>149</v>
      </c>
      <c r="X53" s="77">
        <f t="shared" si="132"/>
        <v>3.2330000000000002E-3</v>
      </c>
      <c r="Y53" s="77">
        <f t="shared" si="132"/>
        <v>0.72779899999999997</v>
      </c>
      <c r="Z53" s="77">
        <f t="shared" si="132"/>
        <v>0.541354</v>
      </c>
      <c r="AA53" s="77">
        <f t="shared" si="132"/>
        <v>4.9389999999999998E-3</v>
      </c>
      <c r="AB53" s="77">
        <f>SUM(X53:AA53)</f>
        <v>1.277325</v>
      </c>
    </row>
    <row r="54" spans="7:28" x14ac:dyDescent="0.2">
      <c r="H54" s="54" t="s">
        <v>150</v>
      </c>
      <c r="I54" s="77">
        <f t="shared" si="133"/>
        <v>3.4630350000000001</v>
      </c>
      <c r="J54" s="77">
        <f t="shared" si="133"/>
        <v>6.4277000000000001E-2</v>
      </c>
      <c r="K54" s="77">
        <f t="shared" si="133"/>
        <v>0.11367099999999999</v>
      </c>
      <c r="L54" s="77">
        <f t="shared" si="133"/>
        <v>24.306090999999999</v>
      </c>
      <c r="M54" s="77">
        <f>SUM(I54:L54)</f>
        <v>27.947074000000001</v>
      </c>
      <c r="O54" s="54" t="s">
        <v>150</v>
      </c>
      <c r="P54" s="77">
        <f t="shared" si="135"/>
        <v>0.32849</v>
      </c>
      <c r="Q54" s="77">
        <f t="shared" si="135"/>
        <v>0.229079</v>
      </c>
      <c r="R54" s="77">
        <f t="shared" si="135"/>
        <v>0.33194600000000002</v>
      </c>
      <c r="S54" s="77">
        <f t="shared" si="135"/>
        <v>23.791556</v>
      </c>
      <c r="T54" s="77">
        <f t="shared" si="131"/>
        <v>3.042E-3</v>
      </c>
      <c r="U54" s="77">
        <f t="shared" si="136"/>
        <v>24.684113</v>
      </c>
      <c r="W54" s="54" t="s">
        <v>150</v>
      </c>
      <c r="X54" s="77">
        <f t="shared" si="132"/>
        <v>9.7400000000000004E-4</v>
      </c>
      <c r="Y54" s="77">
        <f t="shared" si="132"/>
        <v>0.47494999999999998</v>
      </c>
      <c r="Z54" s="77">
        <f t="shared" si="132"/>
        <v>0.47670899999999999</v>
      </c>
      <c r="AA54" s="77">
        <f t="shared" si="132"/>
        <v>3.2552999999999999E-2</v>
      </c>
      <c r="AB54" s="77">
        <f>SUM(X54:AA54)</f>
        <v>0.9851859999999999</v>
      </c>
    </row>
    <row r="55" spans="7:28" x14ac:dyDescent="0.2">
      <c r="G55" s="194"/>
      <c r="H55" s="54" t="s">
        <v>151</v>
      </c>
      <c r="I55" s="77">
        <f t="shared" si="133"/>
        <v>2.6553200000000001</v>
      </c>
      <c r="J55" s="77">
        <f t="shared" si="133"/>
        <v>0.34082299999999999</v>
      </c>
      <c r="K55" s="77">
        <f t="shared" si="133"/>
        <v>0.48454199999999997</v>
      </c>
      <c r="L55" s="77">
        <f t="shared" si="133"/>
        <v>24.357064000000001</v>
      </c>
      <c r="M55" s="77">
        <f>SUM(I55:L55)</f>
        <v>27.837749000000002</v>
      </c>
      <c r="O55" s="54" t="s">
        <v>151</v>
      </c>
      <c r="P55" s="77">
        <f t="shared" si="135"/>
        <v>0.36911100000000002</v>
      </c>
      <c r="Q55" s="77">
        <f t="shared" si="135"/>
        <v>0.23350399999999999</v>
      </c>
      <c r="R55" s="77">
        <f t="shared" si="135"/>
        <v>0.543516</v>
      </c>
      <c r="S55" s="77">
        <f t="shared" si="135"/>
        <v>26.369695</v>
      </c>
      <c r="T55" s="77">
        <f t="shared" si="131"/>
        <v>1.7906999999999999E-2</v>
      </c>
      <c r="U55" s="77">
        <f t="shared" si="136"/>
        <v>27.533733000000002</v>
      </c>
      <c r="W55" s="54" t="s">
        <v>151</v>
      </c>
      <c r="X55" s="77">
        <f t="shared" si="132"/>
        <v>8.0699999999999999E-4</v>
      </c>
      <c r="Y55" s="77">
        <f t="shared" si="132"/>
        <v>0.21747900000000001</v>
      </c>
      <c r="Z55" s="77">
        <f t="shared" si="132"/>
        <v>0.88874299999999995</v>
      </c>
      <c r="AA55" s="77">
        <f t="shared" si="132"/>
        <v>8.005E-3</v>
      </c>
      <c r="AB55" s="77">
        <f>SUM(X55:AA55)</f>
        <v>1.1150340000000001</v>
      </c>
    </row>
    <row r="56" spans="7:28" x14ac:dyDescent="0.2">
      <c r="G56" s="194"/>
      <c r="H56" s="195" t="s">
        <v>79</v>
      </c>
      <c r="I56" s="196">
        <f>SUM(I44:I55)</f>
        <v>39.204591999999998</v>
      </c>
      <c r="J56" s="196">
        <f t="shared" ref="J56:M56" si="138">SUM(J44:J55)</f>
        <v>6.891883</v>
      </c>
      <c r="K56" s="196">
        <f t="shared" si="138"/>
        <v>2.0059</v>
      </c>
      <c r="L56" s="196">
        <f t="shared" si="138"/>
        <v>267.84284899999994</v>
      </c>
      <c r="M56" s="196">
        <f t="shared" si="138"/>
        <v>315.94522399999994</v>
      </c>
      <c r="O56" s="195" t="s">
        <v>79</v>
      </c>
      <c r="P56" s="196">
        <f>SUM(P44:P55)</f>
        <v>5.8371339999999998</v>
      </c>
      <c r="Q56" s="196">
        <f t="shared" ref="Q56:U56" si="139">SUM(Q44:Q55)</f>
        <v>3.2648760000000006</v>
      </c>
      <c r="R56" s="196">
        <f t="shared" si="139"/>
        <v>2.3574100000000002</v>
      </c>
      <c r="S56" s="196">
        <f t="shared" si="139"/>
        <v>310.68230799999998</v>
      </c>
      <c r="T56" s="196">
        <f t="shared" si="139"/>
        <v>0.23244699999999999</v>
      </c>
      <c r="U56" s="196">
        <f t="shared" si="139"/>
        <v>322.37417500000004</v>
      </c>
      <c r="W56" s="195" t="s">
        <v>79</v>
      </c>
      <c r="X56" s="196">
        <f>SUM(X44:X55)</f>
        <v>1.8921999999999998E-2</v>
      </c>
      <c r="Y56" s="196">
        <f t="shared" ref="Y56:AB56" si="140">SUM(Y44:Y55)</f>
        <v>3.4200939999999997</v>
      </c>
      <c r="Z56" s="196">
        <f t="shared" si="140"/>
        <v>11.634181999999999</v>
      </c>
      <c r="AA56" s="196">
        <f t="shared" si="140"/>
        <v>0.24455000000000005</v>
      </c>
      <c r="AB56" s="196">
        <f t="shared" si="140"/>
        <v>15.317747999999996</v>
      </c>
    </row>
    <row r="57" spans="7:28" x14ac:dyDescent="0.2">
      <c r="G57" s="194"/>
      <c r="I57" s="189"/>
      <c r="P57" s="189"/>
      <c r="W57" s="189"/>
    </row>
    <row r="58" spans="7:28" x14ac:dyDescent="0.2">
      <c r="G58" s="194"/>
      <c r="I58" s="189" t="s">
        <v>198</v>
      </c>
      <c r="P58" s="189" t="s">
        <v>198</v>
      </c>
      <c r="W58" s="189" t="s">
        <v>198</v>
      </c>
    </row>
    <row r="59" spans="7:28" ht="25.5" x14ac:dyDescent="0.2">
      <c r="G59" s="194"/>
      <c r="H59" s="21" t="s">
        <v>129</v>
      </c>
      <c r="I59" s="191" t="s">
        <v>211</v>
      </c>
      <c r="J59" s="192" t="s">
        <v>199</v>
      </c>
      <c r="K59" s="192" t="s">
        <v>200</v>
      </c>
      <c r="L59" s="192" t="s">
        <v>201</v>
      </c>
      <c r="M59" s="192" t="s">
        <v>79</v>
      </c>
      <c r="O59" s="21" t="s">
        <v>129</v>
      </c>
      <c r="P59" s="197" t="s">
        <v>202</v>
      </c>
      <c r="Q59" s="197" t="s">
        <v>200</v>
      </c>
      <c r="R59" s="197" t="s">
        <v>203</v>
      </c>
      <c r="S59" s="197" t="s">
        <v>201</v>
      </c>
      <c r="T59" s="197" t="s">
        <v>204</v>
      </c>
      <c r="U59" s="192" t="s">
        <v>79</v>
      </c>
      <c r="W59" s="21" t="s">
        <v>129</v>
      </c>
      <c r="X59" s="193" t="s">
        <v>205</v>
      </c>
      <c r="Y59" s="197" t="s">
        <v>206</v>
      </c>
      <c r="Z59" s="197" t="s">
        <v>207</v>
      </c>
      <c r="AA59" s="197" t="s">
        <v>208</v>
      </c>
      <c r="AB59" s="192" t="s">
        <v>79</v>
      </c>
    </row>
    <row r="60" spans="7:28" x14ac:dyDescent="0.2">
      <c r="H60" s="54" t="s">
        <v>140</v>
      </c>
      <c r="I60" s="198">
        <v>4054636</v>
      </c>
      <c r="J60" s="198">
        <v>657564</v>
      </c>
      <c r="K60" s="198">
        <v>208550</v>
      </c>
      <c r="L60" s="198">
        <v>15279033</v>
      </c>
      <c r="M60" s="198">
        <f>SUM(I60:L60)</f>
        <v>20199783</v>
      </c>
      <c r="O60" s="54" t="s">
        <v>140</v>
      </c>
      <c r="P60" s="198">
        <v>232769</v>
      </c>
      <c r="Q60" s="198">
        <v>78245</v>
      </c>
      <c r="R60" s="198">
        <v>39442</v>
      </c>
      <c r="S60" s="198">
        <v>17687641</v>
      </c>
      <c r="T60" s="198">
        <v>17042</v>
      </c>
      <c r="U60" s="198">
        <f t="shared" ref="U60:U71" si="141">SUM(P60:T60)</f>
        <v>18055139</v>
      </c>
      <c r="W60" s="54" t="s">
        <v>140</v>
      </c>
      <c r="X60" s="198">
        <v>2091</v>
      </c>
      <c r="Y60" s="198">
        <v>131153</v>
      </c>
      <c r="Z60" s="198">
        <v>1123563</v>
      </c>
      <c r="AA60" s="198">
        <v>9140</v>
      </c>
      <c r="AB60" s="198">
        <f>SUM(X60:AA60)</f>
        <v>1265947</v>
      </c>
    </row>
    <row r="61" spans="7:28" x14ac:dyDescent="0.2">
      <c r="H61" s="54" t="s">
        <v>141</v>
      </c>
      <c r="I61" s="198">
        <v>3183283</v>
      </c>
      <c r="J61" s="198">
        <v>769591</v>
      </c>
      <c r="K61" s="198">
        <v>77012</v>
      </c>
      <c r="L61" s="198">
        <v>18560776</v>
      </c>
      <c r="M61" s="198">
        <f t="shared" ref="M61:M67" si="142">SUM(I61:L61)</f>
        <v>22590662</v>
      </c>
      <c r="O61" s="54" t="s">
        <v>141</v>
      </c>
      <c r="P61" s="198">
        <v>177148</v>
      </c>
      <c r="Q61" s="198">
        <v>182648</v>
      </c>
      <c r="R61" s="198">
        <v>72175</v>
      </c>
      <c r="S61" s="198">
        <v>17043244</v>
      </c>
      <c r="T61" s="198">
        <v>47035</v>
      </c>
      <c r="U61" s="198">
        <f t="shared" si="141"/>
        <v>17522250</v>
      </c>
      <c r="W61" s="54" t="s">
        <v>141</v>
      </c>
      <c r="X61" s="198">
        <v>1015</v>
      </c>
      <c r="Y61" s="198">
        <v>151426</v>
      </c>
      <c r="Z61" s="198">
        <v>874051</v>
      </c>
      <c r="AA61" s="198">
        <v>14709</v>
      </c>
      <c r="AB61" s="198">
        <f t="shared" ref="AB61:AB67" si="143">SUM(X61:AA61)</f>
        <v>1041201</v>
      </c>
    </row>
    <row r="62" spans="7:28" x14ac:dyDescent="0.2">
      <c r="H62" s="54" t="s">
        <v>142</v>
      </c>
      <c r="I62" s="198">
        <v>2565839</v>
      </c>
      <c r="J62" s="198">
        <v>581724</v>
      </c>
      <c r="K62" s="198">
        <v>46790</v>
      </c>
      <c r="L62" s="198">
        <v>20316451</v>
      </c>
      <c r="M62" s="198">
        <f t="shared" si="142"/>
        <v>23510804</v>
      </c>
      <c r="O62" s="54" t="s">
        <v>142</v>
      </c>
      <c r="P62" s="198">
        <v>450343</v>
      </c>
      <c r="Q62" s="198">
        <v>133463</v>
      </c>
      <c r="R62" s="198">
        <v>76097</v>
      </c>
      <c r="S62" s="198">
        <v>16026916</v>
      </c>
      <c r="T62" s="198">
        <v>9583</v>
      </c>
      <c r="U62" s="198">
        <f t="shared" si="141"/>
        <v>16696402</v>
      </c>
      <c r="W62" s="54" t="s">
        <v>142</v>
      </c>
      <c r="X62" s="198">
        <v>2405</v>
      </c>
      <c r="Y62" s="198">
        <v>98677</v>
      </c>
      <c r="Z62" s="198">
        <v>858181</v>
      </c>
      <c r="AA62" s="198">
        <v>13101</v>
      </c>
      <c r="AB62" s="198">
        <f t="shared" si="143"/>
        <v>972364</v>
      </c>
    </row>
    <row r="63" spans="7:28" x14ac:dyDescent="0.2">
      <c r="H63" s="54" t="s">
        <v>143</v>
      </c>
      <c r="I63" s="198">
        <v>2279231</v>
      </c>
      <c r="J63" s="198">
        <v>641319</v>
      </c>
      <c r="K63" s="198">
        <v>35458</v>
      </c>
      <c r="L63" s="198">
        <v>23351768</v>
      </c>
      <c r="M63" s="198">
        <f t="shared" si="142"/>
        <v>26307776</v>
      </c>
      <c r="O63" s="54" t="s">
        <v>143</v>
      </c>
      <c r="P63" s="198">
        <v>1151615</v>
      </c>
      <c r="Q63" s="198">
        <v>45766</v>
      </c>
      <c r="R63" s="198">
        <v>134511</v>
      </c>
      <c r="S63" s="198">
        <v>23523734</v>
      </c>
      <c r="T63" s="198">
        <v>15991</v>
      </c>
      <c r="U63" s="198">
        <f t="shared" si="141"/>
        <v>24871617</v>
      </c>
      <c r="W63" s="54" t="s">
        <v>143</v>
      </c>
      <c r="X63" s="198">
        <v>753</v>
      </c>
      <c r="Y63" s="198">
        <v>136866</v>
      </c>
      <c r="Z63" s="198">
        <v>1710645</v>
      </c>
      <c r="AA63" s="198">
        <v>34869</v>
      </c>
      <c r="AB63" s="198">
        <f t="shared" si="143"/>
        <v>1883133</v>
      </c>
    </row>
    <row r="64" spans="7:28" x14ac:dyDescent="0.2">
      <c r="H64" s="54" t="s">
        <v>144</v>
      </c>
      <c r="I64" s="198">
        <v>2698221</v>
      </c>
      <c r="J64" s="198">
        <v>487041</v>
      </c>
      <c r="K64" s="198">
        <v>95297</v>
      </c>
      <c r="L64" s="198">
        <v>20933737</v>
      </c>
      <c r="M64" s="198">
        <f t="shared" si="142"/>
        <v>24214296</v>
      </c>
      <c r="O64" s="54" t="s">
        <v>144</v>
      </c>
      <c r="P64" s="198">
        <v>413531</v>
      </c>
      <c r="Q64" s="198">
        <v>340831</v>
      </c>
      <c r="R64" s="198">
        <v>242669</v>
      </c>
      <c r="S64" s="198">
        <v>36315877</v>
      </c>
      <c r="T64" s="198">
        <v>30770</v>
      </c>
      <c r="U64" s="198">
        <f t="shared" si="141"/>
        <v>37343678</v>
      </c>
      <c r="W64" s="54" t="s">
        <v>144</v>
      </c>
      <c r="X64" s="198">
        <v>1433</v>
      </c>
      <c r="Y64" s="198">
        <v>233818</v>
      </c>
      <c r="Z64" s="198">
        <v>926278</v>
      </c>
      <c r="AA64" s="198">
        <v>45966</v>
      </c>
      <c r="AB64" s="198">
        <f t="shared" si="143"/>
        <v>1207495</v>
      </c>
    </row>
    <row r="65" spans="8:28" x14ac:dyDescent="0.2">
      <c r="H65" s="54" t="s">
        <v>145</v>
      </c>
      <c r="I65" s="198">
        <v>3858631</v>
      </c>
      <c r="J65" s="198">
        <v>984897</v>
      </c>
      <c r="K65" s="198">
        <v>98780</v>
      </c>
      <c r="L65" s="198">
        <v>30305512</v>
      </c>
      <c r="M65" s="198">
        <f t="shared" si="142"/>
        <v>35247820</v>
      </c>
      <c r="O65" s="54" t="s">
        <v>145</v>
      </c>
      <c r="P65" s="198">
        <v>609622</v>
      </c>
      <c r="Q65" s="198">
        <v>213141</v>
      </c>
      <c r="R65" s="198">
        <v>91155</v>
      </c>
      <c r="S65" s="198">
        <v>31493085</v>
      </c>
      <c r="T65" s="198">
        <v>7353</v>
      </c>
      <c r="U65" s="198">
        <f t="shared" si="141"/>
        <v>32414356</v>
      </c>
      <c r="W65" s="54" t="s">
        <v>145</v>
      </c>
      <c r="X65" s="198">
        <v>1225</v>
      </c>
      <c r="Y65" s="198">
        <v>284335</v>
      </c>
      <c r="Z65" s="198">
        <v>1508902</v>
      </c>
      <c r="AA65" s="198">
        <v>39218</v>
      </c>
      <c r="AB65" s="198">
        <f t="shared" si="143"/>
        <v>1833680</v>
      </c>
    </row>
    <row r="66" spans="8:28" x14ac:dyDescent="0.2">
      <c r="H66" s="54" t="s">
        <v>146</v>
      </c>
      <c r="I66" s="198">
        <v>1822805</v>
      </c>
      <c r="J66" s="198">
        <v>797411</v>
      </c>
      <c r="K66" s="198">
        <v>147430</v>
      </c>
      <c r="L66" s="198">
        <v>29930379</v>
      </c>
      <c r="M66" s="198">
        <f t="shared" si="142"/>
        <v>32698025</v>
      </c>
      <c r="O66" s="54" t="s">
        <v>146</v>
      </c>
      <c r="P66" s="198">
        <v>529762</v>
      </c>
      <c r="Q66" s="198">
        <v>198468</v>
      </c>
      <c r="R66" s="198">
        <v>287064</v>
      </c>
      <c r="S66" s="198">
        <v>33086101</v>
      </c>
      <c r="T66" s="198">
        <v>23818</v>
      </c>
      <c r="U66" s="198">
        <f t="shared" si="141"/>
        <v>34125213</v>
      </c>
      <c r="W66" s="54" t="s">
        <v>146</v>
      </c>
      <c r="X66" s="198">
        <v>1883</v>
      </c>
      <c r="Y66" s="198">
        <v>367969</v>
      </c>
      <c r="Z66" s="198">
        <v>1247653</v>
      </c>
      <c r="AA66" s="198">
        <v>26261</v>
      </c>
      <c r="AB66" s="198">
        <f t="shared" si="143"/>
        <v>1643766</v>
      </c>
    </row>
    <row r="67" spans="8:28" x14ac:dyDescent="0.2">
      <c r="H67" s="54" t="s">
        <v>147</v>
      </c>
      <c r="I67" s="198">
        <v>4044380</v>
      </c>
      <c r="J67" s="198">
        <v>807776</v>
      </c>
      <c r="K67" s="198">
        <v>56709</v>
      </c>
      <c r="L67" s="198">
        <v>20383680</v>
      </c>
      <c r="M67" s="198">
        <f t="shared" si="142"/>
        <v>25292545</v>
      </c>
      <c r="O67" s="54" t="s">
        <v>147</v>
      </c>
      <c r="P67" s="198">
        <v>311371</v>
      </c>
      <c r="Q67" s="198">
        <v>333202</v>
      </c>
      <c r="R67" s="198">
        <v>178143</v>
      </c>
      <c r="S67" s="198">
        <v>35529656</v>
      </c>
      <c r="T67" s="198">
        <v>14350</v>
      </c>
      <c r="U67" s="198">
        <f t="shared" si="141"/>
        <v>36366722</v>
      </c>
      <c r="W67" s="54" t="s">
        <v>147</v>
      </c>
      <c r="X67" s="198">
        <v>2363</v>
      </c>
      <c r="Y67" s="198">
        <v>273418</v>
      </c>
      <c r="Z67" s="198">
        <v>558240</v>
      </c>
      <c r="AA67" s="198">
        <v>8783</v>
      </c>
      <c r="AB67" s="198">
        <f t="shared" si="143"/>
        <v>842804</v>
      </c>
    </row>
    <row r="68" spans="8:28" x14ac:dyDescent="0.2">
      <c r="H68" s="54" t="s">
        <v>148</v>
      </c>
      <c r="I68" s="198">
        <v>4760713</v>
      </c>
      <c r="J68" s="198">
        <v>396643</v>
      </c>
      <c r="K68" s="198">
        <v>394351</v>
      </c>
      <c r="L68" s="198">
        <v>22247980</v>
      </c>
      <c r="M68" s="198">
        <f>SUM(I68:L68)</f>
        <v>27799687</v>
      </c>
      <c r="O68" s="54" t="s">
        <v>148</v>
      </c>
      <c r="P68" s="198">
        <v>636473</v>
      </c>
      <c r="Q68" s="198">
        <v>965419</v>
      </c>
      <c r="R68" s="198">
        <v>167118</v>
      </c>
      <c r="S68" s="198">
        <v>26153259</v>
      </c>
      <c r="T68" s="198">
        <v>36638</v>
      </c>
      <c r="U68" s="198">
        <f t="shared" si="141"/>
        <v>27958907</v>
      </c>
      <c r="W68" s="54" t="s">
        <v>148</v>
      </c>
      <c r="X68" s="198">
        <v>740</v>
      </c>
      <c r="Y68" s="198">
        <v>322204</v>
      </c>
      <c r="Z68" s="198">
        <v>919863</v>
      </c>
      <c r="AA68" s="198">
        <v>7006</v>
      </c>
      <c r="AB68" s="198">
        <f>SUM(X68:AA68)</f>
        <v>1249813</v>
      </c>
    </row>
    <row r="69" spans="8:28" x14ac:dyDescent="0.2">
      <c r="H69" s="54" t="s">
        <v>149</v>
      </c>
      <c r="I69" s="198">
        <v>3818498</v>
      </c>
      <c r="J69" s="198">
        <v>362817</v>
      </c>
      <c r="K69" s="198">
        <v>247310</v>
      </c>
      <c r="L69" s="198">
        <v>17870378</v>
      </c>
      <c r="M69" s="198">
        <f>SUM(I69:L69)</f>
        <v>22299003</v>
      </c>
      <c r="O69" s="54" t="s">
        <v>149</v>
      </c>
      <c r="P69" s="198">
        <v>626899</v>
      </c>
      <c r="Q69" s="198">
        <v>311110</v>
      </c>
      <c r="R69" s="198">
        <v>193574</v>
      </c>
      <c r="S69" s="198">
        <v>23661544</v>
      </c>
      <c r="T69" s="198">
        <v>8918</v>
      </c>
      <c r="U69" s="198">
        <f t="shared" si="141"/>
        <v>24802045</v>
      </c>
      <c r="W69" s="54" t="s">
        <v>149</v>
      </c>
      <c r="X69" s="198">
        <v>3233</v>
      </c>
      <c r="Y69" s="198">
        <v>727799</v>
      </c>
      <c r="Z69" s="198">
        <v>541354</v>
      </c>
      <c r="AA69" s="198">
        <v>4939</v>
      </c>
      <c r="AB69" s="198">
        <f>SUM(X69:AA69)</f>
        <v>1277325</v>
      </c>
    </row>
    <row r="70" spans="8:28" x14ac:dyDescent="0.2">
      <c r="H70" s="54" t="s">
        <v>150</v>
      </c>
      <c r="I70" s="198">
        <v>3463035</v>
      </c>
      <c r="J70" s="198">
        <v>64277</v>
      </c>
      <c r="K70" s="198">
        <v>113671</v>
      </c>
      <c r="L70" s="198">
        <v>24306091</v>
      </c>
      <c r="M70" s="198">
        <f>SUM(I70:L70)</f>
        <v>27947074</v>
      </c>
      <c r="O70" s="54" t="s">
        <v>150</v>
      </c>
      <c r="P70" s="198">
        <v>328490</v>
      </c>
      <c r="Q70" s="198">
        <v>229079</v>
      </c>
      <c r="R70" s="198">
        <v>331946</v>
      </c>
      <c r="S70" s="198">
        <v>23791556</v>
      </c>
      <c r="T70" s="198">
        <v>3042</v>
      </c>
      <c r="U70" s="198">
        <f t="shared" si="141"/>
        <v>24684113</v>
      </c>
      <c r="W70" s="54" t="s">
        <v>150</v>
      </c>
      <c r="X70" s="198">
        <v>974</v>
      </c>
      <c r="Y70" s="198">
        <v>474950</v>
      </c>
      <c r="Z70" s="198">
        <v>476709</v>
      </c>
      <c r="AA70" s="198">
        <v>32553</v>
      </c>
      <c r="AB70" s="198">
        <f>SUM(X70:AA70)</f>
        <v>985186</v>
      </c>
    </row>
    <row r="71" spans="8:28" x14ac:dyDescent="0.2">
      <c r="H71" s="54" t="s">
        <v>151</v>
      </c>
      <c r="I71" s="198">
        <v>2655320</v>
      </c>
      <c r="J71" s="198">
        <v>340823</v>
      </c>
      <c r="K71" s="198">
        <v>484542</v>
      </c>
      <c r="L71" s="198">
        <v>24357064</v>
      </c>
      <c r="M71" s="198">
        <f>SUM(I71:L71)</f>
        <v>27837749</v>
      </c>
      <c r="O71" s="54" t="s">
        <v>151</v>
      </c>
      <c r="P71" s="198">
        <v>369111</v>
      </c>
      <c r="Q71" s="198">
        <v>233504</v>
      </c>
      <c r="R71" s="198">
        <v>543516</v>
      </c>
      <c r="S71" s="198">
        <v>26369695</v>
      </c>
      <c r="T71" s="198">
        <v>17907</v>
      </c>
      <c r="U71" s="198">
        <f t="shared" si="141"/>
        <v>27533733</v>
      </c>
      <c r="W71" s="54" t="s">
        <v>151</v>
      </c>
      <c r="X71" s="198">
        <v>807</v>
      </c>
      <c r="Y71" s="198">
        <v>217479</v>
      </c>
      <c r="Z71" s="198">
        <v>888743</v>
      </c>
      <c r="AA71" s="198">
        <v>8005</v>
      </c>
      <c r="AB71" s="198">
        <f>SUM(X71:AA71)</f>
        <v>1115034</v>
      </c>
    </row>
    <row r="72" spans="8:28" x14ac:dyDescent="0.2">
      <c r="H72" s="195" t="s">
        <v>79</v>
      </c>
      <c r="I72" s="199">
        <f>SUM(I60:I71)</f>
        <v>39204592</v>
      </c>
      <c r="J72" s="199">
        <f>SUM(J60:J71)</f>
        <v>6891883</v>
      </c>
      <c r="K72" s="199">
        <f>SUM(K60:K71)</f>
        <v>2005900</v>
      </c>
      <c r="L72" s="199">
        <f>SUM(L60:L71)</f>
        <v>267842849</v>
      </c>
      <c r="M72" s="199">
        <f>SUM(M60:M71)</f>
        <v>315945224</v>
      </c>
      <c r="O72" s="195" t="s">
        <v>79</v>
      </c>
      <c r="P72" s="199">
        <f t="shared" ref="P72:U72" si="144">SUM(P60:P71)</f>
        <v>5837134</v>
      </c>
      <c r="Q72" s="199">
        <f t="shared" si="144"/>
        <v>3264876</v>
      </c>
      <c r="R72" s="199">
        <f t="shared" si="144"/>
        <v>2357410</v>
      </c>
      <c r="S72" s="199">
        <f t="shared" si="144"/>
        <v>310682308</v>
      </c>
      <c r="T72" s="199">
        <f t="shared" si="144"/>
        <v>232447</v>
      </c>
      <c r="U72" s="199">
        <f t="shared" si="144"/>
        <v>322374175</v>
      </c>
      <c r="W72" s="195" t="s">
        <v>79</v>
      </c>
      <c r="X72" s="199">
        <f>SUM(X60:X71)</f>
        <v>18922</v>
      </c>
      <c r="Y72" s="199">
        <f>SUM(Y60:Y71)</f>
        <v>3420094</v>
      </c>
      <c r="Z72" s="199">
        <f>SUM(Z60:Z71)</f>
        <v>11634182</v>
      </c>
      <c r="AA72" s="199">
        <f>SUM(AA60:AA71)</f>
        <v>244550</v>
      </c>
      <c r="AB72" s="199">
        <f>SUM(AB60:AB71)</f>
        <v>15317748</v>
      </c>
    </row>
    <row r="73" spans="8:28" x14ac:dyDescent="0.2">
      <c r="H73" s="200"/>
      <c r="I73" s="201"/>
      <c r="J73" s="201"/>
      <c r="K73" s="201"/>
      <c r="L73" s="201"/>
      <c r="M73" s="201"/>
    </row>
    <row r="74" spans="8:28" x14ac:dyDescent="0.2">
      <c r="H74" s="200"/>
      <c r="I74" s="201"/>
      <c r="J74" s="201"/>
      <c r="K74" s="201"/>
      <c r="L74" s="201"/>
      <c r="M74" s="201"/>
    </row>
    <row r="75" spans="8:28" x14ac:dyDescent="0.2">
      <c r="H75" s="190"/>
    </row>
    <row r="76" spans="8:28" x14ac:dyDescent="0.2">
      <c r="I76" s="189" t="s">
        <v>209</v>
      </c>
      <c r="P76" s="189" t="s">
        <v>209</v>
      </c>
      <c r="W76" s="189" t="s">
        <v>209</v>
      </c>
    </row>
    <row r="77" spans="8:28" ht="25.5" x14ac:dyDescent="0.2">
      <c r="H77" s="21" t="s">
        <v>864</v>
      </c>
      <c r="I77" s="191" t="s">
        <v>185</v>
      </c>
      <c r="J77" s="192" t="s">
        <v>186</v>
      </c>
      <c r="K77" s="192" t="s">
        <v>187</v>
      </c>
      <c r="L77" s="192" t="s">
        <v>188</v>
      </c>
      <c r="M77" s="202" t="s">
        <v>79</v>
      </c>
      <c r="O77" s="21" t="s">
        <v>864</v>
      </c>
      <c r="P77" s="193" t="s">
        <v>189</v>
      </c>
      <c r="Q77" s="193" t="s">
        <v>190</v>
      </c>
      <c r="R77" s="193" t="s">
        <v>191</v>
      </c>
      <c r="S77" s="193" t="s">
        <v>192</v>
      </c>
      <c r="T77" s="193" t="s">
        <v>193</v>
      </c>
      <c r="U77" s="202" t="s">
        <v>79</v>
      </c>
      <c r="W77" s="21" t="s">
        <v>864</v>
      </c>
      <c r="X77" s="193" t="s">
        <v>194</v>
      </c>
      <c r="Y77" s="193" t="s">
        <v>195</v>
      </c>
      <c r="Z77" s="193" t="s">
        <v>196</v>
      </c>
      <c r="AA77" s="193" t="s">
        <v>197</v>
      </c>
      <c r="AB77" s="202" t="s">
        <v>79</v>
      </c>
    </row>
    <row r="78" spans="8:28" x14ac:dyDescent="0.2">
      <c r="H78" s="54" t="s">
        <v>140</v>
      </c>
      <c r="I78" s="77">
        <f>I94/1024</f>
        <v>41.921670485366114</v>
      </c>
      <c r="J78" s="77">
        <f t="shared" ref="J78:L78" si="145">J94/1024</f>
        <v>6.4355018743926768</v>
      </c>
      <c r="K78" s="77">
        <f t="shared" si="145"/>
        <v>9.550926904075812</v>
      </c>
      <c r="L78" s="77">
        <f t="shared" si="145"/>
        <v>228.60958861791232</v>
      </c>
      <c r="M78" s="77">
        <f>SUM(I78:L78)</f>
        <v>286.51768788174695</v>
      </c>
      <c r="O78" s="54" t="s">
        <v>140</v>
      </c>
      <c r="P78" s="77">
        <f>P94/1024</f>
        <v>5.3811842416380316</v>
      </c>
      <c r="Q78" s="77">
        <f t="shared" ref="Q78:T89" si="146">Q94/1024</f>
        <v>5.4694165443079292</v>
      </c>
      <c r="R78" s="77">
        <f t="shared" si="146"/>
        <v>2.2859160698862961</v>
      </c>
      <c r="S78" s="77">
        <f t="shared" si="146"/>
        <v>259.29290384216119</v>
      </c>
      <c r="T78" s="77">
        <f t="shared" si="146"/>
        <v>0.97166532594565069</v>
      </c>
      <c r="U78" s="77">
        <f>SUM(P78:T78)</f>
        <v>273.40108602393911</v>
      </c>
      <c r="W78" s="54" t="s">
        <v>140</v>
      </c>
      <c r="X78" s="77">
        <f>X94/1024</f>
        <v>9.4320324536965913E-2</v>
      </c>
      <c r="Y78" s="77">
        <f t="shared" ref="Y78:AA78" si="147">Y94/1024</f>
        <v>1.1327120943296876</v>
      </c>
      <c r="Z78" s="77">
        <f t="shared" si="147"/>
        <v>30.113193506494042</v>
      </c>
      <c r="AA78" s="77">
        <f t="shared" si="147"/>
        <v>0.25806594016103146</v>
      </c>
      <c r="AB78" s="77">
        <f>SUM(X78:AA78)</f>
        <v>31.598291865521727</v>
      </c>
    </row>
    <row r="79" spans="8:28" x14ac:dyDescent="0.2">
      <c r="H79" s="54" t="s">
        <v>141</v>
      </c>
      <c r="I79" s="77">
        <f t="shared" ref="I79:L89" si="148">I95/1024</f>
        <v>41.697264728145413</v>
      </c>
      <c r="J79" s="77">
        <f t="shared" si="148"/>
        <v>9.6862551973390403</v>
      </c>
      <c r="K79" s="77">
        <f t="shared" si="148"/>
        <v>3.5686959366666962</v>
      </c>
      <c r="L79" s="77">
        <f t="shared" si="148"/>
        <v>246.1354187221898</v>
      </c>
      <c r="M79" s="77">
        <f t="shared" ref="M79:M85" si="149">SUM(I79:L79)</f>
        <v>301.08763458434095</v>
      </c>
      <c r="O79" s="54" t="s">
        <v>141</v>
      </c>
      <c r="P79" s="77">
        <f t="shared" ref="P79:S89" si="150">P95/1024</f>
        <v>6.6453041906170158</v>
      </c>
      <c r="Q79" s="77">
        <f t="shared" si="150"/>
        <v>20.576719025876532</v>
      </c>
      <c r="R79" s="77">
        <f t="shared" si="150"/>
        <v>2.5143841837934739</v>
      </c>
      <c r="S79" s="77">
        <f t="shared" si="150"/>
        <v>253.24243720025987</v>
      </c>
      <c r="T79" s="77">
        <f t="shared" si="146"/>
        <v>6.3900126842581733</v>
      </c>
      <c r="U79" s="77">
        <f t="shared" ref="U79:U89" si="151">SUM(P79:T79)</f>
        <v>289.36885728480507</v>
      </c>
      <c r="W79" s="54" t="s">
        <v>141</v>
      </c>
      <c r="X79" s="77">
        <f t="shared" ref="X79:AA89" si="152">X95/1024</f>
        <v>0.13999760547267187</v>
      </c>
      <c r="Y79" s="77">
        <f t="shared" si="152"/>
        <v>2.0383482490460643</v>
      </c>
      <c r="Z79" s="77">
        <f t="shared" si="152"/>
        <v>12.402575170713085</v>
      </c>
      <c r="AA79" s="77">
        <f t="shared" si="152"/>
        <v>5.9182653688367247E-2</v>
      </c>
      <c r="AB79" s="77">
        <f t="shared" ref="AB79:AB85" si="153">SUM(X79:AA79)</f>
        <v>14.640103678920187</v>
      </c>
    </row>
    <row r="80" spans="8:28" x14ac:dyDescent="0.2">
      <c r="H80" s="54" t="s">
        <v>142</v>
      </c>
      <c r="I80" s="77">
        <f t="shared" si="148"/>
        <v>27.561400759910548</v>
      </c>
      <c r="J80" s="77">
        <f t="shared" si="148"/>
        <v>6.4730370525894543</v>
      </c>
      <c r="K80" s="77">
        <f t="shared" si="148"/>
        <v>2.2707387420896259</v>
      </c>
      <c r="L80" s="77">
        <f t="shared" si="148"/>
        <v>327.97485692028971</v>
      </c>
      <c r="M80" s="77">
        <f t="shared" si="149"/>
        <v>364.28003347487936</v>
      </c>
      <c r="O80" s="54" t="s">
        <v>142</v>
      </c>
      <c r="P80" s="77">
        <f t="shared" si="150"/>
        <v>4.0329784616169464</v>
      </c>
      <c r="Q80" s="77">
        <f t="shared" si="150"/>
        <v>13.345813930017284</v>
      </c>
      <c r="R80" s="77">
        <f t="shared" si="150"/>
        <v>5.6913471718089541</v>
      </c>
      <c r="S80" s="77">
        <f t="shared" si="150"/>
        <v>277.61818112626582</v>
      </c>
      <c r="T80" s="77">
        <f t="shared" si="146"/>
        <v>1.2340973554792063</v>
      </c>
      <c r="U80" s="77">
        <f t="shared" si="151"/>
        <v>301.92241804518824</v>
      </c>
      <c r="W80" s="54" t="s">
        <v>142</v>
      </c>
      <c r="X80" s="77">
        <f t="shared" si="152"/>
        <v>5.5478540501098829E-2</v>
      </c>
      <c r="Y80" s="77">
        <f t="shared" si="152"/>
        <v>0.8725783556747041</v>
      </c>
      <c r="Z80" s="77">
        <f t="shared" si="152"/>
        <v>16.441810516314941</v>
      </c>
      <c r="AA80" s="77">
        <f t="shared" si="152"/>
        <v>6.991378730890567E-2</v>
      </c>
      <c r="AB80" s="77">
        <f t="shared" si="153"/>
        <v>17.439781199799651</v>
      </c>
    </row>
    <row r="81" spans="8:28" x14ac:dyDescent="0.2">
      <c r="H81" s="54" t="s">
        <v>143</v>
      </c>
      <c r="I81" s="77">
        <f t="shared" si="148"/>
        <v>31.98590957436582</v>
      </c>
      <c r="J81" s="77">
        <f t="shared" si="148"/>
        <v>8.9081132601695554</v>
      </c>
      <c r="K81" s="77">
        <f t="shared" si="148"/>
        <v>1.7620332918277106</v>
      </c>
      <c r="L81" s="77">
        <f t="shared" si="148"/>
        <v>327.30379349297408</v>
      </c>
      <c r="M81" s="77">
        <f t="shared" si="149"/>
        <v>369.95984961933715</v>
      </c>
      <c r="O81" s="54" t="s">
        <v>143</v>
      </c>
      <c r="P81" s="77">
        <f t="shared" si="150"/>
        <v>3.0506083533346033</v>
      </c>
      <c r="Q81" s="77">
        <f t="shared" si="150"/>
        <v>7.7395309249659379</v>
      </c>
      <c r="R81" s="77">
        <f t="shared" si="150"/>
        <v>3.1342464986082534</v>
      </c>
      <c r="S81" s="77">
        <f t="shared" si="150"/>
        <v>307.31066209248831</v>
      </c>
      <c r="T81" s="77">
        <f t="shared" si="146"/>
        <v>1.726397970910504</v>
      </c>
      <c r="U81" s="77">
        <f t="shared" si="151"/>
        <v>322.96144584030765</v>
      </c>
      <c r="W81" s="54" t="s">
        <v>143</v>
      </c>
      <c r="X81" s="77">
        <f t="shared" si="152"/>
        <v>3.3037845640137599E-2</v>
      </c>
      <c r="Y81" s="77">
        <f t="shared" si="152"/>
        <v>1.0437121381401073</v>
      </c>
      <c r="Z81" s="77">
        <f t="shared" si="152"/>
        <v>17.410999849903419</v>
      </c>
      <c r="AA81" s="77">
        <f t="shared" si="152"/>
        <v>1.9865208050205116</v>
      </c>
      <c r="AB81" s="77">
        <f t="shared" si="153"/>
        <v>20.474270638704176</v>
      </c>
    </row>
    <row r="82" spans="8:28" x14ac:dyDescent="0.2">
      <c r="H82" s="54" t="s">
        <v>144</v>
      </c>
      <c r="I82" s="77">
        <f t="shared" si="148"/>
        <v>57.6121972424707</v>
      </c>
      <c r="J82" s="77">
        <f t="shared" si="148"/>
        <v>15.345941149674122</v>
      </c>
      <c r="K82" s="77">
        <f t="shared" si="148"/>
        <v>7.0378624425129495</v>
      </c>
      <c r="L82" s="77">
        <f t="shared" si="148"/>
        <v>339.33983710114444</v>
      </c>
      <c r="M82" s="77">
        <f t="shared" si="149"/>
        <v>419.3358379358022</v>
      </c>
      <c r="O82" s="54" t="s">
        <v>144</v>
      </c>
      <c r="P82" s="77">
        <f t="shared" si="150"/>
        <v>3.5027897568816044</v>
      </c>
      <c r="Q82" s="77">
        <f t="shared" si="150"/>
        <v>29.015398769645763</v>
      </c>
      <c r="R82" s="77">
        <f t="shared" si="150"/>
        <v>7.0812313440719601</v>
      </c>
      <c r="S82" s="77">
        <f t="shared" si="150"/>
        <v>405.810320803558</v>
      </c>
      <c r="T82" s="77">
        <f t="shared" si="146"/>
        <v>1.9751982938869288</v>
      </c>
      <c r="U82" s="77">
        <f t="shared" si="151"/>
        <v>447.38493896804425</v>
      </c>
      <c r="W82" s="54" t="s">
        <v>144</v>
      </c>
      <c r="X82" s="77">
        <f t="shared" si="152"/>
        <v>0.10557104444796972</v>
      </c>
      <c r="Y82" s="77">
        <f t="shared" si="152"/>
        <v>1.5676603853944433</v>
      </c>
      <c r="Z82" s="77">
        <f t="shared" si="152"/>
        <v>6.6679925219850684</v>
      </c>
      <c r="AA82" s="77">
        <f t="shared" si="152"/>
        <v>0.40412203041705613</v>
      </c>
      <c r="AB82" s="77">
        <f t="shared" si="153"/>
        <v>8.7453459822445385</v>
      </c>
    </row>
    <row r="83" spans="8:28" x14ac:dyDescent="0.2">
      <c r="H83" s="54" t="s">
        <v>145</v>
      </c>
      <c r="I83" s="77">
        <f t="shared" si="148"/>
        <v>40.517765280858789</v>
      </c>
      <c r="J83" s="77">
        <f t="shared" si="148"/>
        <v>14.221438890568567</v>
      </c>
      <c r="K83" s="77">
        <f t="shared" si="148"/>
        <v>5.5323155580672161</v>
      </c>
      <c r="L83" s="77">
        <f t="shared" si="148"/>
        <v>309.58116571292561</v>
      </c>
      <c r="M83" s="77">
        <f t="shared" si="149"/>
        <v>369.85268544242018</v>
      </c>
      <c r="O83" s="54" t="s">
        <v>145</v>
      </c>
      <c r="P83" s="77">
        <f t="shared" si="150"/>
        <v>5.6005805769009331</v>
      </c>
      <c r="Q83" s="77">
        <f t="shared" si="150"/>
        <v>33.585185443371273</v>
      </c>
      <c r="R83" s="77">
        <f t="shared" si="150"/>
        <v>3.8323206764962352</v>
      </c>
      <c r="S83" s="77">
        <f t="shared" si="150"/>
        <v>334.88539427573232</v>
      </c>
      <c r="T83" s="77">
        <f t="shared" si="146"/>
        <v>0.45754840193148949</v>
      </c>
      <c r="U83" s="77">
        <f t="shared" si="151"/>
        <v>378.36102937443223</v>
      </c>
      <c r="W83" s="54" t="s">
        <v>145</v>
      </c>
      <c r="X83" s="77">
        <f t="shared" si="152"/>
        <v>4.5051500467707228E-2</v>
      </c>
      <c r="Y83" s="77">
        <f t="shared" si="152"/>
        <v>1.4567403775445118</v>
      </c>
      <c r="Z83" s="77">
        <f t="shared" si="152"/>
        <v>12.888951257737011</v>
      </c>
      <c r="AA83" s="77">
        <f t="shared" si="152"/>
        <v>0.52197231677837397</v>
      </c>
      <c r="AB83" s="77">
        <f t="shared" si="153"/>
        <v>14.912715452527603</v>
      </c>
    </row>
    <row r="84" spans="8:28" x14ac:dyDescent="0.2">
      <c r="H84" s="54" t="s">
        <v>146</v>
      </c>
      <c r="I84" s="77">
        <f t="shared" si="148"/>
        <v>32.781956188663479</v>
      </c>
      <c r="J84" s="77">
        <f t="shared" si="148"/>
        <v>5.9072115528106188</v>
      </c>
      <c r="K84" s="77">
        <f t="shared" si="148"/>
        <v>8.2154498123227153</v>
      </c>
      <c r="L84" s="77">
        <f t="shared" si="148"/>
        <v>232.10597703752438</v>
      </c>
      <c r="M84" s="77">
        <f t="shared" si="149"/>
        <v>279.01059459132119</v>
      </c>
      <c r="O84" s="54" t="s">
        <v>146</v>
      </c>
      <c r="P84" s="77">
        <f t="shared" si="150"/>
        <v>5.4536165874405853</v>
      </c>
      <c r="Q84" s="77">
        <f t="shared" si="150"/>
        <v>18.494856476282568</v>
      </c>
      <c r="R84" s="77">
        <f t="shared" si="150"/>
        <v>20.149429876873871</v>
      </c>
      <c r="S84" s="77">
        <f t="shared" si="150"/>
        <v>291.98910682800181</v>
      </c>
      <c r="T84" s="77">
        <f t="shared" si="146"/>
        <v>3.3977042020915169</v>
      </c>
      <c r="U84" s="77">
        <f t="shared" si="151"/>
        <v>339.48471397069034</v>
      </c>
      <c r="W84" s="54" t="s">
        <v>146</v>
      </c>
      <c r="X84" s="77">
        <f t="shared" si="152"/>
        <v>0.10067696054556934</v>
      </c>
      <c r="Y84" s="77">
        <f t="shared" si="152"/>
        <v>1.3830112514460742</v>
      </c>
      <c r="Z84" s="77">
        <f t="shared" si="152"/>
        <v>8.4201861554929494</v>
      </c>
      <c r="AA84" s="77">
        <f t="shared" si="152"/>
        <v>0.90050889243502685</v>
      </c>
      <c r="AB84" s="77">
        <f t="shared" si="153"/>
        <v>10.80438325991962</v>
      </c>
    </row>
    <row r="85" spans="8:28" x14ac:dyDescent="0.2">
      <c r="H85" s="54" t="s">
        <v>147</v>
      </c>
      <c r="I85" s="77">
        <f t="shared" si="148"/>
        <v>24.694904837146094</v>
      </c>
      <c r="J85" s="77">
        <f t="shared" si="148"/>
        <v>4.2517846060190916</v>
      </c>
      <c r="K85" s="77">
        <f t="shared" si="148"/>
        <v>2.8554956303760157</v>
      </c>
      <c r="L85" s="77">
        <f t="shared" si="148"/>
        <v>224.62198429891177</v>
      </c>
      <c r="M85" s="77">
        <f t="shared" si="149"/>
        <v>256.42416937245298</v>
      </c>
      <c r="O85" s="54" t="s">
        <v>147</v>
      </c>
      <c r="P85" s="77">
        <f t="shared" si="150"/>
        <v>4.2743181625801201</v>
      </c>
      <c r="Q85" s="77">
        <f t="shared" si="150"/>
        <v>28.343980758121674</v>
      </c>
      <c r="R85" s="77">
        <f t="shared" si="150"/>
        <v>9.2490990814449017</v>
      </c>
      <c r="S85" s="77">
        <f t="shared" si="150"/>
        <v>279.77774333870758</v>
      </c>
      <c r="T85" s="77">
        <f t="shared" si="146"/>
        <v>0.83127220082405917</v>
      </c>
      <c r="U85" s="77">
        <f t="shared" si="151"/>
        <v>322.47641354167831</v>
      </c>
      <c r="W85" s="54" t="s">
        <v>147</v>
      </c>
      <c r="X85" s="77">
        <f t="shared" si="152"/>
        <v>0.1109093792110791</v>
      </c>
      <c r="Y85" s="77">
        <f t="shared" si="152"/>
        <v>4.1827954177288085</v>
      </c>
      <c r="Z85" s="77">
        <f t="shared" si="152"/>
        <v>9.0161504405823436</v>
      </c>
      <c r="AA85" s="77">
        <f t="shared" si="152"/>
        <v>0.31908269405812378</v>
      </c>
      <c r="AB85" s="77">
        <f t="shared" si="153"/>
        <v>13.628937931580356</v>
      </c>
    </row>
    <row r="86" spans="8:28" x14ac:dyDescent="0.2">
      <c r="H86" s="54" t="s">
        <v>148</v>
      </c>
      <c r="I86" s="77">
        <f t="shared" si="148"/>
        <v>56.555876450413869</v>
      </c>
      <c r="J86" s="77">
        <f t="shared" si="148"/>
        <v>5.6607604843338732</v>
      </c>
      <c r="K86" s="77">
        <f t="shared" si="148"/>
        <v>19.060540446956956</v>
      </c>
      <c r="L86" s="77">
        <f t="shared" si="148"/>
        <v>257.3424014161925</v>
      </c>
      <c r="M86" s="77">
        <f>SUM(I86:L86)</f>
        <v>338.61957879789719</v>
      </c>
      <c r="O86" s="54" t="s">
        <v>148</v>
      </c>
      <c r="P86" s="77">
        <f t="shared" si="150"/>
        <v>8.7158538870817139</v>
      </c>
      <c r="Q86" s="77">
        <f t="shared" si="150"/>
        <v>56.803083634673271</v>
      </c>
      <c r="R86" s="77">
        <f t="shared" si="150"/>
        <v>16.646148301649159</v>
      </c>
      <c r="S86" s="77">
        <f t="shared" si="150"/>
        <v>275.71718513808679</v>
      </c>
      <c r="T86" s="77">
        <f t="shared" si="146"/>
        <v>5.6809172178582212</v>
      </c>
      <c r="U86" s="77">
        <f t="shared" si="151"/>
        <v>363.56318817934914</v>
      </c>
      <c r="W86" s="54" t="s">
        <v>148</v>
      </c>
      <c r="X86" s="77">
        <f t="shared" si="152"/>
        <v>3.256861358568125E-2</v>
      </c>
      <c r="Y86" s="77">
        <f t="shared" si="152"/>
        <v>3.6010850814063771</v>
      </c>
      <c r="Z86" s="77">
        <f t="shared" si="152"/>
        <v>13.208938287003516</v>
      </c>
      <c r="AA86" s="77">
        <f t="shared" si="152"/>
        <v>0.80192597068344118</v>
      </c>
      <c r="AB86" s="77">
        <f>SUM(X86:AA86)</f>
        <v>17.644517952679017</v>
      </c>
    </row>
    <row r="87" spans="8:28" x14ac:dyDescent="0.2">
      <c r="H87" s="54" t="s">
        <v>149</v>
      </c>
      <c r="I87" s="77">
        <f t="shared" si="148"/>
        <v>52.218746808700388</v>
      </c>
      <c r="J87" s="77">
        <f t="shared" si="148"/>
        <v>8.0055053549112838</v>
      </c>
      <c r="K87" s="77">
        <f t="shared" si="148"/>
        <v>13.129489722913593</v>
      </c>
      <c r="L87" s="77">
        <f t="shared" si="148"/>
        <v>145.78360918953126</v>
      </c>
      <c r="M87" s="77">
        <f>SUM(I87:L87)</f>
        <v>219.13735107605652</v>
      </c>
      <c r="O87" s="54" t="s">
        <v>149</v>
      </c>
      <c r="P87" s="77">
        <f t="shared" si="150"/>
        <v>9.9128346618999714</v>
      </c>
      <c r="Q87" s="77">
        <f t="shared" si="150"/>
        <v>25.656051990160428</v>
      </c>
      <c r="R87" s="77">
        <f t="shared" si="150"/>
        <v>10.428517741002892</v>
      </c>
      <c r="S87" s="77">
        <f t="shared" si="150"/>
        <v>207.81761615124907</v>
      </c>
      <c r="T87" s="77">
        <f t="shared" si="146"/>
        <v>0.20166497072932518</v>
      </c>
      <c r="U87" s="77">
        <f t="shared" si="151"/>
        <v>254.01668551504167</v>
      </c>
      <c r="W87" s="54" t="s">
        <v>149</v>
      </c>
      <c r="X87" s="77">
        <f t="shared" si="152"/>
        <v>0.14409024285487207</v>
      </c>
      <c r="Y87" s="77">
        <f t="shared" si="152"/>
        <v>4.4378440436157618</v>
      </c>
      <c r="Z87" s="77">
        <f t="shared" si="152"/>
        <v>12.049920107813671</v>
      </c>
      <c r="AA87" s="77">
        <f t="shared" si="152"/>
        <v>0.44687539806181936</v>
      </c>
      <c r="AB87" s="77">
        <f>SUM(X87:AA87)</f>
        <v>17.078729792346124</v>
      </c>
    </row>
    <row r="88" spans="8:28" x14ac:dyDescent="0.2">
      <c r="H88" s="54" t="s">
        <v>150</v>
      </c>
      <c r="I88" s="77">
        <f t="shared" si="148"/>
        <v>37.554771945894529</v>
      </c>
      <c r="J88" s="77">
        <f t="shared" si="148"/>
        <v>0.69127141150784133</v>
      </c>
      <c r="K88" s="77">
        <f t="shared" si="148"/>
        <v>6.3024447581255938</v>
      </c>
      <c r="L88" s="77">
        <f t="shared" si="148"/>
        <v>144.01945412219976</v>
      </c>
      <c r="M88" s="77">
        <f>SUM(I88:L88)</f>
        <v>188.56794223772772</v>
      </c>
      <c r="O88" s="54" t="s">
        <v>150</v>
      </c>
      <c r="P88" s="77">
        <f t="shared" si="150"/>
        <v>3.2455915836153486</v>
      </c>
      <c r="Q88" s="77">
        <f t="shared" si="150"/>
        <v>23.853597102390182</v>
      </c>
      <c r="R88" s="77">
        <f t="shared" si="150"/>
        <v>23.740190262674318</v>
      </c>
      <c r="S88" s="77">
        <f t="shared" si="150"/>
        <v>163.966474086017</v>
      </c>
      <c r="T88" s="77">
        <f t="shared" si="146"/>
        <v>0.31427942805294062</v>
      </c>
      <c r="U88" s="77">
        <f t="shared" si="151"/>
        <v>215.12013246274978</v>
      </c>
      <c r="W88" s="54" t="s">
        <v>150</v>
      </c>
      <c r="X88" s="77">
        <f t="shared" si="152"/>
        <v>2.949775469824082E-2</v>
      </c>
      <c r="Y88" s="77">
        <f t="shared" si="152"/>
        <v>2.6958440180478611</v>
      </c>
      <c r="Z88" s="77">
        <f t="shared" si="152"/>
        <v>8.6389656455849018</v>
      </c>
      <c r="AA88" s="77">
        <f t="shared" si="152"/>
        <v>1.0096257260383854</v>
      </c>
      <c r="AB88" s="77">
        <f>SUM(X88:AA88)</f>
        <v>12.373933144369389</v>
      </c>
    </row>
    <row r="89" spans="8:28" x14ac:dyDescent="0.2">
      <c r="H89" s="54" t="s">
        <v>151</v>
      </c>
      <c r="I89" s="77">
        <f t="shared" si="148"/>
        <v>61.746149578238089</v>
      </c>
      <c r="J89" s="77">
        <f t="shared" si="148"/>
        <v>4.5060751834680488</v>
      </c>
      <c r="K89" s="77">
        <f t="shared" si="148"/>
        <v>23.646137099969465</v>
      </c>
      <c r="L89" s="77">
        <f t="shared" si="148"/>
        <v>181.79916887381557</v>
      </c>
      <c r="M89" s="77">
        <f>SUM(I89:L89)</f>
        <v>271.69753073549117</v>
      </c>
      <c r="O89" s="54" t="s">
        <v>151</v>
      </c>
      <c r="P89" s="77">
        <f t="shared" si="150"/>
        <v>4.3099323674632561</v>
      </c>
      <c r="Q89" s="77">
        <f t="shared" si="150"/>
        <v>19.684719811278175</v>
      </c>
      <c r="R89" s="77">
        <f t="shared" si="150"/>
        <v>8.0755123428652897</v>
      </c>
      <c r="S89" s="77">
        <f t="shared" si="150"/>
        <v>192.1169942708965</v>
      </c>
      <c r="T89" s="77">
        <f t="shared" si="146"/>
        <v>1.057255679632358</v>
      </c>
      <c r="U89" s="77">
        <f t="shared" si="151"/>
        <v>225.24441447213559</v>
      </c>
      <c r="W89" s="54" t="s">
        <v>151</v>
      </c>
      <c r="X89" s="77">
        <f t="shared" si="152"/>
        <v>2.5871487106087401E-2</v>
      </c>
      <c r="Y89" s="77">
        <f t="shared" si="152"/>
        <v>0.92880798014630173</v>
      </c>
      <c r="Z89" s="77">
        <f t="shared" si="152"/>
        <v>17.219039561096874</v>
      </c>
      <c r="AA89" s="77">
        <f t="shared" si="152"/>
        <v>2.3832654981560973E-2</v>
      </c>
      <c r="AB89" s="77">
        <f>SUM(X89:AA89)</f>
        <v>18.197551683330826</v>
      </c>
    </row>
    <row r="90" spans="8:28" x14ac:dyDescent="0.2">
      <c r="H90" s="188" t="s">
        <v>79</v>
      </c>
      <c r="I90" s="203">
        <f>SUM(I78:I89)</f>
        <v>506.84861388017384</v>
      </c>
      <c r="J90" s="203">
        <f t="shared" ref="J90:M90" si="154">SUM(J78:J89)</f>
        <v>90.09289601778417</v>
      </c>
      <c r="K90" s="203">
        <f t="shared" si="154"/>
        <v>102.93213034590435</v>
      </c>
      <c r="L90" s="203">
        <f t="shared" si="154"/>
        <v>2964.6172555056119</v>
      </c>
      <c r="M90" s="203">
        <f t="shared" si="154"/>
        <v>3664.4908957494731</v>
      </c>
      <c r="O90" s="188" t="s">
        <v>79</v>
      </c>
      <c r="P90" s="203">
        <f>SUM(P78:P89)</f>
        <v>64.125592831070136</v>
      </c>
      <c r="Q90" s="203">
        <f t="shared" ref="Q90:S90" si="155">SUM(Q78:Q89)</f>
        <v>282.56835441109104</v>
      </c>
      <c r="R90" s="203">
        <f t="shared" si="155"/>
        <v>112.82834355117561</v>
      </c>
      <c r="S90" s="203">
        <f t="shared" si="155"/>
        <v>3249.5450191534251</v>
      </c>
      <c r="T90" s="203">
        <f>SUM(T78:T89)</f>
        <v>24.238013731600379</v>
      </c>
      <c r="U90" s="203">
        <f t="shared" ref="U90" si="156">SUM(U78:U89)</f>
        <v>3733.3053236783617</v>
      </c>
      <c r="W90" s="188" t="s">
        <v>79</v>
      </c>
      <c r="X90" s="203">
        <f>SUM(X78:X89)</f>
        <v>0.91707129906808127</v>
      </c>
      <c r="Y90" s="203">
        <f t="shared" ref="Y90:AB90" si="157">SUM(Y78:Y89)</f>
        <v>25.341139392520702</v>
      </c>
      <c r="Z90" s="203">
        <f t="shared" si="157"/>
        <v>164.47872302072184</v>
      </c>
      <c r="AA90" s="203">
        <f t="shared" si="157"/>
        <v>6.8016288696326042</v>
      </c>
      <c r="AB90" s="203">
        <f t="shared" si="157"/>
        <v>197.53856258194324</v>
      </c>
    </row>
    <row r="91" spans="8:28" x14ac:dyDescent="0.2">
      <c r="H91" s="204"/>
      <c r="O91" s="204"/>
      <c r="V91" s="204"/>
    </row>
    <row r="92" spans="8:28" x14ac:dyDescent="0.2">
      <c r="I92" s="189" t="s">
        <v>210</v>
      </c>
      <c r="P92" s="189" t="s">
        <v>210</v>
      </c>
      <c r="W92" s="189" t="s">
        <v>210</v>
      </c>
    </row>
    <row r="93" spans="8:28" ht="25.5" x14ac:dyDescent="0.2">
      <c r="H93" s="21" t="s">
        <v>864</v>
      </c>
      <c r="I93" s="205" t="s">
        <v>211</v>
      </c>
      <c r="J93" s="202" t="s">
        <v>199</v>
      </c>
      <c r="K93" s="202" t="s">
        <v>200</v>
      </c>
      <c r="L93" s="202" t="s">
        <v>201</v>
      </c>
      <c r="M93" s="202" t="s">
        <v>79</v>
      </c>
      <c r="O93" s="21" t="s">
        <v>864</v>
      </c>
      <c r="P93" s="197" t="s">
        <v>202</v>
      </c>
      <c r="Q93" s="197" t="s">
        <v>200</v>
      </c>
      <c r="R93" s="197" t="s">
        <v>203</v>
      </c>
      <c r="S93" s="197" t="s">
        <v>201</v>
      </c>
      <c r="T93" s="197" t="s">
        <v>204</v>
      </c>
      <c r="U93" s="202" t="s">
        <v>79</v>
      </c>
      <c r="W93" s="21" t="s">
        <v>864</v>
      </c>
      <c r="X93" s="193" t="s">
        <v>205</v>
      </c>
      <c r="Y93" s="197" t="s">
        <v>206</v>
      </c>
      <c r="Z93" s="197" t="s">
        <v>207</v>
      </c>
      <c r="AA93" s="197" t="s">
        <v>208</v>
      </c>
      <c r="AB93" s="202" t="s">
        <v>79</v>
      </c>
    </row>
    <row r="94" spans="8:28" x14ac:dyDescent="0.2">
      <c r="H94" s="54" t="s">
        <v>140</v>
      </c>
      <c r="I94" s="77">
        <v>42927.790577014901</v>
      </c>
      <c r="J94" s="77">
        <v>6589.9539193781011</v>
      </c>
      <c r="K94" s="77">
        <v>9780.1491497736315</v>
      </c>
      <c r="L94" s="77">
        <v>234096.21874474222</v>
      </c>
      <c r="M94" s="77">
        <f>SUM(I94:L94)</f>
        <v>293394.11239090888</v>
      </c>
      <c r="O94" s="54" t="s">
        <v>140</v>
      </c>
      <c r="P94" s="77">
        <v>5510.3326634373443</v>
      </c>
      <c r="Q94" s="77">
        <v>5600.6825413713195</v>
      </c>
      <c r="R94" s="77">
        <v>2340.7780555635672</v>
      </c>
      <c r="S94" s="77">
        <v>265515.93353437306</v>
      </c>
      <c r="T94" s="77">
        <v>994.98529376834631</v>
      </c>
      <c r="U94" s="77">
        <f>SUM(P94:T94)</f>
        <v>279962.71208851365</v>
      </c>
      <c r="W94" s="54" t="s">
        <v>140</v>
      </c>
      <c r="X94" s="77">
        <v>96.584012325853095</v>
      </c>
      <c r="Y94" s="77">
        <v>1159.8971845936001</v>
      </c>
      <c r="Z94" s="77">
        <v>30835.910150649899</v>
      </c>
      <c r="AA94" s="77">
        <v>264.25952272489621</v>
      </c>
      <c r="AB94" s="77">
        <f>SUM(X94:AA94)</f>
        <v>32356.650870294248</v>
      </c>
    </row>
    <row r="95" spans="8:28" x14ac:dyDescent="0.2">
      <c r="H95" s="54" t="s">
        <v>141</v>
      </c>
      <c r="I95" s="77">
        <v>42697.999081620903</v>
      </c>
      <c r="J95" s="77">
        <v>9918.7253220751772</v>
      </c>
      <c r="K95" s="77">
        <v>3654.3446391466969</v>
      </c>
      <c r="L95" s="77">
        <v>252042.66877152235</v>
      </c>
      <c r="M95" s="77">
        <f t="shared" ref="M95:M101" si="158">SUM(I95:L95)</f>
        <v>308313.73781436513</v>
      </c>
      <c r="O95" s="54" t="s">
        <v>141</v>
      </c>
      <c r="P95" s="77">
        <v>6804.7914911918242</v>
      </c>
      <c r="Q95" s="77">
        <v>21070.560282497569</v>
      </c>
      <c r="R95" s="77">
        <v>2574.7294042045173</v>
      </c>
      <c r="S95" s="77">
        <v>259320.25569306611</v>
      </c>
      <c r="T95" s="77">
        <v>6543.3729886803694</v>
      </c>
      <c r="U95" s="77">
        <f t="shared" ref="U95:U105" si="159">SUM(P95:T95)</f>
        <v>296313.7098596404</v>
      </c>
      <c r="W95" s="54" t="s">
        <v>141</v>
      </c>
      <c r="X95" s="77">
        <v>143.357548004016</v>
      </c>
      <c r="Y95" s="77">
        <v>2087.2686070231698</v>
      </c>
      <c r="Z95" s="77">
        <v>12700.236974810199</v>
      </c>
      <c r="AA95" s="77">
        <v>60.603037376888061</v>
      </c>
      <c r="AB95" s="77">
        <f t="shared" ref="AB95:AB101" si="160">SUM(X95:AA95)</f>
        <v>14991.466167214272</v>
      </c>
    </row>
    <row r="96" spans="8:28" x14ac:dyDescent="0.2">
      <c r="H96" s="54" t="s">
        <v>142</v>
      </c>
      <c r="I96" s="77">
        <v>28222.874378148401</v>
      </c>
      <c r="J96" s="77">
        <v>6628.3899418516012</v>
      </c>
      <c r="K96" s="77">
        <v>2325.2364718997769</v>
      </c>
      <c r="L96" s="77">
        <v>335846.25348637666</v>
      </c>
      <c r="M96" s="77">
        <f t="shared" si="158"/>
        <v>373022.75427827646</v>
      </c>
      <c r="O96" s="54" t="s">
        <v>142</v>
      </c>
      <c r="P96" s="77">
        <v>4129.7699446957531</v>
      </c>
      <c r="Q96" s="77">
        <v>13666.113464337699</v>
      </c>
      <c r="R96" s="77">
        <v>5827.939503932369</v>
      </c>
      <c r="S96" s="77">
        <v>284281.0174732962</v>
      </c>
      <c r="T96" s="77">
        <v>1263.7156920107072</v>
      </c>
      <c r="U96" s="77">
        <f t="shared" si="159"/>
        <v>309168.55607827276</v>
      </c>
      <c r="W96" s="54" t="s">
        <v>142</v>
      </c>
      <c r="X96" s="77">
        <v>56.810025473125201</v>
      </c>
      <c r="Y96" s="77">
        <v>893.520236210897</v>
      </c>
      <c r="Z96" s="77">
        <v>16836.4139687065</v>
      </c>
      <c r="AA96" s="77">
        <v>71.591718204319406</v>
      </c>
      <c r="AB96" s="77">
        <f t="shared" si="160"/>
        <v>17858.335948594842</v>
      </c>
    </row>
    <row r="97" spans="8:33" x14ac:dyDescent="0.2">
      <c r="H97" s="54" t="s">
        <v>143</v>
      </c>
      <c r="I97" s="77">
        <v>32753.5714041506</v>
      </c>
      <c r="J97" s="77">
        <v>9121.9079784136247</v>
      </c>
      <c r="K97" s="77">
        <v>1804.3220908315757</v>
      </c>
      <c r="L97" s="77">
        <v>335159.08453680546</v>
      </c>
      <c r="M97" s="77">
        <f t="shared" si="158"/>
        <v>378838.88601020124</v>
      </c>
      <c r="O97" s="54" t="s">
        <v>143</v>
      </c>
      <c r="P97" s="77">
        <v>3123.8229538146338</v>
      </c>
      <c r="Q97" s="77">
        <v>7925.2796671651204</v>
      </c>
      <c r="R97" s="77">
        <v>3209.4684145748515</v>
      </c>
      <c r="S97" s="77">
        <v>314686.11798270803</v>
      </c>
      <c r="T97" s="77">
        <v>1767.831522212356</v>
      </c>
      <c r="U97" s="77">
        <f t="shared" si="159"/>
        <v>330712.52054047503</v>
      </c>
      <c r="W97" s="54" t="s">
        <v>143</v>
      </c>
      <c r="X97" s="77">
        <v>33.830753935500901</v>
      </c>
      <c r="Y97" s="77">
        <v>1068.7612294554699</v>
      </c>
      <c r="Z97" s="77">
        <v>17828.863846301101</v>
      </c>
      <c r="AA97" s="77">
        <v>2034.1973043410039</v>
      </c>
      <c r="AB97" s="77">
        <f t="shared" si="160"/>
        <v>20965.653134033077</v>
      </c>
    </row>
    <row r="98" spans="8:33" x14ac:dyDescent="0.2">
      <c r="H98" s="54" t="s">
        <v>144</v>
      </c>
      <c r="I98" s="77">
        <v>58994.889976289996</v>
      </c>
      <c r="J98" s="77">
        <v>15714.243737266301</v>
      </c>
      <c r="K98" s="77">
        <v>7206.7711411332602</v>
      </c>
      <c r="L98" s="77">
        <v>347483.99319157191</v>
      </c>
      <c r="M98" s="77">
        <f t="shared" si="158"/>
        <v>429399.89804626146</v>
      </c>
      <c r="O98" s="54" t="s">
        <v>144</v>
      </c>
      <c r="P98" s="77">
        <v>3586.8567110467629</v>
      </c>
      <c r="Q98" s="77">
        <v>29711.768340117262</v>
      </c>
      <c r="R98" s="77">
        <v>7251.1808963296871</v>
      </c>
      <c r="S98" s="77">
        <v>415549.76850284339</v>
      </c>
      <c r="T98" s="77">
        <v>2022.6030529402151</v>
      </c>
      <c r="U98" s="77">
        <f t="shared" si="159"/>
        <v>458122.17750327731</v>
      </c>
      <c r="W98" s="54" t="s">
        <v>144</v>
      </c>
      <c r="X98" s="77">
        <v>108.10474951472099</v>
      </c>
      <c r="Y98" s="77">
        <v>1605.2842346439099</v>
      </c>
      <c r="Z98" s="77">
        <v>6828.0243425127101</v>
      </c>
      <c r="AA98" s="77">
        <v>413.82095914706548</v>
      </c>
      <c r="AB98" s="77">
        <f t="shared" si="160"/>
        <v>8955.2342858184074</v>
      </c>
    </row>
    <row r="99" spans="8:33" x14ac:dyDescent="0.2">
      <c r="H99" s="54" t="s">
        <v>145</v>
      </c>
      <c r="I99" s="77">
        <v>41490.1916475994</v>
      </c>
      <c r="J99" s="77">
        <v>14562.753423942213</v>
      </c>
      <c r="K99" s="77">
        <v>5665.0911314608293</v>
      </c>
      <c r="L99" s="77">
        <v>317011.11369003583</v>
      </c>
      <c r="M99" s="77">
        <f t="shared" si="158"/>
        <v>378729.14989303827</v>
      </c>
      <c r="O99" s="54" t="s">
        <v>145</v>
      </c>
      <c r="P99" s="77">
        <v>5734.9945107465555</v>
      </c>
      <c r="Q99" s="77">
        <v>34391.229894012184</v>
      </c>
      <c r="R99" s="77">
        <v>3924.2963727321448</v>
      </c>
      <c r="S99" s="77">
        <v>342922.6437383499</v>
      </c>
      <c r="T99" s="77">
        <v>468.52956357784524</v>
      </c>
      <c r="U99" s="77">
        <f t="shared" si="159"/>
        <v>387441.69407941861</v>
      </c>
      <c r="W99" s="54" t="s">
        <v>145</v>
      </c>
      <c r="X99" s="77">
        <v>46.132736478932202</v>
      </c>
      <c r="Y99" s="77">
        <v>1491.7021466055801</v>
      </c>
      <c r="Z99" s="77">
        <v>13198.286087922699</v>
      </c>
      <c r="AA99" s="77">
        <v>534.49965238105494</v>
      </c>
      <c r="AB99" s="77">
        <f t="shared" si="160"/>
        <v>15270.620623388266</v>
      </c>
    </row>
    <row r="100" spans="8:33" x14ac:dyDescent="0.2">
      <c r="H100" s="54" t="s">
        <v>146</v>
      </c>
      <c r="I100" s="77">
        <v>33568.723137191402</v>
      </c>
      <c r="J100" s="77">
        <v>6048.9846300780737</v>
      </c>
      <c r="K100" s="77">
        <v>8412.6206078184605</v>
      </c>
      <c r="L100" s="77">
        <v>237676.52048642497</v>
      </c>
      <c r="M100" s="77">
        <f t="shared" si="158"/>
        <v>285706.8488615129</v>
      </c>
      <c r="O100" s="54" t="s">
        <v>146</v>
      </c>
      <c r="P100" s="77">
        <v>5584.5033855391594</v>
      </c>
      <c r="Q100" s="77">
        <v>18938.733031713349</v>
      </c>
      <c r="R100" s="77">
        <v>20633.016193918844</v>
      </c>
      <c r="S100" s="77">
        <v>298996.84539187385</v>
      </c>
      <c r="T100" s="77">
        <v>3479.2491029417133</v>
      </c>
      <c r="U100" s="77">
        <f t="shared" si="159"/>
        <v>347632.3471059869</v>
      </c>
      <c r="W100" s="54" t="s">
        <v>146</v>
      </c>
      <c r="X100" s="77">
        <v>103.093207598663</v>
      </c>
      <c r="Y100" s="77">
        <v>1416.20352148078</v>
      </c>
      <c r="Z100" s="77">
        <v>8622.2706232247801</v>
      </c>
      <c r="AA100" s="77">
        <v>922.1211058534675</v>
      </c>
      <c r="AB100" s="77">
        <f t="shared" si="160"/>
        <v>11063.688458157691</v>
      </c>
    </row>
    <row r="101" spans="8:33" x14ac:dyDescent="0.2">
      <c r="H101" s="54" t="s">
        <v>147</v>
      </c>
      <c r="I101" s="77">
        <v>25287.5825532376</v>
      </c>
      <c r="J101" s="77">
        <v>4353.8274365635498</v>
      </c>
      <c r="K101" s="77">
        <v>2924.0275255050401</v>
      </c>
      <c r="L101" s="77">
        <v>230012.91192208565</v>
      </c>
      <c r="M101" s="77">
        <f t="shared" si="158"/>
        <v>262578.34943739185</v>
      </c>
      <c r="O101" s="54" t="s">
        <v>147</v>
      </c>
      <c r="P101" s="77">
        <v>4376.901798482043</v>
      </c>
      <c r="Q101" s="77">
        <v>29024.236296316594</v>
      </c>
      <c r="R101" s="77">
        <v>9471.0774593995793</v>
      </c>
      <c r="S101" s="77">
        <v>286492.40917883656</v>
      </c>
      <c r="T101" s="77">
        <v>851.22273364383659</v>
      </c>
      <c r="U101" s="77">
        <f t="shared" si="159"/>
        <v>330215.84746667859</v>
      </c>
      <c r="W101" s="54" t="s">
        <v>147</v>
      </c>
      <c r="X101" s="77">
        <v>113.571204312145</v>
      </c>
      <c r="Y101" s="77">
        <v>4283.1825077542999</v>
      </c>
      <c r="Z101" s="77">
        <v>9232.5380511563199</v>
      </c>
      <c r="AA101" s="77">
        <v>326.74067871551875</v>
      </c>
      <c r="AB101" s="77">
        <f t="shared" si="160"/>
        <v>13956.032441938285</v>
      </c>
    </row>
    <row r="102" spans="8:33" x14ac:dyDescent="0.2">
      <c r="H102" s="54" t="s">
        <v>148</v>
      </c>
      <c r="I102" s="77">
        <v>57913.217485223802</v>
      </c>
      <c r="J102" s="77">
        <v>5796.6187359578862</v>
      </c>
      <c r="K102" s="77">
        <v>19517.993417683923</v>
      </c>
      <c r="L102" s="77">
        <v>263518.61905018112</v>
      </c>
      <c r="M102" s="77">
        <f>SUM(I102:L102)</f>
        <v>346746.44868904672</v>
      </c>
      <c r="O102" s="54" t="s">
        <v>148</v>
      </c>
      <c r="P102" s="77">
        <v>8925.0343803716751</v>
      </c>
      <c r="Q102" s="77">
        <v>58166.35764190543</v>
      </c>
      <c r="R102" s="77">
        <v>17045.655860888739</v>
      </c>
      <c r="S102" s="77">
        <v>282334.39758140087</v>
      </c>
      <c r="T102" s="77">
        <v>5817.2592310868185</v>
      </c>
      <c r="U102" s="77">
        <f t="shared" si="159"/>
        <v>372288.70469565352</v>
      </c>
      <c r="W102" s="54" t="s">
        <v>148</v>
      </c>
      <c r="X102" s="77">
        <v>33.3502603117376</v>
      </c>
      <c r="Y102" s="77">
        <v>3687.5111233601301</v>
      </c>
      <c r="Z102" s="77">
        <v>13525.9528058916</v>
      </c>
      <c r="AA102" s="77">
        <v>821.17219397984377</v>
      </c>
      <c r="AB102" s="77">
        <f>SUM(X102:AA102)</f>
        <v>18067.986383543313</v>
      </c>
    </row>
    <row r="103" spans="8:33" x14ac:dyDescent="0.2">
      <c r="H103" s="54" t="s">
        <v>149</v>
      </c>
      <c r="I103" s="77">
        <v>53471.996732109197</v>
      </c>
      <c r="J103" s="77">
        <v>8197.6374834291546</v>
      </c>
      <c r="K103" s="77">
        <v>13444.59747626352</v>
      </c>
      <c r="L103" s="77">
        <v>149282.41581008001</v>
      </c>
      <c r="M103" s="77">
        <f>SUM(I103:L103)</f>
        <v>224396.64750188187</v>
      </c>
      <c r="O103" s="54" t="s">
        <v>149</v>
      </c>
      <c r="P103" s="77">
        <v>10150.742693785571</v>
      </c>
      <c r="Q103" s="77">
        <v>26271.797237924278</v>
      </c>
      <c r="R103" s="77">
        <v>10678.802166786962</v>
      </c>
      <c r="S103" s="77">
        <v>212805.23893887905</v>
      </c>
      <c r="T103" s="77">
        <v>206.50493002682899</v>
      </c>
      <c r="U103" s="77">
        <f t="shared" si="159"/>
        <v>260113.08596740267</v>
      </c>
      <c r="W103" s="54" t="s">
        <v>149</v>
      </c>
      <c r="X103" s="77">
        <v>147.548408683389</v>
      </c>
      <c r="Y103" s="77">
        <v>4544.3523006625401</v>
      </c>
      <c r="Z103" s="77">
        <v>12339.118190401199</v>
      </c>
      <c r="AA103" s="77">
        <v>457.60040761530303</v>
      </c>
      <c r="AB103" s="77">
        <f>SUM(X103:AA103)</f>
        <v>17488.619307362431</v>
      </c>
    </row>
    <row r="104" spans="8:33" x14ac:dyDescent="0.2">
      <c r="H104" s="54" t="s">
        <v>150</v>
      </c>
      <c r="I104" s="77">
        <v>38456.086472595998</v>
      </c>
      <c r="J104" s="77">
        <v>707.86192538402952</v>
      </c>
      <c r="K104" s="77">
        <v>6453.703432320608</v>
      </c>
      <c r="L104" s="77">
        <v>147475.92102113256</v>
      </c>
      <c r="M104" s="77">
        <f>SUM(I104:L104)</f>
        <v>193093.57285143319</v>
      </c>
      <c r="O104" s="54" t="s">
        <v>150</v>
      </c>
      <c r="P104" s="77">
        <v>3323.485781622117</v>
      </c>
      <c r="Q104" s="77">
        <v>24426.083432847547</v>
      </c>
      <c r="R104" s="77">
        <v>24309.954828978502</v>
      </c>
      <c r="S104" s="77">
        <v>167901.66946408141</v>
      </c>
      <c r="T104" s="77">
        <v>321.8221343262112</v>
      </c>
      <c r="U104" s="77">
        <f t="shared" si="159"/>
        <v>220283.01564185577</v>
      </c>
      <c r="W104" s="54" t="s">
        <v>150</v>
      </c>
      <c r="X104" s="77">
        <v>30.2057008109986</v>
      </c>
      <c r="Y104" s="77">
        <v>2760.5442744810098</v>
      </c>
      <c r="Z104" s="77">
        <v>8846.3008210789394</v>
      </c>
      <c r="AA104" s="77">
        <v>1033.8567434633067</v>
      </c>
      <c r="AB104" s="77">
        <f>SUM(X104:AA104)</f>
        <v>12670.907539834254</v>
      </c>
    </row>
    <row r="105" spans="8:33" x14ac:dyDescent="0.2">
      <c r="H105" s="54" t="s">
        <v>151</v>
      </c>
      <c r="I105" s="77">
        <v>63228.057168115804</v>
      </c>
      <c r="J105" s="77">
        <v>4614.220987871282</v>
      </c>
      <c r="K105" s="77">
        <v>24213.644390368732</v>
      </c>
      <c r="L105" s="77">
        <v>186162.34892678715</v>
      </c>
      <c r="M105" s="77">
        <f>SUM(I105:L105)</f>
        <v>278218.27147314296</v>
      </c>
      <c r="O105" s="54" t="s">
        <v>151</v>
      </c>
      <c r="P105" s="77">
        <v>4413.3707442823743</v>
      </c>
      <c r="Q105" s="77">
        <v>20157.153086748851</v>
      </c>
      <c r="R105" s="77">
        <v>8269.3246390940567</v>
      </c>
      <c r="S105" s="77">
        <v>196727.80213339801</v>
      </c>
      <c r="T105" s="77">
        <v>1082.6298159435346</v>
      </c>
      <c r="U105" s="77">
        <f t="shared" si="159"/>
        <v>230650.28041946684</v>
      </c>
      <c r="W105" s="54" t="s">
        <v>151</v>
      </c>
      <c r="X105" s="77">
        <v>26.492402796633499</v>
      </c>
      <c r="Y105" s="77">
        <v>951.09937166981297</v>
      </c>
      <c r="Z105" s="77">
        <v>17632.296510563199</v>
      </c>
      <c r="AA105" s="77">
        <v>24.404638701118436</v>
      </c>
      <c r="AB105" s="77">
        <f>SUM(X105:AA105)</f>
        <v>18634.292923730765</v>
      </c>
    </row>
    <row r="106" spans="8:33" x14ac:dyDescent="0.2">
      <c r="H106" s="188" t="s">
        <v>79</v>
      </c>
      <c r="I106" s="203">
        <f>SUM(I94:I105)</f>
        <v>519012.98061329802</v>
      </c>
      <c r="J106" s="203">
        <f t="shared" ref="J106:M106" si="161">SUM(J94:J105)</f>
        <v>92255.12552221099</v>
      </c>
      <c r="K106" s="203">
        <f t="shared" si="161"/>
        <v>105402.50147420606</v>
      </c>
      <c r="L106" s="203">
        <f t="shared" si="161"/>
        <v>3035768.0696377466</v>
      </c>
      <c r="M106" s="203">
        <f t="shared" si="161"/>
        <v>3752438.6772474605</v>
      </c>
      <c r="O106" s="188" t="s">
        <v>79</v>
      </c>
      <c r="P106" s="203">
        <f>SUM(P94:P105)</f>
        <v>65664.60705901582</v>
      </c>
      <c r="Q106" s="203">
        <f t="shared" ref="Q106:T106" si="162">SUM(Q94:Q105)</f>
        <v>289349.99491695722</v>
      </c>
      <c r="R106" s="203">
        <f t="shared" si="162"/>
        <v>115536.22379640382</v>
      </c>
      <c r="S106" s="203">
        <f t="shared" si="162"/>
        <v>3327534.0996131073</v>
      </c>
      <c r="T106" s="203">
        <f t="shared" si="162"/>
        <v>24819.726061158788</v>
      </c>
      <c r="U106" s="203">
        <f t="shared" ref="U106" si="163">SUM(U94:U105)</f>
        <v>3822904.6514466424</v>
      </c>
      <c r="W106" s="188" t="s">
        <v>79</v>
      </c>
      <c r="X106" s="203">
        <f>SUM(X94:X105)</f>
        <v>939.08101024571522</v>
      </c>
      <c r="Y106" s="203">
        <f t="shared" ref="Y106:AB106" si="164">SUM(Y94:Y105)</f>
        <v>25949.326737941199</v>
      </c>
      <c r="Z106" s="203">
        <f t="shared" si="164"/>
        <v>168426.21237321917</v>
      </c>
      <c r="AA106" s="203">
        <f t="shared" si="164"/>
        <v>6964.8679625037867</v>
      </c>
      <c r="AB106" s="203">
        <f t="shared" si="164"/>
        <v>202279.48808390988</v>
      </c>
    </row>
    <row r="107" spans="8:33" x14ac:dyDescent="0.2">
      <c r="I107" s="203"/>
      <c r="J107" s="203"/>
      <c r="K107" s="203"/>
      <c r="L107" s="203"/>
      <c r="M107" s="203"/>
      <c r="P107" s="203"/>
      <c r="Q107" s="203"/>
      <c r="R107" s="203"/>
      <c r="S107" s="203"/>
      <c r="T107" s="203"/>
      <c r="U107" s="203"/>
      <c r="X107" s="203"/>
      <c r="Y107" s="203"/>
      <c r="Z107" s="203"/>
      <c r="AA107" s="203"/>
      <c r="AB107" s="203"/>
    </row>
    <row r="108" spans="8:33" x14ac:dyDescent="0.2">
      <c r="I108" s="203"/>
      <c r="J108" s="203"/>
      <c r="K108" s="203"/>
      <c r="L108" s="203"/>
      <c r="M108" s="203"/>
      <c r="P108" s="203"/>
      <c r="Q108" s="203"/>
      <c r="R108" s="203"/>
      <c r="S108" s="203"/>
      <c r="T108" s="203"/>
      <c r="U108" s="203"/>
      <c r="X108" s="203"/>
      <c r="Y108" s="203"/>
      <c r="Z108" s="203"/>
      <c r="AA108" s="203"/>
      <c r="AB108" s="203"/>
    </row>
    <row r="110" spans="8:33" x14ac:dyDescent="0.2">
      <c r="I110" s="189" t="s">
        <v>212</v>
      </c>
      <c r="P110" s="189" t="s">
        <v>212</v>
      </c>
      <c r="W110" s="189" t="s">
        <v>212</v>
      </c>
      <c r="AC110" s="689"/>
      <c r="AD110" s="690"/>
      <c r="AE110" s="690"/>
      <c r="AF110" s="690"/>
      <c r="AG110" s="690"/>
    </row>
    <row r="111" spans="8:33" ht="25.5" x14ac:dyDescent="0.2">
      <c r="H111" s="21" t="s">
        <v>865</v>
      </c>
      <c r="I111" s="205" t="s">
        <v>211</v>
      </c>
      <c r="J111" s="202" t="s">
        <v>199</v>
      </c>
      <c r="K111" s="202" t="s">
        <v>200</v>
      </c>
      <c r="L111" s="202" t="s">
        <v>201</v>
      </c>
      <c r="M111" s="202" t="s">
        <v>79</v>
      </c>
      <c r="O111" s="21" t="s">
        <v>865</v>
      </c>
      <c r="P111" s="197" t="s">
        <v>202</v>
      </c>
      <c r="Q111" s="197" t="s">
        <v>200</v>
      </c>
      <c r="R111" s="197" t="s">
        <v>203</v>
      </c>
      <c r="S111" s="197" t="s">
        <v>201</v>
      </c>
      <c r="T111" s="197" t="s">
        <v>204</v>
      </c>
      <c r="U111" s="202" t="s">
        <v>79</v>
      </c>
      <c r="W111" s="21" t="s">
        <v>865</v>
      </c>
      <c r="X111" s="193" t="s">
        <v>205</v>
      </c>
      <c r="Y111" s="197" t="s">
        <v>206</v>
      </c>
      <c r="Z111" s="197" t="s">
        <v>207</v>
      </c>
      <c r="AA111" s="197" t="s">
        <v>208</v>
      </c>
      <c r="AB111" s="202" t="s">
        <v>79</v>
      </c>
    </row>
    <row r="112" spans="8:33" x14ac:dyDescent="0.2">
      <c r="H112" s="54" t="s">
        <v>140</v>
      </c>
      <c r="I112" s="198">
        <v>2408</v>
      </c>
      <c r="J112" s="198">
        <v>468</v>
      </c>
      <c r="K112" s="198">
        <v>27</v>
      </c>
      <c r="L112" s="198">
        <v>11346</v>
      </c>
      <c r="M112" s="198">
        <f>SUM(I112:L112)</f>
        <v>14249</v>
      </c>
      <c r="O112" s="54" t="s">
        <v>140</v>
      </c>
      <c r="P112" s="198">
        <v>4720</v>
      </c>
      <c r="Q112" s="198">
        <v>113</v>
      </c>
      <c r="R112" s="198">
        <v>216</v>
      </c>
      <c r="S112" s="198">
        <v>13424</v>
      </c>
      <c r="T112" s="198">
        <v>53</v>
      </c>
      <c r="U112" s="198">
        <f>SUM(P112:T112)</f>
        <v>18526</v>
      </c>
      <c r="W112" s="54" t="s">
        <v>140</v>
      </c>
      <c r="X112" s="541">
        <v>12</v>
      </c>
      <c r="Y112" s="541">
        <v>250</v>
      </c>
      <c r="Z112" s="541">
        <v>2124</v>
      </c>
      <c r="AA112" s="541">
        <v>79</v>
      </c>
      <c r="AB112" s="541">
        <f>SUM(X112:AA112)</f>
        <v>2465</v>
      </c>
    </row>
    <row r="113" spans="8:34" x14ac:dyDescent="0.2">
      <c r="H113" s="54" t="s">
        <v>141</v>
      </c>
      <c r="I113" s="198">
        <v>2710</v>
      </c>
      <c r="J113" s="198">
        <v>474</v>
      </c>
      <c r="K113" s="198">
        <v>28</v>
      </c>
      <c r="L113" s="198">
        <v>9994</v>
      </c>
      <c r="M113" s="198">
        <f t="shared" ref="M113:M119" si="165">SUM(I113:L113)</f>
        <v>13206</v>
      </c>
      <c r="O113" s="54" t="s">
        <v>141</v>
      </c>
      <c r="P113" s="198">
        <v>5024</v>
      </c>
      <c r="Q113" s="198">
        <v>122</v>
      </c>
      <c r="R113" s="198">
        <v>253</v>
      </c>
      <c r="S113" s="198">
        <v>14112</v>
      </c>
      <c r="T113" s="198">
        <v>47</v>
      </c>
      <c r="U113" s="198">
        <f t="shared" ref="U113:U123" si="166">SUM(P113:T113)</f>
        <v>19558</v>
      </c>
      <c r="W113" s="54" t="s">
        <v>141</v>
      </c>
      <c r="X113" s="541">
        <v>35</v>
      </c>
      <c r="Y113" s="541">
        <v>231</v>
      </c>
      <c r="Z113" s="541">
        <v>1410</v>
      </c>
      <c r="AA113" s="541">
        <v>74</v>
      </c>
      <c r="AB113" s="541">
        <f t="shared" ref="AB113:AB119" si="167">SUM(X113:AA113)</f>
        <v>1750</v>
      </c>
    </row>
    <row r="114" spans="8:34" x14ac:dyDescent="0.2">
      <c r="H114" s="54" t="s">
        <v>142</v>
      </c>
      <c r="I114" s="198">
        <v>2591</v>
      </c>
      <c r="J114" s="198">
        <v>525</v>
      </c>
      <c r="K114" s="198">
        <v>21</v>
      </c>
      <c r="L114" s="198">
        <v>9393</v>
      </c>
      <c r="M114" s="198">
        <f t="shared" si="165"/>
        <v>12530</v>
      </c>
      <c r="O114" s="54" t="s">
        <v>142</v>
      </c>
      <c r="P114" s="198">
        <v>4331</v>
      </c>
      <c r="Q114" s="198">
        <v>102</v>
      </c>
      <c r="R114" s="198">
        <v>200</v>
      </c>
      <c r="S114" s="198">
        <v>12794</v>
      </c>
      <c r="T114" s="198">
        <v>36</v>
      </c>
      <c r="U114" s="198">
        <f t="shared" si="166"/>
        <v>17463</v>
      </c>
      <c r="W114" s="54" t="s">
        <v>142</v>
      </c>
      <c r="X114" s="541">
        <v>24</v>
      </c>
      <c r="Y114" s="541">
        <v>192</v>
      </c>
      <c r="Z114" s="541">
        <v>979</v>
      </c>
      <c r="AA114" s="541">
        <v>74</v>
      </c>
      <c r="AB114" s="541">
        <f t="shared" si="167"/>
        <v>1269</v>
      </c>
    </row>
    <row r="115" spans="8:34" x14ac:dyDescent="0.2">
      <c r="H115" s="54" t="s">
        <v>143</v>
      </c>
      <c r="I115" s="198">
        <v>2107</v>
      </c>
      <c r="J115" s="198">
        <v>302</v>
      </c>
      <c r="K115" s="198">
        <v>19</v>
      </c>
      <c r="L115" s="198">
        <v>9381</v>
      </c>
      <c r="M115" s="198">
        <f t="shared" si="165"/>
        <v>11809</v>
      </c>
      <c r="O115" s="54" t="s">
        <v>143</v>
      </c>
      <c r="P115" s="198">
        <v>4747</v>
      </c>
      <c r="Q115" s="198">
        <v>113</v>
      </c>
      <c r="R115" s="198">
        <v>226</v>
      </c>
      <c r="S115" s="198">
        <v>13590</v>
      </c>
      <c r="T115" s="198">
        <v>49</v>
      </c>
      <c r="U115" s="198">
        <f t="shared" si="166"/>
        <v>18725</v>
      </c>
      <c r="W115" s="54" t="s">
        <v>143</v>
      </c>
      <c r="X115" s="541">
        <v>12</v>
      </c>
      <c r="Y115" s="541">
        <v>765</v>
      </c>
      <c r="Z115" s="541">
        <v>1400</v>
      </c>
      <c r="AA115" s="541">
        <v>97</v>
      </c>
      <c r="AB115" s="541">
        <f t="shared" si="167"/>
        <v>2274</v>
      </c>
    </row>
    <row r="116" spans="8:34" x14ac:dyDescent="0.2">
      <c r="H116" s="54" t="s">
        <v>144</v>
      </c>
      <c r="I116" s="198">
        <v>2153</v>
      </c>
      <c r="J116" s="198">
        <v>369</v>
      </c>
      <c r="K116" s="198">
        <v>23</v>
      </c>
      <c r="L116" s="198">
        <v>8764</v>
      </c>
      <c r="M116" s="198">
        <f t="shared" si="165"/>
        <v>11309</v>
      </c>
      <c r="O116" s="54" t="s">
        <v>144</v>
      </c>
      <c r="P116" s="198">
        <v>5369</v>
      </c>
      <c r="Q116" s="198">
        <v>148</v>
      </c>
      <c r="R116" s="198">
        <v>241</v>
      </c>
      <c r="S116" s="198">
        <v>10336</v>
      </c>
      <c r="T116" s="198">
        <v>52</v>
      </c>
      <c r="U116" s="198">
        <f t="shared" si="166"/>
        <v>16146</v>
      </c>
      <c r="W116" s="54" t="s">
        <v>144</v>
      </c>
      <c r="X116" s="541">
        <v>30</v>
      </c>
      <c r="Y116" s="541">
        <v>232</v>
      </c>
      <c r="Z116" s="541">
        <v>1698</v>
      </c>
      <c r="AA116" s="541">
        <v>92</v>
      </c>
      <c r="AB116" s="541">
        <f t="shared" si="167"/>
        <v>2052</v>
      </c>
    </row>
    <row r="117" spans="8:34" x14ac:dyDescent="0.2">
      <c r="H117" s="54" t="s">
        <v>145</v>
      </c>
      <c r="I117" s="198">
        <v>2535</v>
      </c>
      <c r="J117" s="198">
        <v>421</v>
      </c>
      <c r="K117" s="198">
        <v>29</v>
      </c>
      <c r="L117" s="198">
        <v>11860</v>
      </c>
      <c r="M117" s="198">
        <f t="shared" si="165"/>
        <v>14845</v>
      </c>
      <c r="O117" s="54" t="s">
        <v>145</v>
      </c>
      <c r="P117" s="198">
        <v>6651</v>
      </c>
      <c r="Q117" s="198">
        <v>145</v>
      </c>
      <c r="R117" s="198">
        <v>262</v>
      </c>
      <c r="S117" s="198">
        <v>14561</v>
      </c>
      <c r="T117" s="198">
        <v>44</v>
      </c>
      <c r="U117" s="198">
        <f t="shared" si="166"/>
        <v>21663</v>
      </c>
      <c r="W117" s="54" t="s">
        <v>145</v>
      </c>
      <c r="X117" s="541">
        <v>18</v>
      </c>
      <c r="Y117" s="541">
        <v>238</v>
      </c>
      <c r="Z117" s="541">
        <v>1739</v>
      </c>
      <c r="AA117" s="541">
        <v>75</v>
      </c>
      <c r="AB117" s="541">
        <f t="shared" si="167"/>
        <v>2070</v>
      </c>
    </row>
    <row r="118" spans="8:34" x14ac:dyDescent="0.2">
      <c r="H118" s="54" t="s">
        <v>146</v>
      </c>
      <c r="I118" s="198">
        <v>2884</v>
      </c>
      <c r="J118" s="198">
        <v>594</v>
      </c>
      <c r="K118" s="198">
        <v>41</v>
      </c>
      <c r="L118" s="198">
        <v>12278</v>
      </c>
      <c r="M118" s="198">
        <f t="shared" si="165"/>
        <v>15797</v>
      </c>
      <c r="O118" s="54" t="s">
        <v>146</v>
      </c>
      <c r="P118" s="198">
        <v>6438</v>
      </c>
      <c r="Q118" s="198">
        <v>137</v>
      </c>
      <c r="R118" s="198">
        <v>298</v>
      </c>
      <c r="S118" s="198">
        <v>19646</v>
      </c>
      <c r="T118" s="198">
        <v>52</v>
      </c>
      <c r="U118" s="198">
        <f t="shared" si="166"/>
        <v>26571</v>
      </c>
      <c r="W118" s="54" t="s">
        <v>146</v>
      </c>
      <c r="X118" s="541">
        <v>21</v>
      </c>
      <c r="Y118" s="541">
        <v>211</v>
      </c>
      <c r="Z118" s="541">
        <v>3085</v>
      </c>
      <c r="AA118" s="541">
        <v>64</v>
      </c>
      <c r="AB118" s="541">
        <f t="shared" si="167"/>
        <v>3381</v>
      </c>
    </row>
    <row r="119" spans="8:34" x14ac:dyDescent="0.2">
      <c r="H119" s="54" t="s">
        <v>147</v>
      </c>
      <c r="I119" s="198">
        <v>2325</v>
      </c>
      <c r="J119" s="198">
        <v>460</v>
      </c>
      <c r="K119" s="198">
        <v>30</v>
      </c>
      <c r="L119" s="198">
        <v>10878</v>
      </c>
      <c r="M119" s="198">
        <f t="shared" si="165"/>
        <v>13693</v>
      </c>
      <c r="O119" s="54" t="s">
        <v>147</v>
      </c>
      <c r="P119" s="198">
        <v>5678</v>
      </c>
      <c r="Q119" s="198">
        <v>139</v>
      </c>
      <c r="R119" s="198">
        <v>246</v>
      </c>
      <c r="S119" s="198">
        <v>16259</v>
      </c>
      <c r="T119" s="198">
        <v>63</v>
      </c>
      <c r="U119" s="198">
        <f t="shared" si="166"/>
        <v>22385</v>
      </c>
      <c r="W119" s="54" t="s">
        <v>147</v>
      </c>
      <c r="X119" s="541">
        <v>16</v>
      </c>
      <c r="Y119" s="541">
        <v>179</v>
      </c>
      <c r="Z119" s="541">
        <v>1119</v>
      </c>
      <c r="AA119" s="541">
        <v>83</v>
      </c>
      <c r="AB119" s="541">
        <f t="shared" si="167"/>
        <v>1397</v>
      </c>
    </row>
    <row r="120" spans="8:34" x14ac:dyDescent="0.2">
      <c r="H120" s="54" t="s">
        <v>148</v>
      </c>
      <c r="I120" s="198">
        <v>2186</v>
      </c>
      <c r="J120" s="198">
        <v>398</v>
      </c>
      <c r="K120" s="198">
        <v>30</v>
      </c>
      <c r="L120" s="198">
        <v>11295</v>
      </c>
      <c r="M120" s="198">
        <f>SUM(I120:L120)</f>
        <v>13909</v>
      </c>
      <c r="O120" s="54" t="s">
        <v>148</v>
      </c>
      <c r="P120" s="198">
        <v>4822</v>
      </c>
      <c r="Q120" s="198">
        <v>116</v>
      </c>
      <c r="R120" s="198">
        <v>300</v>
      </c>
      <c r="S120" s="198">
        <v>13853</v>
      </c>
      <c r="T120" s="198">
        <v>47</v>
      </c>
      <c r="U120" s="198">
        <f t="shared" si="166"/>
        <v>19138</v>
      </c>
      <c r="W120" s="54" t="s">
        <v>148</v>
      </c>
      <c r="X120" s="541">
        <v>13</v>
      </c>
      <c r="Y120" s="541">
        <v>243</v>
      </c>
      <c r="Z120" s="541">
        <v>1026</v>
      </c>
      <c r="AA120" s="541">
        <v>74</v>
      </c>
      <c r="AB120" s="541">
        <f>SUM(X120:AA120)</f>
        <v>1356</v>
      </c>
    </row>
    <row r="121" spans="8:34" x14ac:dyDescent="0.2">
      <c r="H121" s="54" t="s">
        <v>149</v>
      </c>
      <c r="I121" s="198">
        <v>2218</v>
      </c>
      <c r="J121" s="198">
        <v>508</v>
      </c>
      <c r="K121" s="198">
        <v>42</v>
      </c>
      <c r="L121" s="198">
        <v>9037</v>
      </c>
      <c r="M121" s="198">
        <f>SUM(I121:L121)</f>
        <v>11805</v>
      </c>
      <c r="O121" s="54" t="s">
        <v>149</v>
      </c>
      <c r="P121" s="198">
        <v>4300</v>
      </c>
      <c r="Q121" s="198">
        <v>143</v>
      </c>
      <c r="R121" s="198">
        <v>249</v>
      </c>
      <c r="S121" s="198">
        <v>10633</v>
      </c>
      <c r="T121" s="198">
        <v>31</v>
      </c>
      <c r="U121" s="198">
        <f t="shared" si="166"/>
        <v>15356</v>
      </c>
      <c r="W121" s="54" t="s">
        <v>149</v>
      </c>
      <c r="X121" s="541">
        <v>38</v>
      </c>
      <c r="Y121" s="541">
        <v>298</v>
      </c>
      <c r="Z121" s="541">
        <v>1071</v>
      </c>
      <c r="AA121" s="541">
        <v>71</v>
      </c>
      <c r="AB121" s="541">
        <f>SUM(X121:AA121)</f>
        <v>1478</v>
      </c>
    </row>
    <row r="122" spans="8:34" x14ac:dyDescent="0.2">
      <c r="H122" s="54" t="s">
        <v>150</v>
      </c>
      <c r="I122" s="198">
        <v>2162</v>
      </c>
      <c r="J122" s="198">
        <v>397</v>
      </c>
      <c r="K122" s="198">
        <v>35</v>
      </c>
      <c r="L122" s="198">
        <v>9381</v>
      </c>
      <c r="M122" s="198">
        <f>SUM(I122:L122)</f>
        <v>11975</v>
      </c>
      <c r="O122" s="54" t="s">
        <v>150</v>
      </c>
      <c r="P122" s="198">
        <v>4371</v>
      </c>
      <c r="Q122" s="198">
        <v>128</v>
      </c>
      <c r="R122" s="198">
        <v>225</v>
      </c>
      <c r="S122" s="198">
        <v>10177</v>
      </c>
      <c r="T122" s="198">
        <v>39</v>
      </c>
      <c r="U122" s="198">
        <f t="shared" si="166"/>
        <v>14940</v>
      </c>
      <c r="W122" s="54" t="s">
        <v>150</v>
      </c>
      <c r="X122" s="541">
        <v>37</v>
      </c>
      <c r="Y122" s="541">
        <v>229</v>
      </c>
      <c r="Z122" s="541">
        <v>896</v>
      </c>
      <c r="AA122" s="541">
        <v>56</v>
      </c>
      <c r="AB122" s="541">
        <f>SUM(X122:AA122)</f>
        <v>1218</v>
      </c>
    </row>
    <row r="123" spans="8:34" x14ac:dyDescent="0.2">
      <c r="H123" s="54" t="s">
        <v>151</v>
      </c>
      <c r="I123" s="198">
        <v>2223</v>
      </c>
      <c r="J123" s="198">
        <v>1351</v>
      </c>
      <c r="K123" s="198">
        <v>35</v>
      </c>
      <c r="L123" s="198">
        <v>10807</v>
      </c>
      <c r="M123" s="198">
        <f>SUM(I123:L123)</f>
        <v>14416</v>
      </c>
      <c r="O123" s="54" t="s">
        <v>151</v>
      </c>
      <c r="P123" s="198">
        <v>5130</v>
      </c>
      <c r="Q123" s="198">
        <v>138</v>
      </c>
      <c r="R123" s="198">
        <v>207</v>
      </c>
      <c r="S123" s="198">
        <v>12027</v>
      </c>
      <c r="T123" s="198">
        <v>36</v>
      </c>
      <c r="U123" s="198">
        <f t="shared" si="166"/>
        <v>17538</v>
      </c>
      <c r="W123" s="54" t="s">
        <v>151</v>
      </c>
      <c r="X123" s="541">
        <v>23</v>
      </c>
      <c r="Y123" s="541">
        <v>677</v>
      </c>
      <c r="Z123" s="541">
        <v>1417</v>
      </c>
      <c r="AA123" s="541">
        <v>39</v>
      </c>
      <c r="AB123" s="541">
        <f>SUM(X123:AA123)</f>
        <v>2156</v>
      </c>
    </row>
    <row r="124" spans="8:34" x14ac:dyDescent="0.2">
      <c r="H124" s="188" t="s">
        <v>79</v>
      </c>
      <c r="I124" s="206">
        <f>SUM(I112:I123)</f>
        <v>28502</v>
      </c>
      <c r="J124" s="206">
        <f t="shared" ref="J124:M124" si="168">SUM(J112:J123)</f>
        <v>6267</v>
      </c>
      <c r="K124" s="206">
        <f t="shared" si="168"/>
        <v>360</v>
      </c>
      <c r="L124" s="206">
        <f t="shared" si="168"/>
        <v>124414</v>
      </c>
      <c r="M124" s="206">
        <f t="shared" si="168"/>
        <v>159543</v>
      </c>
      <c r="O124" s="188" t="s">
        <v>79</v>
      </c>
      <c r="P124" s="206">
        <f>SUM(P112:P123)</f>
        <v>61581</v>
      </c>
      <c r="Q124" s="206">
        <f t="shared" ref="Q124:S124" si="169">SUM(Q112:Q123)</f>
        <v>1544</v>
      </c>
      <c r="R124" s="206">
        <f t="shared" si="169"/>
        <v>2923</v>
      </c>
      <c r="S124" s="206">
        <f t="shared" si="169"/>
        <v>161412</v>
      </c>
      <c r="T124" s="206">
        <f>SUM(T112:T123)</f>
        <v>549</v>
      </c>
      <c r="U124" s="206">
        <f t="shared" ref="U124" si="170">SUM(U112:U123)</f>
        <v>228009</v>
      </c>
      <c r="W124" s="188" t="s">
        <v>79</v>
      </c>
      <c r="X124" s="542">
        <f>SUM(X112:X123)</f>
        <v>279</v>
      </c>
      <c r="Y124" s="542">
        <f t="shared" ref="Y124:AB124" si="171">SUM(Y112:Y123)</f>
        <v>3745</v>
      </c>
      <c r="Z124" s="542">
        <f t="shared" si="171"/>
        <v>17964</v>
      </c>
      <c r="AA124" s="542">
        <f t="shared" si="171"/>
        <v>878</v>
      </c>
      <c r="AB124" s="542">
        <f t="shared" si="171"/>
        <v>22866</v>
      </c>
    </row>
    <row r="126" spans="8:34" ht="25.5" x14ac:dyDescent="0.2">
      <c r="H126" s="21" t="s">
        <v>870</v>
      </c>
      <c r="I126" s="191" t="s">
        <v>185</v>
      </c>
      <c r="J126" s="192" t="s">
        <v>186</v>
      </c>
      <c r="K126" s="192" t="s">
        <v>187</v>
      </c>
      <c r="L126" s="192" t="s">
        <v>188</v>
      </c>
      <c r="M126" s="202" t="s">
        <v>79</v>
      </c>
      <c r="O126" s="21" t="s">
        <v>870</v>
      </c>
      <c r="P126" s="193" t="s">
        <v>189</v>
      </c>
      <c r="Q126" s="193" t="s">
        <v>190</v>
      </c>
      <c r="R126" s="193" t="s">
        <v>191</v>
      </c>
      <c r="S126" s="193" t="s">
        <v>192</v>
      </c>
      <c r="T126" s="193" t="s">
        <v>193</v>
      </c>
      <c r="U126" s="202" t="s">
        <v>79</v>
      </c>
      <c r="W126" s="21" t="s">
        <v>870</v>
      </c>
      <c r="X126" s="193" t="s">
        <v>194</v>
      </c>
      <c r="Y126" s="193" t="s">
        <v>195</v>
      </c>
      <c r="Z126" s="193" t="s">
        <v>196</v>
      </c>
      <c r="AA126" s="193" t="s">
        <v>197</v>
      </c>
      <c r="AB126" s="202" t="s">
        <v>79</v>
      </c>
    </row>
    <row r="127" spans="8:34" x14ac:dyDescent="0.2">
      <c r="H127" s="79" t="s">
        <v>79</v>
      </c>
      <c r="I127" s="198">
        <v>22256</v>
      </c>
      <c r="J127" s="198">
        <v>4496</v>
      </c>
      <c r="K127" s="198">
        <v>230</v>
      </c>
      <c r="L127" s="198">
        <v>79079</v>
      </c>
      <c r="M127" s="198">
        <f>SUM(I127:L127)</f>
        <v>106061</v>
      </c>
      <c r="N127" s="206"/>
      <c r="O127" s="198" t="s">
        <v>79</v>
      </c>
      <c r="P127" s="198">
        <v>51932</v>
      </c>
      <c r="Q127" s="198">
        <v>991</v>
      </c>
      <c r="R127" s="198">
        <v>2115</v>
      </c>
      <c r="S127" s="198">
        <v>101835</v>
      </c>
      <c r="T127" s="198">
        <v>333</v>
      </c>
      <c r="U127" s="198">
        <f>SUM(P127:T127)</f>
        <v>157206</v>
      </c>
      <c r="V127" s="206"/>
      <c r="W127" s="198" t="s">
        <v>79</v>
      </c>
      <c r="X127" s="198">
        <v>217</v>
      </c>
      <c r="Y127" s="198">
        <v>2840</v>
      </c>
      <c r="Z127" s="198">
        <v>13700</v>
      </c>
      <c r="AA127" s="198">
        <v>615</v>
      </c>
      <c r="AB127" s="198">
        <f>SUM(X127:AA127)</f>
        <v>17372</v>
      </c>
      <c r="AD127" s="546"/>
      <c r="AE127" s="295"/>
      <c r="AF127" s="295"/>
      <c r="AG127" s="295"/>
      <c r="AH127" s="295"/>
    </row>
    <row r="128" spans="8:34" x14ac:dyDescent="0.2">
      <c r="H128" s="611"/>
      <c r="I128" s="612"/>
      <c r="J128" s="612"/>
      <c r="K128" s="612"/>
      <c r="L128" s="612"/>
      <c r="M128" s="612"/>
      <c r="O128" s="204"/>
      <c r="V128" s="204"/>
      <c r="AD128" s="295"/>
      <c r="AE128" s="295"/>
      <c r="AF128" s="295"/>
      <c r="AG128" s="295"/>
      <c r="AH128" s="295"/>
    </row>
    <row r="129" spans="8:34" x14ac:dyDescent="0.2">
      <c r="H129" s="683" t="s">
        <v>869</v>
      </c>
      <c r="I129" s="684"/>
      <c r="J129" s="684"/>
      <c r="K129" s="684"/>
      <c r="L129" s="684"/>
      <c r="M129" s="684"/>
      <c r="AD129" s="295"/>
      <c r="AE129" s="295"/>
      <c r="AF129" s="295"/>
      <c r="AG129" s="295"/>
      <c r="AH129" s="295"/>
    </row>
    <row r="130" spans="8:34" x14ac:dyDescent="0.2">
      <c r="H130" s="684"/>
      <c r="I130" s="684"/>
      <c r="J130" s="684"/>
      <c r="K130" s="684"/>
      <c r="L130" s="684"/>
      <c r="M130" s="684"/>
    </row>
    <row r="131" spans="8:34" x14ac:dyDescent="0.2">
      <c r="H131" s="538"/>
      <c r="I131" s="538"/>
      <c r="J131" s="538"/>
      <c r="K131" s="538"/>
      <c r="L131" s="538"/>
    </row>
    <row r="133" spans="8:34" x14ac:dyDescent="0.2">
      <c r="H133" s="687"/>
      <c r="I133" s="688"/>
      <c r="J133" s="688"/>
    </row>
  </sheetData>
  <mergeCells count="15">
    <mergeCell ref="B1:G1"/>
    <mergeCell ref="I2:K2"/>
    <mergeCell ref="L2:N2"/>
    <mergeCell ref="H2:H3"/>
    <mergeCell ref="O2:Q2"/>
    <mergeCell ref="B20:B23"/>
    <mergeCell ref="B24:B28"/>
    <mergeCell ref="B29:B32"/>
    <mergeCell ref="H133:J133"/>
    <mergeCell ref="AC110:AG110"/>
    <mergeCell ref="AI19:AU19"/>
    <mergeCell ref="H19:H20"/>
    <mergeCell ref="I19:U19"/>
    <mergeCell ref="V19:AH19"/>
    <mergeCell ref="H129:M130"/>
  </mergeCells>
  <printOptions horizontalCentered="1"/>
  <pageMargins left="0.75" right="0.75" top="1" bottom="1" header="0.5" footer="0.5"/>
  <pageSetup scale="7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I86"/>
  <sheetViews>
    <sheetView zoomScale="90" zoomScaleNormal="90" workbookViewId="0">
      <selection activeCell="A3" sqref="A3:B4"/>
    </sheetView>
  </sheetViews>
  <sheetFormatPr defaultRowHeight="12.75" x14ac:dyDescent="0.2"/>
  <cols>
    <col min="1" max="1" width="2.85546875" style="188" customWidth="1"/>
    <col min="2" max="2" width="11.28515625" style="188" customWidth="1"/>
    <col min="3" max="3" width="15.42578125" style="188" customWidth="1"/>
    <col min="4" max="4" width="15.140625" style="188" customWidth="1"/>
    <col min="5" max="5" width="14" style="188" customWidth="1"/>
    <col min="6" max="6" width="11.5703125" style="188" customWidth="1"/>
    <col min="7" max="7" width="13" style="188" customWidth="1"/>
    <col min="8" max="8" width="11.85546875" style="188" customWidth="1"/>
    <col min="9" max="9" width="12.5703125" style="188" customWidth="1"/>
    <col min="10" max="10" width="12.42578125" style="188" customWidth="1"/>
    <col min="11" max="14" width="12.7109375" style="188" customWidth="1"/>
    <col min="15" max="15" width="4.7109375" style="188" customWidth="1"/>
    <col min="16" max="16" width="11.28515625" style="188" customWidth="1"/>
    <col min="17" max="17" width="12.85546875" style="188" customWidth="1"/>
    <col min="18" max="18" width="11.7109375" style="188" customWidth="1"/>
    <col min="19" max="19" width="11.140625" style="188" customWidth="1"/>
    <col min="20" max="20" width="13.42578125" style="188" customWidth="1"/>
    <col min="21" max="21" width="10.5703125" style="188" customWidth="1"/>
    <col min="22" max="22" width="12.7109375" style="188" customWidth="1"/>
    <col min="23" max="23" width="5.5703125" style="188" customWidth="1"/>
    <col min="24" max="24" width="11.140625" style="188" customWidth="1"/>
    <col min="25" max="25" width="12.140625" style="188" customWidth="1"/>
    <col min="26" max="26" width="10" style="188" bestFit="1" customWidth="1"/>
    <col min="27" max="27" width="11.140625" style="188" bestFit="1" customWidth="1"/>
    <col min="28" max="28" width="9.28515625" style="188" bestFit="1" customWidth="1"/>
    <col min="29" max="29" width="11.28515625" style="188" customWidth="1"/>
    <col min="30" max="30" width="10.7109375" style="188" customWidth="1"/>
    <col min="31" max="35" width="9.140625" style="188"/>
    <col min="36" max="37" width="10.140625" style="188" bestFit="1" customWidth="1"/>
    <col min="38" max="38" width="9.28515625" style="188" bestFit="1" customWidth="1"/>
    <col min="39" max="39" width="11.28515625" style="188" bestFit="1" customWidth="1"/>
    <col min="40" max="40" width="10.140625" style="188" bestFit="1" customWidth="1"/>
    <col min="41" max="42" width="9.28515625" style="188" bestFit="1" customWidth="1"/>
    <col min="43" max="43" width="11.28515625" style="188" bestFit="1" customWidth="1"/>
    <col min="44" max="46" width="9.28515625" style="188" bestFit="1" customWidth="1"/>
    <col min="47" max="47" width="10.140625" style="188" bestFit="1" customWidth="1"/>
    <col min="48" max="48" width="9.28515625" style="188" bestFit="1" customWidth="1"/>
    <col min="49" max="262" width="9.140625" style="188"/>
    <col min="263" max="263" width="3.28515625" style="188" customWidth="1"/>
    <col min="264" max="264" width="11.5703125" style="188" customWidth="1"/>
    <col min="265" max="265" width="15.5703125" style="188" customWidth="1"/>
    <col min="266" max="269" width="12.7109375" style="188" customWidth="1"/>
    <col min="270" max="270" width="2.7109375" style="188" customWidth="1"/>
    <col min="271" max="518" width="9.140625" style="188"/>
    <col min="519" max="519" width="3.28515625" style="188" customWidth="1"/>
    <col min="520" max="520" width="11.5703125" style="188" customWidth="1"/>
    <col min="521" max="521" width="15.5703125" style="188" customWidth="1"/>
    <col min="522" max="525" width="12.7109375" style="188" customWidth="1"/>
    <col min="526" max="526" width="2.7109375" style="188" customWidth="1"/>
    <col min="527" max="774" width="9.140625" style="188"/>
    <col min="775" max="775" width="3.28515625" style="188" customWidth="1"/>
    <col min="776" max="776" width="11.5703125" style="188" customWidth="1"/>
    <col min="777" max="777" width="15.5703125" style="188" customWidth="1"/>
    <col min="778" max="781" width="12.7109375" style="188" customWidth="1"/>
    <col min="782" max="782" width="2.7109375" style="188" customWidth="1"/>
    <col min="783" max="1030" width="9.140625" style="188"/>
    <col min="1031" max="1031" width="3.28515625" style="188" customWidth="1"/>
    <col min="1032" max="1032" width="11.5703125" style="188" customWidth="1"/>
    <col min="1033" max="1033" width="15.5703125" style="188" customWidth="1"/>
    <col min="1034" max="1037" width="12.7109375" style="188" customWidth="1"/>
    <col min="1038" max="1038" width="2.7109375" style="188" customWidth="1"/>
    <col min="1039" max="1286" width="9.140625" style="188"/>
    <col min="1287" max="1287" width="3.28515625" style="188" customWidth="1"/>
    <col min="1288" max="1288" width="11.5703125" style="188" customWidth="1"/>
    <col min="1289" max="1289" width="15.5703125" style="188" customWidth="1"/>
    <col min="1290" max="1293" width="12.7109375" style="188" customWidth="1"/>
    <col min="1294" max="1294" width="2.7109375" style="188" customWidth="1"/>
    <col min="1295" max="1542" width="9.140625" style="188"/>
    <col min="1543" max="1543" width="3.28515625" style="188" customWidth="1"/>
    <col min="1544" max="1544" width="11.5703125" style="188" customWidth="1"/>
    <col min="1545" max="1545" width="15.5703125" style="188" customWidth="1"/>
    <col min="1546" max="1549" width="12.7109375" style="188" customWidth="1"/>
    <col min="1550" max="1550" width="2.7109375" style="188" customWidth="1"/>
    <col min="1551" max="1798" width="9.140625" style="188"/>
    <col min="1799" max="1799" width="3.28515625" style="188" customWidth="1"/>
    <col min="1800" max="1800" width="11.5703125" style="188" customWidth="1"/>
    <col min="1801" max="1801" width="15.5703125" style="188" customWidth="1"/>
    <col min="1802" max="1805" width="12.7109375" style="188" customWidth="1"/>
    <col min="1806" max="1806" width="2.7109375" style="188" customWidth="1"/>
    <col min="1807" max="2054" width="9.140625" style="188"/>
    <col min="2055" max="2055" width="3.28515625" style="188" customWidth="1"/>
    <col min="2056" max="2056" width="11.5703125" style="188" customWidth="1"/>
    <col min="2057" max="2057" width="15.5703125" style="188" customWidth="1"/>
    <col min="2058" max="2061" width="12.7109375" style="188" customWidth="1"/>
    <col min="2062" max="2062" width="2.7109375" style="188" customWidth="1"/>
    <col min="2063" max="2310" width="9.140625" style="188"/>
    <col min="2311" max="2311" width="3.28515625" style="188" customWidth="1"/>
    <col min="2312" max="2312" width="11.5703125" style="188" customWidth="1"/>
    <col min="2313" max="2313" width="15.5703125" style="188" customWidth="1"/>
    <col min="2314" max="2317" width="12.7109375" style="188" customWidth="1"/>
    <col min="2318" max="2318" width="2.7109375" style="188" customWidth="1"/>
    <col min="2319" max="2566" width="9.140625" style="188"/>
    <col min="2567" max="2567" width="3.28515625" style="188" customWidth="1"/>
    <col min="2568" max="2568" width="11.5703125" style="188" customWidth="1"/>
    <col min="2569" max="2569" width="15.5703125" style="188" customWidth="1"/>
    <col min="2570" max="2573" width="12.7109375" style="188" customWidth="1"/>
    <col min="2574" max="2574" width="2.7109375" style="188" customWidth="1"/>
    <col min="2575" max="2822" width="9.140625" style="188"/>
    <col min="2823" max="2823" width="3.28515625" style="188" customWidth="1"/>
    <col min="2824" max="2824" width="11.5703125" style="188" customWidth="1"/>
    <col min="2825" max="2825" width="15.5703125" style="188" customWidth="1"/>
    <col min="2826" max="2829" width="12.7109375" style="188" customWidth="1"/>
    <col min="2830" max="2830" width="2.7109375" style="188" customWidth="1"/>
    <col min="2831" max="3078" width="9.140625" style="188"/>
    <col min="3079" max="3079" width="3.28515625" style="188" customWidth="1"/>
    <col min="3080" max="3080" width="11.5703125" style="188" customWidth="1"/>
    <col min="3081" max="3081" width="15.5703125" style="188" customWidth="1"/>
    <col min="3082" max="3085" width="12.7109375" style="188" customWidth="1"/>
    <col min="3086" max="3086" width="2.7109375" style="188" customWidth="1"/>
    <col min="3087" max="3334" width="9.140625" style="188"/>
    <col min="3335" max="3335" width="3.28515625" style="188" customWidth="1"/>
    <col min="3336" max="3336" width="11.5703125" style="188" customWidth="1"/>
    <col min="3337" max="3337" width="15.5703125" style="188" customWidth="1"/>
    <col min="3338" max="3341" width="12.7109375" style="188" customWidth="1"/>
    <col min="3342" max="3342" width="2.7109375" style="188" customWidth="1"/>
    <col min="3343" max="3590" width="9.140625" style="188"/>
    <col min="3591" max="3591" width="3.28515625" style="188" customWidth="1"/>
    <col min="3592" max="3592" width="11.5703125" style="188" customWidth="1"/>
    <col min="3593" max="3593" width="15.5703125" style="188" customWidth="1"/>
    <col min="3594" max="3597" width="12.7109375" style="188" customWidth="1"/>
    <col min="3598" max="3598" width="2.7109375" style="188" customWidth="1"/>
    <col min="3599" max="3846" width="9.140625" style="188"/>
    <col min="3847" max="3847" width="3.28515625" style="188" customWidth="1"/>
    <col min="3848" max="3848" width="11.5703125" style="188" customWidth="1"/>
    <col min="3849" max="3849" width="15.5703125" style="188" customWidth="1"/>
    <col min="3850" max="3853" width="12.7109375" style="188" customWidth="1"/>
    <col min="3854" max="3854" width="2.7109375" style="188" customWidth="1"/>
    <col min="3855" max="4102" width="9.140625" style="188"/>
    <col min="4103" max="4103" width="3.28515625" style="188" customWidth="1"/>
    <col min="4104" max="4104" width="11.5703125" style="188" customWidth="1"/>
    <col min="4105" max="4105" width="15.5703125" style="188" customWidth="1"/>
    <col min="4106" max="4109" width="12.7109375" style="188" customWidth="1"/>
    <col min="4110" max="4110" width="2.7109375" style="188" customWidth="1"/>
    <col min="4111" max="4358" width="9.140625" style="188"/>
    <col min="4359" max="4359" width="3.28515625" style="188" customWidth="1"/>
    <col min="4360" max="4360" width="11.5703125" style="188" customWidth="1"/>
    <col min="4361" max="4361" width="15.5703125" style="188" customWidth="1"/>
    <col min="4362" max="4365" width="12.7109375" style="188" customWidth="1"/>
    <col min="4366" max="4366" width="2.7109375" style="188" customWidth="1"/>
    <col min="4367" max="4614" width="9.140625" style="188"/>
    <col min="4615" max="4615" width="3.28515625" style="188" customWidth="1"/>
    <col min="4616" max="4616" width="11.5703125" style="188" customWidth="1"/>
    <col min="4617" max="4617" width="15.5703125" style="188" customWidth="1"/>
    <col min="4618" max="4621" width="12.7109375" style="188" customWidth="1"/>
    <col min="4622" max="4622" width="2.7109375" style="188" customWidth="1"/>
    <col min="4623" max="4870" width="9.140625" style="188"/>
    <col min="4871" max="4871" width="3.28515625" style="188" customWidth="1"/>
    <col min="4872" max="4872" width="11.5703125" style="188" customWidth="1"/>
    <col min="4873" max="4873" width="15.5703125" style="188" customWidth="1"/>
    <col min="4874" max="4877" width="12.7109375" style="188" customWidth="1"/>
    <col min="4878" max="4878" width="2.7109375" style="188" customWidth="1"/>
    <col min="4879" max="5126" width="9.140625" style="188"/>
    <col min="5127" max="5127" width="3.28515625" style="188" customWidth="1"/>
    <col min="5128" max="5128" width="11.5703125" style="188" customWidth="1"/>
    <col min="5129" max="5129" width="15.5703125" style="188" customWidth="1"/>
    <col min="5130" max="5133" width="12.7109375" style="188" customWidth="1"/>
    <col min="5134" max="5134" width="2.7109375" style="188" customWidth="1"/>
    <col min="5135" max="5382" width="9.140625" style="188"/>
    <col min="5383" max="5383" width="3.28515625" style="188" customWidth="1"/>
    <col min="5384" max="5384" width="11.5703125" style="188" customWidth="1"/>
    <col min="5385" max="5385" width="15.5703125" style="188" customWidth="1"/>
    <col min="5386" max="5389" width="12.7109375" style="188" customWidth="1"/>
    <col min="5390" max="5390" width="2.7109375" style="188" customWidth="1"/>
    <col min="5391" max="5638" width="9.140625" style="188"/>
    <col min="5639" max="5639" width="3.28515625" style="188" customWidth="1"/>
    <col min="5640" max="5640" width="11.5703125" style="188" customWidth="1"/>
    <col min="5641" max="5641" width="15.5703125" style="188" customWidth="1"/>
    <col min="5642" max="5645" width="12.7109375" style="188" customWidth="1"/>
    <col min="5646" max="5646" width="2.7109375" style="188" customWidth="1"/>
    <col min="5647" max="5894" width="9.140625" style="188"/>
    <col min="5895" max="5895" width="3.28515625" style="188" customWidth="1"/>
    <col min="5896" max="5896" width="11.5703125" style="188" customWidth="1"/>
    <col min="5897" max="5897" width="15.5703125" style="188" customWidth="1"/>
    <col min="5898" max="5901" width="12.7109375" style="188" customWidth="1"/>
    <col min="5902" max="5902" width="2.7109375" style="188" customWidth="1"/>
    <col min="5903" max="6150" width="9.140625" style="188"/>
    <col min="6151" max="6151" width="3.28515625" style="188" customWidth="1"/>
    <col min="6152" max="6152" width="11.5703125" style="188" customWidth="1"/>
    <col min="6153" max="6153" width="15.5703125" style="188" customWidth="1"/>
    <col min="6154" max="6157" width="12.7109375" style="188" customWidth="1"/>
    <col min="6158" max="6158" width="2.7109375" style="188" customWidth="1"/>
    <col min="6159" max="6406" width="9.140625" style="188"/>
    <col min="6407" max="6407" width="3.28515625" style="188" customWidth="1"/>
    <col min="6408" max="6408" width="11.5703125" style="188" customWidth="1"/>
    <col min="6409" max="6409" width="15.5703125" style="188" customWidth="1"/>
    <col min="6410" max="6413" width="12.7109375" style="188" customWidth="1"/>
    <col min="6414" max="6414" width="2.7109375" style="188" customWidth="1"/>
    <col min="6415" max="6662" width="9.140625" style="188"/>
    <col min="6663" max="6663" width="3.28515625" style="188" customWidth="1"/>
    <col min="6664" max="6664" width="11.5703125" style="188" customWidth="1"/>
    <col min="6665" max="6665" width="15.5703125" style="188" customWidth="1"/>
    <col min="6666" max="6669" width="12.7109375" style="188" customWidth="1"/>
    <col min="6670" max="6670" width="2.7109375" style="188" customWidth="1"/>
    <col min="6671" max="6918" width="9.140625" style="188"/>
    <col min="6919" max="6919" width="3.28515625" style="188" customWidth="1"/>
    <col min="6920" max="6920" width="11.5703125" style="188" customWidth="1"/>
    <col min="6921" max="6921" width="15.5703125" style="188" customWidth="1"/>
    <col min="6922" max="6925" width="12.7109375" style="188" customWidth="1"/>
    <col min="6926" max="6926" width="2.7109375" style="188" customWidth="1"/>
    <col min="6927" max="7174" width="9.140625" style="188"/>
    <col min="7175" max="7175" width="3.28515625" style="188" customWidth="1"/>
    <col min="7176" max="7176" width="11.5703125" style="188" customWidth="1"/>
    <col min="7177" max="7177" width="15.5703125" style="188" customWidth="1"/>
    <col min="7178" max="7181" width="12.7109375" style="188" customWidth="1"/>
    <col min="7182" max="7182" width="2.7109375" style="188" customWidth="1"/>
    <col min="7183" max="7430" width="9.140625" style="188"/>
    <col min="7431" max="7431" width="3.28515625" style="188" customWidth="1"/>
    <col min="7432" max="7432" width="11.5703125" style="188" customWidth="1"/>
    <col min="7433" max="7433" width="15.5703125" style="188" customWidth="1"/>
    <col min="7434" max="7437" width="12.7109375" style="188" customWidth="1"/>
    <col min="7438" max="7438" width="2.7109375" style="188" customWidth="1"/>
    <col min="7439" max="7686" width="9.140625" style="188"/>
    <col min="7687" max="7687" width="3.28515625" style="188" customWidth="1"/>
    <col min="7688" max="7688" width="11.5703125" style="188" customWidth="1"/>
    <col min="7689" max="7689" width="15.5703125" style="188" customWidth="1"/>
    <col min="7690" max="7693" width="12.7109375" style="188" customWidth="1"/>
    <col min="7694" max="7694" width="2.7109375" style="188" customWidth="1"/>
    <col min="7695" max="7942" width="9.140625" style="188"/>
    <col min="7943" max="7943" width="3.28515625" style="188" customWidth="1"/>
    <col min="7944" max="7944" width="11.5703125" style="188" customWidth="1"/>
    <col min="7945" max="7945" width="15.5703125" style="188" customWidth="1"/>
    <col min="7946" max="7949" width="12.7109375" style="188" customWidth="1"/>
    <col min="7950" max="7950" width="2.7109375" style="188" customWidth="1"/>
    <col min="7951" max="8198" width="9.140625" style="188"/>
    <col min="8199" max="8199" width="3.28515625" style="188" customWidth="1"/>
    <col min="8200" max="8200" width="11.5703125" style="188" customWidth="1"/>
    <col min="8201" max="8201" width="15.5703125" style="188" customWidth="1"/>
    <col min="8202" max="8205" width="12.7109375" style="188" customWidth="1"/>
    <col min="8206" max="8206" width="2.7109375" style="188" customWidth="1"/>
    <col min="8207" max="8454" width="9.140625" style="188"/>
    <col min="8455" max="8455" width="3.28515625" style="188" customWidth="1"/>
    <col min="8456" max="8456" width="11.5703125" style="188" customWidth="1"/>
    <col min="8457" max="8457" width="15.5703125" style="188" customWidth="1"/>
    <col min="8458" max="8461" width="12.7109375" style="188" customWidth="1"/>
    <col min="8462" max="8462" width="2.7109375" style="188" customWidth="1"/>
    <col min="8463" max="8710" width="9.140625" style="188"/>
    <col min="8711" max="8711" width="3.28515625" style="188" customWidth="1"/>
    <col min="8712" max="8712" width="11.5703125" style="188" customWidth="1"/>
    <col min="8713" max="8713" width="15.5703125" style="188" customWidth="1"/>
    <col min="8714" max="8717" width="12.7109375" style="188" customWidth="1"/>
    <col min="8718" max="8718" width="2.7109375" style="188" customWidth="1"/>
    <col min="8719" max="8966" width="9.140625" style="188"/>
    <col min="8967" max="8967" width="3.28515625" style="188" customWidth="1"/>
    <col min="8968" max="8968" width="11.5703125" style="188" customWidth="1"/>
    <col min="8969" max="8969" width="15.5703125" style="188" customWidth="1"/>
    <col min="8970" max="8973" width="12.7109375" style="188" customWidth="1"/>
    <col min="8974" max="8974" width="2.7109375" style="188" customWidth="1"/>
    <col min="8975" max="9222" width="9.140625" style="188"/>
    <col min="9223" max="9223" width="3.28515625" style="188" customWidth="1"/>
    <col min="9224" max="9224" width="11.5703125" style="188" customWidth="1"/>
    <col min="9225" max="9225" width="15.5703125" style="188" customWidth="1"/>
    <col min="9226" max="9229" width="12.7109375" style="188" customWidth="1"/>
    <col min="9230" max="9230" width="2.7109375" style="188" customWidth="1"/>
    <col min="9231" max="9478" width="9.140625" style="188"/>
    <col min="9479" max="9479" width="3.28515625" style="188" customWidth="1"/>
    <col min="9480" max="9480" width="11.5703125" style="188" customWidth="1"/>
    <col min="9481" max="9481" width="15.5703125" style="188" customWidth="1"/>
    <col min="9482" max="9485" width="12.7109375" style="188" customWidth="1"/>
    <col min="9486" max="9486" width="2.7109375" style="188" customWidth="1"/>
    <col min="9487" max="9734" width="9.140625" style="188"/>
    <col min="9735" max="9735" width="3.28515625" style="188" customWidth="1"/>
    <col min="9736" max="9736" width="11.5703125" style="188" customWidth="1"/>
    <col min="9737" max="9737" width="15.5703125" style="188" customWidth="1"/>
    <col min="9738" max="9741" width="12.7109375" style="188" customWidth="1"/>
    <col min="9742" max="9742" width="2.7109375" style="188" customWidth="1"/>
    <col min="9743" max="9990" width="9.140625" style="188"/>
    <col min="9991" max="9991" width="3.28515625" style="188" customWidth="1"/>
    <col min="9992" max="9992" width="11.5703125" style="188" customWidth="1"/>
    <col min="9993" max="9993" width="15.5703125" style="188" customWidth="1"/>
    <col min="9994" max="9997" width="12.7109375" style="188" customWidth="1"/>
    <col min="9998" max="9998" width="2.7109375" style="188" customWidth="1"/>
    <col min="9999" max="10246" width="9.140625" style="188"/>
    <col min="10247" max="10247" width="3.28515625" style="188" customWidth="1"/>
    <col min="10248" max="10248" width="11.5703125" style="188" customWidth="1"/>
    <col min="10249" max="10249" width="15.5703125" style="188" customWidth="1"/>
    <col min="10250" max="10253" width="12.7109375" style="188" customWidth="1"/>
    <col min="10254" max="10254" width="2.7109375" style="188" customWidth="1"/>
    <col min="10255" max="10502" width="9.140625" style="188"/>
    <col min="10503" max="10503" width="3.28515625" style="188" customWidth="1"/>
    <col min="10504" max="10504" width="11.5703125" style="188" customWidth="1"/>
    <col min="10505" max="10505" width="15.5703125" style="188" customWidth="1"/>
    <col min="10506" max="10509" width="12.7109375" style="188" customWidth="1"/>
    <col min="10510" max="10510" width="2.7109375" style="188" customWidth="1"/>
    <col min="10511" max="10758" width="9.140625" style="188"/>
    <col min="10759" max="10759" width="3.28515625" style="188" customWidth="1"/>
    <col min="10760" max="10760" width="11.5703125" style="188" customWidth="1"/>
    <col min="10761" max="10761" width="15.5703125" style="188" customWidth="1"/>
    <col min="10762" max="10765" width="12.7109375" style="188" customWidth="1"/>
    <col min="10766" max="10766" width="2.7109375" style="188" customWidth="1"/>
    <col min="10767" max="11014" width="9.140625" style="188"/>
    <col min="11015" max="11015" width="3.28515625" style="188" customWidth="1"/>
    <col min="11016" max="11016" width="11.5703125" style="188" customWidth="1"/>
    <col min="11017" max="11017" width="15.5703125" style="188" customWidth="1"/>
    <col min="11018" max="11021" width="12.7109375" style="188" customWidth="1"/>
    <col min="11022" max="11022" width="2.7109375" style="188" customWidth="1"/>
    <col min="11023" max="11270" width="9.140625" style="188"/>
    <col min="11271" max="11271" width="3.28515625" style="188" customWidth="1"/>
    <col min="11272" max="11272" width="11.5703125" style="188" customWidth="1"/>
    <col min="11273" max="11273" width="15.5703125" style="188" customWidth="1"/>
    <col min="11274" max="11277" width="12.7109375" style="188" customWidth="1"/>
    <col min="11278" max="11278" width="2.7109375" style="188" customWidth="1"/>
    <col min="11279" max="11526" width="9.140625" style="188"/>
    <col min="11527" max="11527" width="3.28515625" style="188" customWidth="1"/>
    <col min="11528" max="11528" width="11.5703125" style="188" customWidth="1"/>
    <col min="11529" max="11529" width="15.5703125" style="188" customWidth="1"/>
    <col min="11530" max="11533" width="12.7109375" style="188" customWidth="1"/>
    <col min="11534" max="11534" width="2.7109375" style="188" customWidth="1"/>
    <col min="11535" max="11782" width="9.140625" style="188"/>
    <col min="11783" max="11783" width="3.28515625" style="188" customWidth="1"/>
    <col min="11784" max="11784" width="11.5703125" style="188" customWidth="1"/>
    <col min="11785" max="11785" width="15.5703125" style="188" customWidth="1"/>
    <col min="11786" max="11789" width="12.7109375" style="188" customWidth="1"/>
    <col min="11790" max="11790" width="2.7109375" style="188" customWidth="1"/>
    <col min="11791" max="12038" width="9.140625" style="188"/>
    <col min="12039" max="12039" width="3.28515625" style="188" customWidth="1"/>
    <col min="12040" max="12040" width="11.5703125" style="188" customWidth="1"/>
    <col min="12041" max="12041" width="15.5703125" style="188" customWidth="1"/>
    <col min="12042" max="12045" width="12.7109375" style="188" customWidth="1"/>
    <col min="12046" max="12046" width="2.7109375" style="188" customWidth="1"/>
    <col min="12047" max="12294" width="9.140625" style="188"/>
    <col min="12295" max="12295" width="3.28515625" style="188" customWidth="1"/>
    <col min="12296" max="12296" width="11.5703125" style="188" customWidth="1"/>
    <col min="12297" max="12297" width="15.5703125" style="188" customWidth="1"/>
    <col min="12298" max="12301" width="12.7109375" style="188" customWidth="1"/>
    <col min="12302" max="12302" width="2.7109375" style="188" customWidth="1"/>
    <col min="12303" max="12550" width="9.140625" style="188"/>
    <col min="12551" max="12551" width="3.28515625" style="188" customWidth="1"/>
    <col min="12552" max="12552" width="11.5703125" style="188" customWidth="1"/>
    <col min="12553" max="12553" width="15.5703125" style="188" customWidth="1"/>
    <col min="12554" max="12557" width="12.7109375" style="188" customWidth="1"/>
    <col min="12558" max="12558" width="2.7109375" style="188" customWidth="1"/>
    <col min="12559" max="12806" width="9.140625" style="188"/>
    <col min="12807" max="12807" width="3.28515625" style="188" customWidth="1"/>
    <col min="12808" max="12808" width="11.5703125" style="188" customWidth="1"/>
    <col min="12809" max="12809" width="15.5703125" style="188" customWidth="1"/>
    <col min="12810" max="12813" width="12.7109375" style="188" customWidth="1"/>
    <col min="12814" max="12814" width="2.7109375" style="188" customWidth="1"/>
    <col min="12815" max="13062" width="9.140625" style="188"/>
    <col min="13063" max="13063" width="3.28515625" style="188" customWidth="1"/>
    <col min="13064" max="13064" width="11.5703125" style="188" customWidth="1"/>
    <col min="13065" max="13065" width="15.5703125" style="188" customWidth="1"/>
    <col min="13066" max="13069" width="12.7109375" style="188" customWidth="1"/>
    <col min="13070" max="13070" width="2.7109375" style="188" customWidth="1"/>
    <col min="13071" max="13318" width="9.140625" style="188"/>
    <col min="13319" max="13319" width="3.28515625" style="188" customWidth="1"/>
    <col min="13320" max="13320" width="11.5703125" style="188" customWidth="1"/>
    <col min="13321" max="13321" width="15.5703125" style="188" customWidth="1"/>
    <col min="13322" max="13325" width="12.7109375" style="188" customWidth="1"/>
    <col min="13326" max="13326" width="2.7109375" style="188" customWidth="1"/>
    <col min="13327" max="13574" width="9.140625" style="188"/>
    <col min="13575" max="13575" width="3.28515625" style="188" customWidth="1"/>
    <col min="13576" max="13576" width="11.5703125" style="188" customWidth="1"/>
    <col min="13577" max="13577" width="15.5703125" style="188" customWidth="1"/>
    <col min="13578" max="13581" width="12.7109375" style="188" customWidth="1"/>
    <col min="13582" max="13582" width="2.7109375" style="188" customWidth="1"/>
    <col min="13583" max="13830" width="9.140625" style="188"/>
    <col min="13831" max="13831" width="3.28515625" style="188" customWidth="1"/>
    <col min="13832" max="13832" width="11.5703125" style="188" customWidth="1"/>
    <col min="13833" max="13833" width="15.5703125" style="188" customWidth="1"/>
    <col min="13834" max="13837" width="12.7109375" style="188" customWidth="1"/>
    <col min="13838" max="13838" width="2.7109375" style="188" customWidth="1"/>
    <col min="13839" max="14086" width="9.140625" style="188"/>
    <col min="14087" max="14087" width="3.28515625" style="188" customWidth="1"/>
    <col min="14088" max="14088" width="11.5703125" style="188" customWidth="1"/>
    <col min="14089" max="14089" width="15.5703125" style="188" customWidth="1"/>
    <col min="14090" max="14093" width="12.7109375" style="188" customWidth="1"/>
    <col min="14094" max="14094" width="2.7109375" style="188" customWidth="1"/>
    <col min="14095" max="14342" width="9.140625" style="188"/>
    <col min="14343" max="14343" width="3.28515625" style="188" customWidth="1"/>
    <col min="14344" max="14344" width="11.5703125" style="188" customWidth="1"/>
    <col min="14345" max="14345" width="15.5703125" style="188" customWidth="1"/>
    <col min="14346" max="14349" width="12.7109375" style="188" customWidth="1"/>
    <col min="14350" max="14350" width="2.7109375" style="188" customWidth="1"/>
    <col min="14351" max="14598" width="9.140625" style="188"/>
    <col min="14599" max="14599" width="3.28515625" style="188" customWidth="1"/>
    <col min="14600" max="14600" width="11.5703125" style="188" customWidth="1"/>
    <col min="14601" max="14601" width="15.5703125" style="188" customWidth="1"/>
    <col min="14602" max="14605" width="12.7109375" style="188" customWidth="1"/>
    <col min="14606" max="14606" width="2.7109375" style="188" customWidth="1"/>
    <col min="14607" max="14854" width="9.140625" style="188"/>
    <col min="14855" max="14855" width="3.28515625" style="188" customWidth="1"/>
    <col min="14856" max="14856" width="11.5703125" style="188" customWidth="1"/>
    <col min="14857" max="14857" width="15.5703125" style="188" customWidth="1"/>
    <col min="14858" max="14861" width="12.7109375" style="188" customWidth="1"/>
    <col min="14862" max="14862" width="2.7109375" style="188" customWidth="1"/>
    <col min="14863" max="15110" width="9.140625" style="188"/>
    <col min="15111" max="15111" width="3.28515625" style="188" customWidth="1"/>
    <col min="15112" max="15112" width="11.5703125" style="188" customWidth="1"/>
    <col min="15113" max="15113" width="15.5703125" style="188" customWidth="1"/>
    <col min="15114" max="15117" width="12.7109375" style="188" customWidth="1"/>
    <col min="15118" max="15118" width="2.7109375" style="188" customWidth="1"/>
    <col min="15119" max="15366" width="9.140625" style="188"/>
    <col min="15367" max="15367" width="3.28515625" style="188" customWidth="1"/>
    <col min="15368" max="15368" width="11.5703125" style="188" customWidth="1"/>
    <col min="15369" max="15369" width="15.5703125" style="188" customWidth="1"/>
    <col min="15370" max="15373" width="12.7109375" style="188" customWidth="1"/>
    <col min="15374" max="15374" width="2.7109375" style="188" customWidth="1"/>
    <col min="15375" max="15622" width="9.140625" style="188"/>
    <col min="15623" max="15623" width="3.28515625" style="188" customWidth="1"/>
    <col min="15624" max="15624" width="11.5703125" style="188" customWidth="1"/>
    <col min="15625" max="15625" width="15.5703125" style="188" customWidth="1"/>
    <col min="15626" max="15629" width="12.7109375" style="188" customWidth="1"/>
    <col min="15630" max="15630" width="2.7109375" style="188" customWidth="1"/>
    <col min="15631" max="15878" width="9.140625" style="188"/>
    <col min="15879" max="15879" width="3.28515625" style="188" customWidth="1"/>
    <col min="15880" max="15880" width="11.5703125" style="188" customWidth="1"/>
    <col min="15881" max="15881" width="15.5703125" style="188" customWidth="1"/>
    <col min="15882" max="15885" width="12.7109375" style="188" customWidth="1"/>
    <col min="15886" max="15886" width="2.7109375" style="188" customWidth="1"/>
    <col min="15887" max="16134" width="9.140625" style="188"/>
    <col min="16135" max="16135" width="3.28515625" style="188" customWidth="1"/>
    <col min="16136" max="16136" width="11.5703125" style="188" customWidth="1"/>
    <col min="16137" max="16137" width="15.5703125" style="188" customWidth="1"/>
    <col min="16138" max="16141" width="12.7109375" style="188" customWidth="1"/>
    <col min="16142" max="16142" width="2.7109375" style="188" customWidth="1"/>
    <col min="16143" max="16384" width="9.140625" style="188"/>
  </cols>
  <sheetData>
    <row r="1" spans="2:25" ht="41.25" customHeight="1" x14ac:dyDescent="0.2">
      <c r="B1" s="691" t="s">
        <v>911</v>
      </c>
      <c r="C1" s="691"/>
      <c r="D1" s="691"/>
      <c r="E1" s="691"/>
      <c r="F1" s="691"/>
      <c r="G1" s="691"/>
      <c r="H1" s="691"/>
    </row>
    <row r="2" spans="2:25" ht="14.25" customHeight="1" x14ac:dyDescent="0.2">
      <c r="B2" s="622"/>
      <c r="C2" s="622"/>
      <c r="D2" s="622"/>
      <c r="E2" s="622"/>
      <c r="F2" s="622"/>
      <c r="G2" s="622"/>
      <c r="H2" s="622"/>
    </row>
    <row r="3" spans="2:25" x14ac:dyDescent="0.2">
      <c r="B3" s="681" t="s">
        <v>226</v>
      </c>
      <c r="C3" s="692" t="s">
        <v>866</v>
      </c>
      <c r="D3" s="693"/>
      <c r="E3" s="694"/>
      <c r="F3" s="692" t="s">
        <v>867</v>
      </c>
      <c r="G3" s="695"/>
      <c r="H3" s="696"/>
      <c r="I3" s="692" t="s">
        <v>868</v>
      </c>
      <c r="J3" s="693"/>
      <c r="K3" s="694"/>
    </row>
    <row r="4" spans="2:25" x14ac:dyDescent="0.2">
      <c r="B4" s="682"/>
      <c r="C4" s="544" t="s">
        <v>181</v>
      </c>
      <c r="D4" s="544" t="s">
        <v>182</v>
      </c>
      <c r="E4" s="544" t="s">
        <v>183</v>
      </c>
      <c r="F4" s="544" t="s">
        <v>181</v>
      </c>
      <c r="G4" s="544" t="s">
        <v>182</v>
      </c>
      <c r="H4" s="544" t="s">
        <v>183</v>
      </c>
      <c r="I4" s="544" t="s">
        <v>181</v>
      </c>
      <c r="J4" s="544" t="s">
        <v>182</v>
      </c>
      <c r="K4" s="544" t="s">
        <v>183</v>
      </c>
    </row>
    <row r="5" spans="2:25" x14ac:dyDescent="0.2">
      <c r="B5" s="50" t="s">
        <v>159</v>
      </c>
      <c r="C5" s="626">
        <f t="shared" ref="C5:C11" si="0">N29</f>
        <v>136340493</v>
      </c>
      <c r="D5" s="626">
        <f t="shared" ref="D5:D11" si="1">V29</f>
        <v>134788706</v>
      </c>
      <c r="E5" s="626">
        <f t="shared" ref="E5:E11" si="2">AC29</f>
        <v>9200425</v>
      </c>
      <c r="F5" s="539">
        <f t="shared" ref="F5:F11" si="3">N42</f>
        <v>1776.1719442022545</v>
      </c>
      <c r="G5" s="539">
        <f t="shared" ref="G5:G11" si="4">V42</f>
        <v>2071.6265880827427</v>
      </c>
      <c r="H5" s="539">
        <f t="shared" ref="H5:H11" si="5">AC42</f>
        <v>112.47143874939376</v>
      </c>
      <c r="I5" s="628">
        <f t="shared" ref="I5:I11" si="6">N66</f>
        <v>75189</v>
      </c>
      <c r="J5" s="541">
        <f t="shared" ref="J5:J11" si="7">V66</f>
        <v>112727</v>
      </c>
      <c r="K5" s="541">
        <f t="shared" ref="K5:K11" si="8">AC66</f>
        <v>13265</v>
      </c>
    </row>
    <row r="6" spans="2:25" x14ac:dyDescent="0.2">
      <c r="B6" s="50" t="s">
        <v>160</v>
      </c>
      <c r="C6" s="626">
        <f t="shared" si="0"/>
        <v>13955669</v>
      </c>
      <c r="D6" s="626">
        <f t="shared" si="1"/>
        <v>20842269</v>
      </c>
      <c r="E6" s="626">
        <f t="shared" si="2"/>
        <v>531811</v>
      </c>
      <c r="F6" s="539">
        <f t="shared" si="3"/>
        <v>131.20408845643462</v>
      </c>
      <c r="G6" s="539">
        <f t="shared" si="4"/>
        <v>241.27627895478506</v>
      </c>
      <c r="H6" s="539">
        <f t="shared" si="5"/>
        <v>6.1850151398484687</v>
      </c>
      <c r="I6" s="628">
        <f t="shared" si="6"/>
        <v>9916</v>
      </c>
      <c r="J6" s="541">
        <f t="shared" si="7"/>
        <v>13469</v>
      </c>
      <c r="K6" s="541">
        <f t="shared" si="8"/>
        <v>1442</v>
      </c>
    </row>
    <row r="7" spans="2:25" x14ac:dyDescent="0.2">
      <c r="B7" s="50" t="s">
        <v>719</v>
      </c>
      <c r="C7" s="626">
        <f t="shared" si="0"/>
        <v>44419226</v>
      </c>
      <c r="D7" s="626">
        <f t="shared" si="1"/>
        <v>30934921</v>
      </c>
      <c r="E7" s="626">
        <f t="shared" si="2"/>
        <v>1988737</v>
      </c>
      <c r="F7" s="539">
        <f t="shared" si="3"/>
        <v>605.21211556637422</v>
      </c>
      <c r="G7" s="539">
        <f t="shared" si="4"/>
        <v>496.94998850472427</v>
      </c>
      <c r="H7" s="539">
        <f t="shared" si="5"/>
        <v>27.426528285145629</v>
      </c>
      <c r="I7" s="628">
        <f t="shared" si="6"/>
        <v>5710</v>
      </c>
      <c r="J7" s="541">
        <f t="shared" si="7"/>
        <v>12211</v>
      </c>
      <c r="K7" s="541">
        <f t="shared" si="8"/>
        <v>807</v>
      </c>
    </row>
    <row r="8" spans="2:25" x14ac:dyDescent="0.2">
      <c r="B8" s="50" t="s">
        <v>720</v>
      </c>
      <c r="C8" s="626">
        <f t="shared" si="0"/>
        <v>89465303</v>
      </c>
      <c r="D8" s="626">
        <f t="shared" si="1"/>
        <v>105102938</v>
      </c>
      <c r="E8" s="626">
        <f t="shared" si="2"/>
        <v>970798</v>
      </c>
      <c r="F8" s="539">
        <f t="shared" si="3"/>
        <v>512.39814997088024</v>
      </c>
      <c r="G8" s="539">
        <f t="shared" si="4"/>
        <v>419.13982136063521</v>
      </c>
      <c r="H8" s="539">
        <f t="shared" si="5"/>
        <v>12.409396501446263</v>
      </c>
      <c r="I8" s="628">
        <f t="shared" si="6"/>
        <v>2314</v>
      </c>
      <c r="J8" s="541">
        <f t="shared" si="7"/>
        <v>3782</v>
      </c>
      <c r="K8" s="541">
        <f t="shared" si="8"/>
        <v>526</v>
      </c>
    </row>
    <row r="9" spans="2:25" x14ac:dyDescent="0.2">
      <c r="B9" s="50" t="s">
        <v>721</v>
      </c>
      <c r="C9" s="626">
        <f t="shared" si="0"/>
        <v>272088</v>
      </c>
      <c r="D9" s="626">
        <f t="shared" si="1"/>
        <v>392595</v>
      </c>
      <c r="E9" s="626">
        <f t="shared" si="2"/>
        <v>40</v>
      </c>
      <c r="F9" s="539">
        <f t="shared" si="3"/>
        <v>18.570636533388047</v>
      </c>
      <c r="G9" s="539">
        <f t="shared" si="4"/>
        <v>20.408255946147591</v>
      </c>
      <c r="H9" s="539">
        <f t="shared" si="5"/>
        <v>8.2565888078533882E-5</v>
      </c>
      <c r="I9" s="628">
        <f t="shared" si="6"/>
        <v>257</v>
      </c>
      <c r="J9" s="541">
        <f t="shared" si="7"/>
        <v>879</v>
      </c>
      <c r="K9" s="541">
        <f t="shared" si="8"/>
        <v>11</v>
      </c>
    </row>
    <row r="10" spans="2:25" x14ac:dyDescent="0.2">
      <c r="B10" s="50" t="s">
        <v>164</v>
      </c>
      <c r="C10" s="626">
        <f t="shared" si="0"/>
        <v>18630673</v>
      </c>
      <c r="D10" s="626">
        <f t="shared" si="1"/>
        <v>12919063</v>
      </c>
      <c r="E10" s="626">
        <f t="shared" si="2"/>
        <v>838251</v>
      </c>
      <c r="F10" s="539">
        <f t="shared" si="3"/>
        <v>485.66071449605448</v>
      </c>
      <c r="G10" s="539">
        <f t="shared" si="4"/>
        <v>307.54731536476038</v>
      </c>
      <c r="H10" s="539">
        <f t="shared" si="5"/>
        <v>27.816386061680518</v>
      </c>
      <c r="I10" s="628">
        <f t="shared" si="6"/>
        <v>6380</v>
      </c>
      <c r="J10" s="541">
        <f t="shared" si="7"/>
        <v>5892</v>
      </c>
      <c r="K10" s="541">
        <f t="shared" si="8"/>
        <v>806</v>
      </c>
    </row>
    <row r="11" spans="2:25" x14ac:dyDescent="0.2">
      <c r="B11" s="50" t="s">
        <v>165</v>
      </c>
      <c r="C11" s="626">
        <f t="shared" si="0"/>
        <v>12861772</v>
      </c>
      <c r="D11" s="626">
        <f t="shared" si="1"/>
        <v>17393683</v>
      </c>
      <c r="E11" s="626">
        <f t="shared" si="2"/>
        <v>1787686</v>
      </c>
      <c r="F11" s="539">
        <f t="shared" si="3"/>
        <v>135.27324652409055</v>
      </c>
      <c r="G11" s="539">
        <f t="shared" si="4"/>
        <v>176.35707546456325</v>
      </c>
      <c r="H11" s="539">
        <f t="shared" si="5"/>
        <v>11.229715278540411</v>
      </c>
      <c r="I11" s="628">
        <f t="shared" si="6"/>
        <v>3766</v>
      </c>
      <c r="J11" s="541">
        <f t="shared" si="7"/>
        <v>5078</v>
      </c>
      <c r="K11" s="541">
        <f t="shared" si="8"/>
        <v>563</v>
      </c>
    </row>
    <row r="12" spans="2:25" x14ac:dyDescent="0.2">
      <c r="B12" s="547" t="s">
        <v>79</v>
      </c>
      <c r="C12" s="626">
        <f t="shared" ref="C12:K12" si="9">SUM(C5:C11)</f>
        <v>315945224</v>
      </c>
      <c r="D12" s="627">
        <f t="shared" si="9"/>
        <v>322374175</v>
      </c>
      <c r="E12" s="627">
        <f t="shared" si="9"/>
        <v>15317748</v>
      </c>
      <c r="F12" s="540">
        <f t="shared" si="9"/>
        <v>3664.4908957494767</v>
      </c>
      <c r="G12" s="540">
        <f t="shared" si="9"/>
        <v>3733.3053236783589</v>
      </c>
      <c r="H12" s="540">
        <f t="shared" si="9"/>
        <v>197.53856258194315</v>
      </c>
      <c r="I12" s="542">
        <f t="shared" si="9"/>
        <v>103532</v>
      </c>
      <c r="J12" s="542">
        <f t="shared" si="9"/>
        <v>154038</v>
      </c>
      <c r="K12" s="542">
        <f t="shared" si="9"/>
        <v>17420</v>
      </c>
    </row>
    <row r="13" spans="2:25" x14ac:dyDescent="0.2">
      <c r="B13" s="527"/>
      <c r="C13" s="203"/>
      <c r="D13" s="206"/>
      <c r="E13" s="206"/>
    </row>
    <row r="15" spans="2:25" ht="15.75" x14ac:dyDescent="0.25">
      <c r="J15" s="599" t="s">
        <v>881</v>
      </c>
      <c r="Q15" s="599" t="s">
        <v>882</v>
      </c>
      <c r="X15" s="189"/>
      <c r="Y15" s="189" t="s">
        <v>183</v>
      </c>
    </row>
    <row r="16" spans="2:25" x14ac:dyDescent="0.2">
      <c r="I16" s="190"/>
      <c r="J16" s="189" t="s">
        <v>184</v>
      </c>
      <c r="P16" s="190"/>
      <c r="Q16" s="189" t="s">
        <v>184</v>
      </c>
    </row>
    <row r="17" spans="8:29" ht="25.5" x14ac:dyDescent="0.2">
      <c r="I17" s="21" t="s">
        <v>913</v>
      </c>
      <c r="J17" s="191" t="s">
        <v>185</v>
      </c>
      <c r="K17" s="192" t="s">
        <v>186</v>
      </c>
      <c r="L17" s="192" t="s">
        <v>187</v>
      </c>
      <c r="M17" s="192" t="s">
        <v>188</v>
      </c>
      <c r="N17" s="553" t="s">
        <v>181</v>
      </c>
      <c r="P17" s="21" t="s">
        <v>913</v>
      </c>
      <c r="Q17" s="193" t="s">
        <v>189</v>
      </c>
      <c r="R17" s="193" t="s">
        <v>190</v>
      </c>
      <c r="S17" s="193" t="s">
        <v>191</v>
      </c>
      <c r="T17" s="193" t="s">
        <v>192</v>
      </c>
      <c r="U17" s="193" t="s">
        <v>193</v>
      </c>
      <c r="V17" s="553" t="s">
        <v>182</v>
      </c>
      <c r="X17" s="21" t="s">
        <v>913</v>
      </c>
      <c r="Y17" s="193" t="s">
        <v>194</v>
      </c>
      <c r="Z17" s="193" t="s">
        <v>195</v>
      </c>
      <c r="AA17" s="193" t="s">
        <v>196</v>
      </c>
      <c r="AB17" s="193" t="s">
        <v>197</v>
      </c>
      <c r="AC17" s="553" t="s">
        <v>183</v>
      </c>
    </row>
    <row r="18" spans="8:29" x14ac:dyDescent="0.2">
      <c r="I18" s="51" t="s">
        <v>159</v>
      </c>
      <c r="J18" s="77">
        <f t="shared" ref="J18:J24" si="10">J29/1000000</f>
        <v>19.185355000000001</v>
      </c>
      <c r="K18" s="77">
        <f t="shared" ref="K18:M18" si="11">K29/1000000</f>
        <v>2.4551289999999999</v>
      </c>
      <c r="L18" s="77">
        <f t="shared" si="11"/>
        <v>0.62109800000000004</v>
      </c>
      <c r="M18" s="77">
        <f t="shared" si="11"/>
        <v>114.07891100000001</v>
      </c>
      <c r="N18" s="77">
        <f>SUM(J18:M18)</f>
        <v>136.34049300000001</v>
      </c>
      <c r="P18" s="51" t="s">
        <v>159</v>
      </c>
      <c r="Q18" s="77">
        <f t="shared" ref="Q18:U24" si="12">Q29/1000000</f>
        <v>2.9489399999999999</v>
      </c>
      <c r="R18" s="77">
        <f t="shared" si="12"/>
        <v>0.787767</v>
      </c>
      <c r="S18" s="77">
        <f t="shared" si="12"/>
        <v>0.53012499999999996</v>
      </c>
      <c r="T18" s="77">
        <f t="shared" si="12"/>
        <v>130.395252</v>
      </c>
      <c r="U18" s="77">
        <f t="shared" si="12"/>
        <v>0.12662200000000001</v>
      </c>
      <c r="V18" s="77">
        <f>SUM(Q18:U18)</f>
        <v>134.78870599999999</v>
      </c>
      <c r="X18" s="51" t="s">
        <v>159</v>
      </c>
      <c r="Y18" s="77">
        <f t="shared" ref="Y18:AB24" si="13">Y29/1000000</f>
        <v>1.2307999999999999E-2</v>
      </c>
      <c r="Z18" s="77">
        <f t="shared" si="13"/>
        <v>2.1564649999999999</v>
      </c>
      <c r="AA18" s="77">
        <f t="shared" si="13"/>
        <v>6.9539150000000003</v>
      </c>
      <c r="AB18" s="77">
        <f t="shared" si="13"/>
        <v>7.7737000000000001E-2</v>
      </c>
      <c r="AC18" s="77">
        <f>SUM(Y18:AB18)</f>
        <v>9.200425000000001</v>
      </c>
    </row>
    <row r="19" spans="8:29" x14ac:dyDescent="0.2">
      <c r="I19" s="51" t="s">
        <v>160</v>
      </c>
      <c r="J19" s="77">
        <f t="shared" si="10"/>
        <v>1.904196</v>
      </c>
      <c r="K19" s="77">
        <f t="shared" ref="K19:M24" si="14">K30/1000000</f>
        <v>0.59000600000000003</v>
      </c>
      <c r="L19" s="77">
        <f t="shared" si="14"/>
        <v>0.13150999999999999</v>
      </c>
      <c r="M19" s="77">
        <f t="shared" si="14"/>
        <v>11.329957</v>
      </c>
      <c r="N19" s="77">
        <f t="shared" ref="N19:N24" si="15">SUM(J19:M19)</f>
        <v>13.955669</v>
      </c>
      <c r="P19" s="51" t="s">
        <v>160</v>
      </c>
      <c r="Q19" s="77">
        <f t="shared" si="12"/>
        <v>1.275828</v>
      </c>
      <c r="R19" s="77">
        <f t="shared" si="12"/>
        <v>0.22010299999999999</v>
      </c>
      <c r="S19" s="77">
        <f t="shared" si="12"/>
        <v>0.19056699999999999</v>
      </c>
      <c r="T19" s="77">
        <f t="shared" si="12"/>
        <v>19.141397000000001</v>
      </c>
      <c r="U19" s="77">
        <f t="shared" si="12"/>
        <v>1.4374E-2</v>
      </c>
      <c r="V19" s="77">
        <f t="shared" ref="V19:V24" si="16">SUM(Q19:U19)</f>
        <v>20.842269000000002</v>
      </c>
      <c r="X19" s="51" t="s">
        <v>160</v>
      </c>
      <c r="Y19" s="77">
        <f t="shared" si="13"/>
        <v>1.348E-3</v>
      </c>
      <c r="Z19" s="77">
        <f t="shared" si="13"/>
        <v>0.118214</v>
      </c>
      <c r="AA19" s="77">
        <f t="shared" si="13"/>
        <v>0.38741700000000001</v>
      </c>
      <c r="AB19" s="77">
        <f t="shared" si="13"/>
        <v>2.4832E-2</v>
      </c>
      <c r="AC19" s="77">
        <f t="shared" ref="AC19:AC24" si="17">SUM(Y19:AB19)</f>
        <v>0.53181100000000003</v>
      </c>
    </row>
    <row r="20" spans="8:29" x14ac:dyDescent="0.2">
      <c r="I20" s="51" t="s">
        <v>719</v>
      </c>
      <c r="J20" s="77">
        <f t="shared" si="10"/>
        <v>10.078562</v>
      </c>
      <c r="K20" s="77">
        <f t="shared" si="14"/>
        <v>0.70112099999999999</v>
      </c>
      <c r="L20" s="77">
        <f t="shared" si="14"/>
        <v>0.92029799999999995</v>
      </c>
      <c r="M20" s="77">
        <f t="shared" si="14"/>
        <v>32.719245000000001</v>
      </c>
      <c r="N20" s="77">
        <f t="shared" si="15"/>
        <v>44.419226000000002</v>
      </c>
      <c r="P20" s="51" t="s">
        <v>719</v>
      </c>
      <c r="Q20" s="77">
        <f t="shared" si="12"/>
        <v>0.64670700000000003</v>
      </c>
      <c r="R20" s="77">
        <f t="shared" si="12"/>
        <v>1.803558</v>
      </c>
      <c r="S20" s="77">
        <f t="shared" si="12"/>
        <v>0.32056800000000002</v>
      </c>
      <c r="T20" s="77">
        <f t="shared" si="12"/>
        <v>28.145911999999999</v>
      </c>
      <c r="U20" s="77">
        <f t="shared" si="12"/>
        <v>1.8176000000000001E-2</v>
      </c>
      <c r="V20" s="77">
        <f t="shared" si="16"/>
        <v>30.934920999999999</v>
      </c>
      <c r="X20" s="51" t="s">
        <v>719</v>
      </c>
      <c r="Y20" s="77">
        <f t="shared" si="13"/>
        <v>3.1389999999999999E-3</v>
      </c>
      <c r="Z20" s="77">
        <f t="shared" si="13"/>
        <v>0.59687199999999996</v>
      </c>
      <c r="AA20" s="77">
        <f t="shared" si="13"/>
        <v>1.3768640000000001</v>
      </c>
      <c r="AB20" s="77">
        <f t="shared" si="13"/>
        <v>1.1861999999999999E-2</v>
      </c>
      <c r="AC20" s="77">
        <f t="shared" si="17"/>
        <v>1.9887370000000002</v>
      </c>
    </row>
    <row r="21" spans="8:29" x14ac:dyDescent="0.2">
      <c r="I21" s="51" t="s">
        <v>720</v>
      </c>
      <c r="J21" s="77">
        <f t="shared" si="10"/>
        <v>3.387114</v>
      </c>
      <c r="K21" s="77">
        <f t="shared" si="14"/>
        <v>0.20425199999999999</v>
      </c>
      <c r="L21" s="77">
        <f t="shared" si="14"/>
        <v>0.165045</v>
      </c>
      <c r="M21" s="77">
        <f t="shared" si="14"/>
        <v>85.708892000000006</v>
      </c>
      <c r="N21" s="77">
        <f t="shared" si="15"/>
        <v>89.465303000000006</v>
      </c>
      <c r="P21" s="51" t="s">
        <v>720</v>
      </c>
      <c r="Q21" s="77">
        <f t="shared" si="12"/>
        <v>0.58323899999999995</v>
      </c>
      <c r="R21" s="77">
        <f t="shared" si="12"/>
        <v>0.190331</v>
      </c>
      <c r="S21" s="77">
        <f t="shared" si="12"/>
        <v>0.42678100000000002</v>
      </c>
      <c r="T21" s="77">
        <f t="shared" si="12"/>
        <v>103.88869200000001</v>
      </c>
      <c r="U21" s="77">
        <f t="shared" si="12"/>
        <v>1.3894999999999999E-2</v>
      </c>
      <c r="V21" s="77">
        <f t="shared" si="16"/>
        <v>105.10293800000001</v>
      </c>
      <c r="X21" s="51" t="s">
        <v>720</v>
      </c>
      <c r="Y21" s="77">
        <f t="shared" si="13"/>
        <v>1.3500000000000001E-3</v>
      </c>
      <c r="Z21" s="77">
        <f t="shared" si="13"/>
        <v>0.443635</v>
      </c>
      <c r="AA21" s="77">
        <f t="shared" si="13"/>
        <v>0.45780300000000002</v>
      </c>
      <c r="AB21" s="77">
        <f t="shared" si="13"/>
        <v>6.8010000000000001E-2</v>
      </c>
      <c r="AC21" s="77">
        <f t="shared" si="17"/>
        <v>0.97079800000000005</v>
      </c>
    </row>
    <row r="22" spans="8:29" x14ac:dyDescent="0.2">
      <c r="I22" s="51" t="s">
        <v>721</v>
      </c>
      <c r="J22" s="77">
        <f t="shared" si="10"/>
        <v>1.351E-3</v>
      </c>
      <c r="K22" s="77">
        <f t="shared" si="14"/>
        <v>4.0959999999999998E-3</v>
      </c>
      <c r="L22" s="77">
        <f t="shared" si="14"/>
        <v>1.0449999999999999E-3</v>
      </c>
      <c r="M22" s="77">
        <f t="shared" si="14"/>
        <v>0.265596</v>
      </c>
      <c r="N22" s="77">
        <f t="shared" si="15"/>
        <v>0.272088</v>
      </c>
      <c r="P22" s="51" t="s">
        <v>721</v>
      </c>
      <c r="Q22" s="77">
        <f t="shared" si="12"/>
        <v>4.6406999999999997E-2</v>
      </c>
      <c r="R22" s="77">
        <f t="shared" si="12"/>
        <v>2.7931999999999998E-2</v>
      </c>
      <c r="S22" s="77">
        <f t="shared" si="12"/>
        <v>1.4200000000000001E-4</v>
      </c>
      <c r="T22" s="77">
        <f t="shared" si="12"/>
        <v>0.31811400000000001</v>
      </c>
      <c r="U22" s="77">
        <f t="shared" si="12"/>
        <v>0</v>
      </c>
      <c r="V22" s="77">
        <f t="shared" si="16"/>
        <v>0.39259500000000003</v>
      </c>
      <c r="X22" s="51" t="s">
        <v>721</v>
      </c>
      <c r="Y22" s="77">
        <f t="shared" si="13"/>
        <v>0</v>
      </c>
      <c r="Z22" s="77">
        <f t="shared" si="13"/>
        <v>9.9999999999999995E-7</v>
      </c>
      <c r="AA22" s="77">
        <f t="shared" si="13"/>
        <v>2.1999999999999999E-5</v>
      </c>
      <c r="AB22" s="77">
        <f t="shared" si="13"/>
        <v>1.7E-5</v>
      </c>
      <c r="AC22" s="77">
        <f t="shared" si="17"/>
        <v>3.9999999999999996E-5</v>
      </c>
    </row>
    <row r="23" spans="8:29" x14ac:dyDescent="0.2">
      <c r="I23" s="51" t="s">
        <v>164</v>
      </c>
      <c r="J23" s="77">
        <f t="shared" si="10"/>
        <v>4.24261</v>
      </c>
      <c r="K23" s="77">
        <f t="shared" si="14"/>
        <v>0.28555199999999997</v>
      </c>
      <c r="L23" s="77">
        <f t="shared" si="14"/>
        <v>9.9999999999999995E-7</v>
      </c>
      <c r="M23" s="77">
        <f t="shared" si="14"/>
        <v>14.102510000000001</v>
      </c>
      <c r="N23" s="77">
        <f t="shared" si="15"/>
        <v>18.630673000000002</v>
      </c>
      <c r="P23" s="51" t="s">
        <v>164</v>
      </c>
      <c r="Q23" s="77">
        <f t="shared" si="12"/>
        <v>0.18424699999999999</v>
      </c>
      <c r="R23" s="77">
        <f t="shared" si="12"/>
        <v>0</v>
      </c>
      <c r="S23" s="77">
        <f t="shared" si="12"/>
        <v>4.8900000000000002E-3</v>
      </c>
      <c r="T23" s="77">
        <f t="shared" si="12"/>
        <v>12.727757</v>
      </c>
      <c r="U23" s="77">
        <f t="shared" si="12"/>
        <v>2.1689999999999999E-3</v>
      </c>
      <c r="V23" s="77">
        <f t="shared" si="16"/>
        <v>12.919063000000001</v>
      </c>
      <c r="X23" s="51" t="s">
        <v>164</v>
      </c>
      <c r="Y23" s="77">
        <f t="shared" si="13"/>
        <v>7.76E-4</v>
      </c>
      <c r="Z23" s="77">
        <f t="shared" si="13"/>
        <v>7.5024999999999994E-2</v>
      </c>
      <c r="AA23" s="77">
        <f t="shared" si="13"/>
        <v>0.75998200000000005</v>
      </c>
      <c r="AB23" s="77">
        <f t="shared" si="13"/>
        <v>2.4680000000000001E-3</v>
      </c>
      <c r="AC23" s="77">
        <f t="shared" si="17"/>
        <v>0.83825100000000008</v>
      </c>
    </row>
    <row r="24" spans="8:29" x14ac:dyDescent="0.2">
      <c r="I24" s="51" t="s">
        <v>165</v>
      </c>
      <c r="J24" s="77">
        <f t="shared" si="10"/>
        <v>0.40540399999999999</v>
      </c>
      <c r="K24" s="77">
        <f t="shared" si="14"/>
        <v>2.6517270000000002</v>
      </c>
      <c r="L24" s="77">
        <f t="shared" si="14"/>
        <v>0.166903</v>
      </c>
      <c r="M24" s="77">
        <f t="shared" si="14"/>
        <v>9.6377380000000006</v>
      </c>
      <c r="N24" s="77">
        <f t="shared" si="15"/>
        <v>12.861772</v>
      </c>
      <c r="P24" s="51" t="s">
        <v>165</v>
      </c>
      <c r="Q24" s="77">
        <f t="shared" si="12"/>
        <v>0.15176600000000001</v>
      </c>
      <c r="R24" s="77">
        <f t="shared" si="12"/>
        <v>0.23518500000000001</v>
      </c>
      <c r="S24" s="77">
        <f t="shared" si="12"/>
        <v>0.88433700000000004</v>
      </c>
      <c r="T24" s="77">
        <f t="shared" si="12"/>
        <v>16.065183999999999</v>
      </c>
      <c r="U24" s="77">
        <f t="shared" si="12"/>
        <v>5.7210999999999998E-2</v>
      </c>
      <c r="V24" s="77">
        <f t="shared" si="16"/>
        <v>17.393682999999999</v>
      </c>
      <c r="X24" s="51" t="s">
        <v>165</v>
      </c>
      <c r="Y24" s="77">
        <f t="shared" si="13"/>
        <v>9.9999999999999995E-7</v>
      </c>
      <c r="Z24" s="77">
        <f t="shared" si="13"/>
        <v>2.9881999999999999E-2</v>
      </c>
      <c r="AA24" s="77">
        <f t="shared" si="13"/>
        <v>1.6981790000000001</v>
      </c>
      <c r="AB24" s="77">
        <f t="shared" si="13"/>
        <v>5.9624000000000003E-2</v>
      </c>
      <c r="AC24" s="77">
        <f t="shared" si="17"/>
        <v>1.7876860000000001</v>
      </c>
    </row>
    <row r="25" spans="8:29" x14ac:dyDescent="0.2">
      <c r="H25" s="194"/>
      <c r="I25" s="195" t="s">
        <v>79</v>
      </c>
      <c r="J25" s="196">
        <f>SUM(J18:J24)</f>
        <v>39.204591999999991</v>
      </c>
      <c r="K25" s="196">
        <f>SUM(K18:K24)</f>
        <v>6.891883</v>
      </c>
      <c r="L25" s="196">
        <f>SUM(L18:L24)</f>
        <v>2.0058999999999996</v>
      </c>
      <c r="M25" s="196">
        <f>SUM(M18:M24)</f>
        <v>267.84284900000006</v>
      </c>
      <c r="N25" s="196">
        <f>SUM(N18:N24)</f>
        <v>315.945224</v>
      </c>
      <c r="P25" s="195" t="s">
        <v>79</v>
      </c>
      <c r="Q25" s="196">
        <f t="shared" ref="Q25:V25" si="18">SUM(Q18:Q24)</f>
        <v>5.8371340000000007</v>
      </c>
      <c r="R25" s="196">
        <f t="shared" si="18"/>
        <v>3.2648760000000001</v>
      </c>
      <c r="S25" s="196">
        <f t="shared" si="18"/>
        <v>2.3574100000000002</v>
      </c>
      <c r="T25" s="196">
        <f t="shared" si="18"/>
        <v>310.68230799999998</v>
      </c>
      <c r="U25" s="196">
        <f t="shared" si="18"/>
        <v>0.23244700000000001</v>
      </c>
      <c r="V25" s="196">
        <f t="shared" si="18"/>
        <v>322.37417499999998</v>
      </c>
      <c r="X25" s="195" t="s">
        <v>79</v>
      </c>
      <c r="Y25" s="196">
        <f>SUM(Y18:Y24)</f>
        <v>1.8922000000000001E-2</v>
      </c>
      <c r="Z25" s="196">
        <f>SUM(Z18:Z24)</f>
        <v>3.4200940000000002</v>
      </c>
      <c r="AA25" s="196">
        <f>SUM(AA18:AA24)</f>
        <v>11.634182000000001</v>
      </c>
      <c r="AB25" s="196">
        <f>SUM(AB18:AB24)</f>
        <v>0.24454999999999999</v>
      </c>
      <c r="AC25" s="196">
        <f>SUM(AC18:AC24)</f>
        <v>15.317748000000002</v>
      </c>
    </row>
    <row r="26" spans="8:29" x14ac:dyDescent="0.2">
      <c r="H26" s="194"/>
      <c r="J26" s="189"/>
      <c r="Q26" s="189"/>
      <c r="X26" s="189"/>
    </row>
    <row r="27" spans="8:29" x14ac:dyDescent="0.2">
      <c r="H27" s="194"/>
      <c r="J27" s="189" t="s">
        <v>198</v>
      </c>
      <c r="Q27" s="189" t="s">
        <v>198</v>
      </c>
      <c r="X27" s="189" t="s">
        <v>198</v>
      </c>
    </row>
    <row r="28" spans="8:29" ht="25.5" x14ac:dyDescent="0.2">
      <c r="H28" s="194"/>
      <c r="I28" s="21" t="s">
        <v>913</v>
      </c>
      <c r="J28" s="191" t="s">
        <v>211</v>
      </c>
      <c r="K28" s="192" t="s">
        <v>199</v>
      </c>
      <c r="L28" s="192" t="s">
        <v>200</v>
      </c>
      <c r="M28" s="192" t="s">
        <v>201</v>
      </c>
      <c r="N28" s="192" t="s">
        <v>79</v>
      </c>
      <c r="P28" s="21" t="s">
        <v>913</v>
      </c>
      <c r="Q28" s="197" t="s">
        <v>202</v>
      </c>
      <c r="R28" s="197" t="s">
        <v>200</v>
      </c>
      <c r="S28" s="197" t="s">
        <v>203</v>
      </c>
      <c r="T28" s="197" t="s">
        <v>201</v>
      </c>
      <c r="U28" s="197" t="s">
        <v>204</v>
      </c>
      <c r="V28" s="192" t="s">
        <v>79</v>
      </c>
      <c r="X28" s="21" t="s">
        <v>913</v>
      </c>
      <c r="Y28" s="193" t="s">
        <v>205</v>
      </c>
      <c r="Z28" s="197" t="s">
        <v>206</v>
      </c>
      <c r="AA28" s="197" t="s">
        <v>207</v>
      </c>
      <c r="AB28" s="197" t="s">
        <v>208</v>
      </c>
      <c r="AC28" s="192" t="s">
        <v>79</v>
      </c>
    </row>
    <row r="29" spans="8:29" x14ac:dyDescent="0.2">
      <c r="I29" s="51" t="s">
        <v>159</v>
      </c>
      <c r="J29" s="198">
        <v>19185355</v>
      </c>
      <c r="K29" s="198">
        <v>2455129</v>
      </c>
      <c r="L29" s="198">
        <v>621098</v>
      </c>
      <c r="M29" s="198">
        <v>114078911</v>
      </c>
      <c r="N29" s="198">
        <f>SUM(J29:M29)</f>
        <v>136340493</v>
      </c>
      <c r="P29" s="51" t="s">
        <v>159</v>
      </c>
      <c r="Q29" s="198">
        <v>2948940</v>
      </c>
      <c r="R29" s="198">
        <v>787767</v>
      </c>
      <c r="S29" s="198">
        <v>530125</v>
      </c>
      <c r="T29" s="198">
        <v>130395252</v>
      </c>
      <c r="U29" s="198">
        <v>126622</v>
      </c>
      <c r="V29" s="198">
        <f t="shared" ref="V29:V35" si="19">SUM(Q29:U29)</f>
        <v>134788706</v>
      </c>
      <c r="X29" s="51" t="s">
        <v>159</v>
      </c>
      <c r="Y29" s="198">
        <v>12308</v>
      </c>
      <c r="Z29" s="198">
        <v>2156465</v>
      </c>
      <c r="AA29" s="198">
        <v>6953915</v>
      </c>
      <c r="AB29" s="198">
        <v>77737</v>
      </c>
      <c r="AC29" s="198">
        <f>SUM(Y29:AB29)</f>
        <v>9200425</v>
      </c>
    </row>
    <row r="30" spans="8:29" x14ac:dyDescent="0.2">
      <c r="I30" s="51" t="s">
        <v>160</v>
      </c>
      <c r="J30" s="198">
        <v>1904196</v>
      </c>
      <c r="K30" s="198">
        <v>590006</v>
      </c>
      <c r="L30" s="198">
        <v>131510</v>
      </c>
      <c r="M30" s="198">
        <v>11329957</v>
      </c>
      <c r="N30" s="198">
        <f t="shared" ref="N30:N35" si="20">SUM(J30:M30)</f>
        <v>13955669</v>
      </c>
      <c r="P30" s="51" t="s">
        <v>160</v>
      </c>
      <c r="Q30" s="198">
        <v>1275828</v>
      </c>
      <c r="R30" s="198">
        <v>220103</v>
      </c>
      <c r="S30" s="198">
        <v>190567</v>
      </c>
      <c r="T30" s="198">
        <v>19141397</v>
      </c>
      <c r="U30" s="198">
        <v>14374</v>
      </c>
      <c r="V30" s="198">
        <f t="shared" si="19"/>
        <v>20842269</v>
      </c>
      <c r="X30" s="51" t="s">
        <v>160</v>
      </c>
      <c r="Y30" s="198">
        <v>1348</v>
      </c>
      <c r="Z30" s="198">
        <v>118214</v>
      </c>
      <c r="AA30" s="198">
        <v>387417</v>
      </c>
      <c r="AB30" s="198">
        <v>24832</v>
      </c>
      <c r="AC30" s="198">
        <f t="shared" ref="AC30:AC35" si="21">SUM(Y30:AB30)</f>
        <v>531811</v>
      </c>
    </row>
    <row r="31" spans="8:29" x14ac:dyDescent="0.2">
      <c r="I31" s="51" t="s">
        <v>719</v>
      </c>
      <c r="J31" s="198">
        <v>10078562</v>
      </c>
      <c r="K31" s="198">
        <v>701121</v>
      </c>
      <c r="L31" s="198">
        <v>920298</v>
      </c>
      <c r="M31" s="198">
        <v>32719245</v>
      </c>
      <c r="N31" s="198">
        <f t="shared" si="20"/>
        <v>44419226</v>
      </c>
      <c r="P31" s="51" t="s">
        <v>719</v>
      </c>
      <c r="Q31" s="198">
        <v>646707</v>
      </c>
      <c r="R31" s="198">
        <v>1803558</v>
      </c>
      <c r="S31" s="198">
        <v>320568</v>
      </c>
      <c r="T31" s="198">
        <v>28145912</v>
      </c>
      <c r="U31" s="198">
        <v>18176</v>
      </c>
      <c r="V31" s="198">
        <f t="shared" si="19"/>
        <v>30934921</v>
      </c>
      <c r="X31" s="51" t="s">
        <v>719</v>
      </c>
      <c r="Y31" s="198">
        <v>3139</v>
      </c>
      <c r="Z31" s="198">
        <v>596872</v>
      </c>
      <c r="AA31" s="198">
        <v>1376864</v>
      </c>
      <c r="AB31" s="198">
        <v>11862</v>
      </c>
      <c r="AC31" s="198">
        <f t="shared" si="21"/>
        <v>1988737</v>
      </c>
    </row>
    <row r="32" spans="8:29" x14ac:dyDescent="0.2">
      <c r="I32" s="51" t="s">
        <v>720</v>
      </c>
      <c r="J32" s="198">
        <v>3387114</v>
      </c>
      <c r="K32" s="198">
        <v>204252</v>
      </c>
      <c r="L32" s="198">
        <v>165045</v>
      </c>
      <c r="M32" s="198">
        <v>85708892</v>
      </c>
      <c r="N32" s="198">
        <f t="shared" si="20"/>
        <v>89465303</v>
      </c>
      <c r="P32" s="51" t="s">
        <v>720</v>
      </c>
      <c r="Q32" s="198">
        <v>583239</v>
      </c>
      <c r="R32" s="198">
        <v>190331</v>
      </c>
      <c r="S32" s="198">
        <v>426781</v>
      </c>
      <c r="T32" s="198">
        <v>103888692</v>
      </c>
      <c r="U32" s="198">
        <v>13895</v>
      </c>
      <c r="V32" s="198">
        <f t="shared" si="19"/>
        <v>105102938</v>
      </c>
      <c r="X32" s="51" t="s">
        <v>720</v>
      </c>
      <c r="Y32" s="198">
        <v>1350</v>
      </c>
      <c r="Z32" s="198">
        <v>443635</v>
      </c>
      <c r="AA32" s="198">
        <v>457803</v>
      </c>
      <c r="AB32" s="198">
        <v>68010</v>
      </c>
      <c r="AC32" s="198">
        <f t="shared" si="21"/>
        <v>970798</v>
      </c>
    </row>
    <row r="33" spans="9:29" x14ac:dyDescent="0.2">
      <c r="I33" s="51" t="s">
        <v>721</v>
      </c>
      <c r="J33" s="198">
        <v>1351</v>
      </c>
      <c r="K33" s="198">
        <v>4096</v>
      </c>
      <c r="L33" s="198">
        <v>1045</v>
      </c>
      <c r="M33" s="198">
        <v>265596</v>
      </c>
      <c r="N33" s="198">
        <f t="shared" si="20"/>
        <v>272088</v>
      </c>
      <c r="P33" s="51" t="s">
        <v>721</v>
      </c>
      <c r="Q33" s="198">
        <v>46407</v>
      </c>
      <c r="R33" s="198">
        <v>27932</v>
      </c>
      <c r="S33" s="198">
        <v>142</v>
      </c>
      <c r="T33" s="198">
        <v>318114</v>
      </c>
      <c r="U33" s="198"/>
      <c r="V33" s="198">
        <f t="shared" si="19"/>
        <v>392595</v>
      </c>
      <c r="X33" s="51" t="s">
        <v>721</v>
      </c>
      <c r="Y33" s="198"/>
      <c r="Z33" s="198">
        <v>1</v>
      </c>
      <c r="AA33" s="198">
        <v>22</v>
      </c>
      <c r="AB33" s="198">
        <v>17</v>
      </c>
      <c r="AC33" s="198">
        <f t="shared" si="21"/>
        <v>40</v>
      </c>
    </row>
    <row r="34" spans="9:29" x14ac:dyDescent="0.2">
      <c r="I34" s="51" t="s">
        <v>164</v>
      </c>
      <c r="J34" s="198">
        <v>4242610</v>
      </c>
      <c r="K34" s="198">
        <v>285552</v>
      </c>
      <c r="L34" s="198">
        <v>1</v>
      </c>
      <c r="M34" s="198">
        <v>14102510</v>
      </c>
      <c r="N34" s="198">
        <f t="shared" si="20"/>
        <v>18630673</v>
      </c>
      <c r="P34" s="51" t="s">
        <v>164</v>
      </c>
      <c r="Q34" s="198">
        <v>184247</v>
      </c>
      <c r="R34" s="198"/>
      <c r="S34" s="198">
        <v>4890</v>
      </c>
      <c r="T34" s="198">
        <v>12727757</v>
      </c>
      <c r="U34" s="198">
        <v>2169</v>
      </c>
      <c r="V34" s="198">
        <f t="shared" si="19"/>
        <v>12919063</v>
      </c>
      <c r="X34" s="51" t="s">
        <v>164</v>
      </c>
      <c r="Y34" s="198">
        <v>776</v>
      </c>
      <c r="Z34" s="198">
        <v>75025</v>
      </c>
      <c r="AA34" s="198">
        <v>759982</v>
      </c>
      <c r="AB34" s="198">
        <v>2468</v>
      </c>
      <c r="AC34" s="198">
        <f t="shared" si="21"/>
        <v>838251</v>
      </c>
    </row>
    <row r="35" spans="9:29" x14ac:dyDescent="0.2">
      <c r="I35" s="51" t="s">
        <v>165</v>
      </c>
      <c r="J35" s="198">
        <v>405404</v>
      </c>
      <c r="K35" s="198">
        <v>2651727</v>
      </c>
      <c r="L35" s="198">
        <v>166903</v>
      </c>
      <c r="M35" s="198">
        <v>9637738</v>
      </c>
      <c r="N35" s="198">
        <f t="shared" si="20"/>
        <v>12861772</v>
      </c>
      <c r="P35" s="51" t="s">
        <v>165</v>
      </c>
      <c r="Q35" s="198">
        <v>151766</v>
      </c>
      <c r="R35" s="198">
        <v>235185</v>
      </c>
      <c r="S35" s="198">
        <v>884337</v>
      </c>
      <c r="T35" s="198">
        <v>16065184</v>
      </c>
      <c r="U35" s="198">
        <v>57211</v>
      </c>
      <c r="V35" s="198">
        <f t="shared" si="19"/>
        <v>17393683</v>
      </c>
      <c r="X35" s="51" t="s">
        <v>165</v>
      </c>
      <c r="Y35" s="198">
        <v>1</v>
      </c>
      <c r="Z35" s="198">
        <v>29882</v>
      </c>
      <c r="AA35" s="198">
        <v>1698179</v>
      </c>
      <c r="AB35" s="198">
        <v>59624</v>
      </c>
      <c r="AC35" s="198">
        <f t="shared" si="21"/>
        <v>1787686</v>
      </c>
    </row>
    <row r="36" spans="9:29" x14ac:dyDescent="0.2">
      <c r="I36" s="195" t="s">
        <v>79</v>
      </c>
      <c r="J36" s="199">
        <f>SUM(J29:J35)</f>
        <v>39204592</v>
      </c>
      <c r="K36" s="199">
        <f>SUM(K29:K35)</f>
        <v>6891883</v>
      </c>
      <c r="L36" s="199">
        <f>SUM(L29:L35)</f>
        <v>2005900</v>
      </c>
      <c r="M36" s="199">
        <f>SUM(M29:M35)</f>
        <v>267842849</v>
      </c>
      <c r="N36" s="199">
        <f>SUM(N29:N35)</f>
        <v>315945224</v>
      </c>
      <c r="P36" s="195" t="s">
        <v>79</v>
      </c>
      <c r="Q36" s="199">
        <f t="shared" ref="Q36:V36" si="22">SUM(Q29:Q35)</f>
        <v>5837134</v>
      </c>
      <c r="R36" s="199">
        <f t="shared" si="22"/>
        <v>3264876</v>
      </c>
      <c r="S36" s="199">
        <f t="shared" si="22"/>
        <v>2357410</v>
      </c>
      <c r="T36" s="199">
        <f t="shared" si="22"/>
        <v>310682308</v>
      </c>
      <c r="U36" s="199">
        <f t="shared" si="22"/>
        <v>232447</v>
      </c>
      <c r="V36" s="199">
        <f t="shared" si="22"/>
        <v>322374175</v>
      </c>
      <c r="X36" s="195" t="s">
        <v>79</v>
      </c>
      <c r="Y36" s="199">
        <f>SUM(Y29:Y35)</f>
        <v>18922</v>
      </c>
      <c r="Z36" s="199">
        <f>SUM(Z29:Z35)</f>
        <v>3420094</v>
      </c>
      <c r="AA36" s="199">
        <f>SUM(AA29:AA35)</f>
        <v>11634182</v>
      </c>
      <c r="AB36" s="199">
        <f>SUM(AB29:AB35)</f>
        <v>244550</v>
      </c>
      <c r="AC36" s="199">
        <f>SUM(AC29:AC35)</f>
        <v>15317748</v>
      </c>
    </row>
    <row r="37" spans="9:29" x14ac:dyDescent="0.2">
      <c r="I37" s="200"/>
      <c r="J37" s="201"/>
      <c r="K37" s="201"/>
      <c r="L37" s="201"/>
      <c r="M37" s="201"/>
      <c r="N37" s="201"/>
    </row>
    <row r="38" spans="9:29" x14ac:dyDescent="0.2">
      <c r="I38" s="200"/>
      <c r="J38" s="201"/>
      <c r="K38" s="201"/>
      <c r="L38" s="201"/>
      <c r="M38" s="201"/>
      <c r="N38" s="201"/>
    </row>
    <row r="39" spans="9:29" x14ac:dyDescent="0.2">
      <c r="I39" s="190"/>
    </row>
    <row r="40" spans="9:29" x14ac:dyDescent="0.2">
      <c r="J40" s="189" t="s">
        <v>209</v>
      </c>
      <c r="Q40" s="189" t="s">
        <v>209</v>
      </c>
      <c r="X40" s="189" t="s">
        <v>209</v>
      </c>
    </row>
    <row r="41" spans="9:29" ht="25.5" x14ac:dyDescent="0.2">
      <c r="I41" s="21" t="s">
        <v>914</v>
      </c>
      <c r="J41" s="191" t="s">
        <v>185</v>
      </c>
      <c r="K41" s="192" t="s">
        <v>186</v>
      </c>
      <c r="L41" s="192" t="s">
        <v>187</v>
      </c>
      <c r="M41" s="192" t="s">
        <v>188</v>
      </c>
      <c r="N41" s="625" t="s">
        <v>181</v>
      </c>
      <c r="P41" s="21" t="s">
        <v>914</v>
      </c>
      <c r="Q41" s="193" t="s">
        <v>189</v>
      </c>
      <c r="R41" s="193" t="s">
        <v>190</v>
      </c>
      <c r="S41" s="193" t="s">
        <v>191</v>
      </c>
      <c r="T41" s="193" t="s">
        <v>192</v>
      </c>
      <c r="U41" s="193" t="s">
        <v>193</v>
      </c>
      <c r="V41" s="625" t="s">
        <v>182</v>
      </c>
      <c r="X41" s="21" t="s">
        <v>914</v>
      </c>
      <c r="Y41" s="193" t="s">
        <v>194</v>
      </c>
      <c r="Z41" s="193" t="s">
        <v>195</v>
      </c>
      <c r="AA41" s="193" t="s">
        <v>196</v>
      </c>
      <c r="AB41" s="193" t="s">
        <v>197</v>
      </c>
      <c r="AC41" s="625" t="s">
        <v>183</v>
      </c>
    </row>
    <row r="42" spans="9:29" x14ac:dyDescent="0.2">
      <c r="I42" s="51" t="s">
        <v>159</v>
      </c>
      <c r="J42" s="77">
        <f t="shared" ref="J42:J48" si="23">J53/1024</f>
        <v>183.19752173628223</v>
      </c>
      <c r="K42" s="77">
        <f t="shared" ref="K42:M42" si="24">K53/1024</f>
        <v>35.955606452521288</v>
      </c>
      <c r="L42" s="77">
        <f t="shared" si="24"/>
        <v>28.26421263656621</v>
      </c>
      <c r="M42" s="77">
        <f t="shared" si="24"/>
        <v>1528.7546033768847</v>
      </c>
      <c r="N42" s="77">
        <f>SUM(J42:M42)</f>
        <v>1776.1719442022545</v>
      </c>
      <c r="P42" s="51" t="s">
        <v>159</v>
      </c>
      <c r="Q42" s="77">
        <f t="shared" ref="Q42:U48" si="25">Q53/1024</f>
        <v>15.622120351404101</v>
      </c>
      <c r="R42" s="77">
        <f t="shared" si="25"/>
        <v>70.869626664425581</v>
      </c>
      <c r="S42" s="77">
        <f t="shared" si="25"/>
        <v>28.045337600840821</v>
      </c>
      <c r="T42" s="77">
        <f t="shared" si="25"/>
        <v>1941.1455580271484</v>
      </c>
      <c r="U42" s="77">
        <f t="shared" si="25"/>
        <v>15.943945438923926</v>
      </c>
      <c r="V42" s="77">
        <f>SUM(Q42:U42)</f>
        <v>2071.6265880827427</v>
      </c>
      <c r="X42" s="51" t="s">
        <v>159</v>
      </c>
      <c r="Y42" s="77">
        <f t="shared" ref="Y42:Y48" si="26">Y53/1024</f>
        <v>0.45759312072732422</v>
      </c>
      <c r="Z42" s="77">
        <f t="shared" ref="Z42:AB42" si="27">Z53/1024</f>
        <v>9.8228363463958015</v>
      </c>
      <c r="AA42" s="77">
        <f t="shared" si="27"/>
        <v>99.65662749641406</v>
      </c>
      <c r="AB42" s="77">
        <f t="shared" si="27"/>
        <v>2.5343817858565627</v>
      </c>
      <c r="AC42" s="77">
        <f>SUM(Y42:AB42)</f>
        <v>112.47143874939376</v>
      </c>
    </row>
    <row r="43" spans="9:29" x14ac:dyDescent="0.2">
      <c r="I43" s="51" t="s">
        <v>160</v>
      </c>
      <c r="J43" s="77">
        <f t="shared" si="23"/>
        <v>16.175974035079882</v>
      </c>
      <c r="K43" s="77">
        <f t="shared" ref="K43:M48" si="28">K54/1024</f>
        <v>6.8048795528666215</v>
      </c>
      <c r="L43" s="77">
        <f t="shared" si="28"/>
        <v>7.1320523134363576</v>
      </c>
      <c r="M43" s="77">
        <f t="shared" si="28"/>
        <v>101.09118255505176</v>
      </c>
      <c r="N43" s="77">
        <f t="shared" ref="N43:N48" si="29">SUM(J43:M43)</f>
        <v>131.20408845643462</v>
      </c>
      <c r="P43" s="51" t="s">
        <v>160</v>
      </c>
      <c r="Q43" s="77">
        <f t="shared" si="25"/>
        <v>19.017746345515626</v>
      </c>
      <c r="R43" s="77">
        <f t="shared" si="25"/>
        <v>21.578584672854003</v>
      </c>
      <c r="S43" s="77">
        <f t="shared" si="25"/>
        <v>5.2470494751833003</v>
      </c>
      <c r="T43" s="77">
        <f t="shared" si="25"/>
        <v>195.12630194830859</v>
      </c>
      <c r="U43" s="77">
        <f t="shared" si="25"/>
        <v>0.30659651292353318</v>
      </c>
      <c r="V43" s="77">
        <f t="shared" ref="V43:V48" si="30">SUM(Q43:U43)</f>
        <v>241.27627895478506</v>
      </c>
      <c r="X43" s="51" t="s">
        <v>160</v>
      </c>
      <c r="Y43" s="77">
        <f t="shared" si="26"/>
        <v>0.22731500029112792</v>
      </c>
      <c r="Z43" s="77">
        <f t="shared" ref="Z43:AB48" si="31">Z54/1024</f>
        <v>2.4035124647971289</v>
      </c>
      <c r="AA43" s="77">
        <f t="shared" si="31"/>
        <v>3.3023479663270314</v>
      </c>
      <c r="AB43" s="77">
        <f t="shared" si="31"/>
        <v>0.25183970843318065</v>
      </c>
      <c r="AC43" s="77">
        <f t="shared" ref="AC43:AC48" si="32">SUM(Y43:AB43)</f>
        <v>6.1850151398484687</v>
      </c>
    </row>
    <row r="44" spans="9:29" x14ac:dyDescent="0.2">
      <c r="I44" s="51" t="s">
        <v>719</v>
      </c>
      <c r="J44" s="77">
        <f t="shared" si="23"/>
        <v>176.85015212028028</v>
      </c>
      <c r="K44" s="77">
        <f t="shared" si="28"/>
        <v>13.346334639318163</v>
      </c>
      <c r="L44" s="77">
        <f t="shared" si="28"/>
        <v>48.333100295999415</v>
      </c>
      <c r="M44" s="77">
        <f t="shared" si="28"/>
        <v>366.68252851077636</v>
      </c>
      <c r="N44" s="77">
        <f t="shared" si="29"/>
        <v>605.21211556637422</v>
      </c>
      <c r="P44" s="51" t="s">
        <v>719</v>
      </c>
      <c r="Q44" s="77">
        <f t="shared" si="25"/>
        <v>9.4759470578210259</v>
      </c>
      <c r="R44" s="77">
        <f t="shared" si="25"/>
        <v>133.57964379384276</v>
      </c>
      <c r="S44" s="77">
        <f t="shared" si="25"/>
        <v>30.656754560383888</v>
      </c>
      <c r="T44" s="77">
        <f t="shared" si="25"/>
        <v>319.78455006687597</v>
      </c>
      <c r="U44" s="77">
        <f t="shared" si="25"/>
        <v>3.4530930258006252</v>
      </c>
      <c r="V44" s="77">
        <f t="shared" si="30"/>
        <v>496.94998850472427</v>
      </c>
      <c r="X44" s="51" t="s">
        <v>719</v>
      </c>
      <c r="Y44" s="77">
        <f t="shared" si="26"/>
        <v>0.14295062466044239</v>
      </c>
      <c r="Z44" s="77">
        <f t="shared" si="31"/>
        <v>5.0631486334386819</v>
      </c>
      <c r="AA44" s="77">
        <f t="shared" si="31"/>
        <v>20.981769408745997</v>
      </c>
      <c r="AB44" s="77">
        <f t="shared" si="31"/>
        <v>1.2386596183005079</v>
      </c>
      <c r="AC44" s="77">
        <f t="shared" si="32"/>
        <v>27.426528285145629</v>
      </c>
    </row>
    <row r="45" spans="9:29" x14ac:dyDescent="0.2">
      <c r="I45" s="51" t="s">
        <v>720</v>
      </c>
      <c r="J45" s="77">
        <f t="shared" si="23"/>
        <v>56.747895759552151</v>
      </c>
      <c r="K45" s="77">
        <f t="shared" si="28"/>
        <v>1.2668122563791211</v>
      </c>
      <c r="L45" s="77">
        <f t="shared" si="28"/>
        <v>10.28292217545</v>
      </c>
      <c r="M45" s="77">
        <f t="shared" si="28"/>
        <v>444.100519779499</v>
      </c>
      <c r="N45" s="77">
        <f t="shared" si="29"/>
        <v>512.39814997088024</v>
      </c>
      <c r="P45" s="51" t="s">
        <v>720</v>
      </c>
      <c r="Q45" s="77">
        <f t="shared" si="25"/>
        <v>13.76449329753086</v>
      </c>
      <c r="R45" s="77">
        <f t="shared" si="25"/>
        <v>36.752154338526367</v>
      </c>
      <c r="S45" s="77">
        <f t="shared" si="25"/>
        <v>23.452968083949511</v>
      </c>
      <c r="T45" s="77">
        <f t="shared" si="25"/>
        <v>344.2094924911035</v>
      </c>
      <c r="U45" s="77">
        <f t="shared" si="25"/>
        <v>0.96071314952496289</v>
      </c>
      <c r="V45" s="77">
        <f t="shared" si="30"/>
        <v>419.13982136063521</v>
      </c>
      <c r="X45" s="51" t="s">
        <v>720</v>
      </c>
      <c r="Y45" s="77">
        <f t="shared" si="26"/>
        <v>6.2181682390473635E-2</v>
      </c>
      <c r="Z45" s="77">
        <f t="shared" si="31"/>
        <v>2.4777500618711135</v>
      </c>
      <c r="AA45" s="77">
        <f t="shared" si="31"/>
        <v>8.4991213185494328</v>
      </c>
      <c r="AB45" s="77">
        <f t="shared" si="31"/>
        <v>1.3703434386352442</v>
      </c>
      <c r="AC45" s="77">
        <f t="shared" si="32"/>
        <v>12.409396501446263</v>
      </c>
    </row>
    <row r="46" spans="9:29" x14ac:dyDescent="0.2">
      <c r="I46" s="51" t="s">
        <v>721</v>
      </c>
      <c r="J46" s="77">
        <f t="shared" si="23"/>
        <v>6.1534427841252147E-3</v>
      </c>
      <c r="K46" s="77">
        <f t="shared" si="28"/>
        <v>0.16095326329468651</v>
      </c>
      <c r="L46" s="77">
        <f t="shared" si="28"/>
        <v>3.5448374546831446E-2</v>
      </c>
      <c r="M46" s="77">
        <f t="shared" si="28"/>
        <v>18.368081452762404</v>
      </c>
      <c r="N46" s="77">
        <f t="shared" si="29"/>
        <v>18.570636533388047</v>
      </c>
      <c r="P46" s="51" t="s">
        <v>721</v>
      </c>
      <c r="Q46" s="77">
        <f t="shared" si="25"/>
        <v>0.5266598069629248</v>
      </c>
      <c r="R46" s="77">
        <f t="shared" si="25"/>
        <v>4.7968832166061421</v>
      </c>
      <c r="S46" s="77">
        <f t="shared" si="25"/>
        <v>1.1869090549225782E-2</v>
      </c>
      <c r="T46" s="77">
        <f t="shared" si="25"/>
        <v>15.072843832029298</v>
      </c>
      <c r="U46" s="77">
        <f t="shared" si="25"/>
        <v>0</v>
      </c>
      <c r="V46" s="77">
        <f t="shared" si="30"/>
        <v>20.408255946147591</v>
      </c>
      <c r="X46" s="51" t="s">
        <v>721</v>
      </c>
      <c r="Y46" s="77">
        <f t="shared" si="26"/>
        <v>0</v>
      </c>
      <c r="Z46" s="77">
        <f t="shared" si="31"/>
        <v>2.2093809093348631E-6</v>
      </c>
      <c r="AA46" s="77">
        <f t="shared" si="31"/>
        <v>5.7534555708116312E-5</v>
      </c>
      <c r="AB46" s="77">
        <f t="shared" si="31"/>
        <v>2.2821951461082716E-5</v>
      </c>
      <c r="AC46" s="77">
        <f t="shared" si="32"/>
        <v>8.2565888078533882E-5</v>
      </c>
    </row>
    <row r="47" spans="9:29" x14ac:dyDescent="0.2">
      <c r="I47" s="51" t="s">
        <v>164</v>
      </c>
      <c r="J47" s="77">
        <f t="shared" si="23"/>
        <v>66.71259166896192</v>
      </c>
      <c r="K47" s="77">
        <f t="shared" si="28"/>
        <v>0.34462381918001467</v>
      </c>
      <c r="L47" s="77">
        <f t="shared" si="28"/>
        <v>1.6813146430649708E-4</v>
      </c>
      <c r="M47" s="77">
        <f t="shared" si="28"/>
        <v>418.60333087644824</v>
      </c>
      <c r="N47" s="77">
        <f t="shared" si="29"/>
        <v>485.66071449605448</v>
      </c>
      <c r="P47" s="51" t="s">
        <v>164</v>
      </c>
      <c r="Q47" s="77">
        <f t="shared" si="25"/>
        <v>3.9912654735016893</v>
      </c>
      <c r="R47" s="77">
        <f t="shared" si="25"/>
        <v>0</v>
      </c>
      <c r="S47" s="77">
        <f t="shared" si="25"/>
        <v>1.1797755851148341E-3</v>
      </c>
      <c r="T47" s="77">
        <f t="shared" si="25"/>
        <v>303.53627298660058</v>
      </c>
      <c r="U47" s="77">
        <f t="shared" si="25"/>
        <v>1.8597129072986621E-2</v>
      </c>
      <c r="V47" s="77">
        <f t="shared" si="30"/>
        <v>307.54731536476038</v>
      </c>
      <c r="X47" s="51" t="s">
        <v>164</v>
      </c>
      <c r="Y47" s="77">
        <f t="shared" si="26"/>
        <v>2.7024348517443262E-2</v>
      </c>
      <c r="Z47" s="77">
        <f t="shared" si="31"/>
        <v>4.8071969713637301</v>
      </c>
      <c r="AA47" s="77">
        <f t="shared" si="31"/>
        <v>22.982139208796973</v>
      </c>
      <c r="AB47" s="77">
        <f t="shared" si="31"/>
        <v>2.553300237195791E-5</v>
      </c>
      <c r="AC47" s="77">
        <f t="shared" si="32"/>
        <v>27.816386061680518</v>
      </c>
    </row>
    <row r="48" spans="9:29" x14ac:dyDescent="0.2">
      <c r="I48" s="51" t="s">
        <v>165</v>
      </c>
      <c r="J48" s="77">
        <f t="shared" si="23"/>
        <v>7.1583251172332814</v>
      </c>
      <c r="K48" s="77">
        <f t="shared" si="28"/>
        <v>32.213686034224317</v>
      </c>
      <c r="L48" s="77">
        <f t="shared" si="28"/>
        <v>8.884226418441358</v>
      </c>
      <c r="M48" s="77">
        <f t="shared" si="28"/>
        <v>87.017008954191596</v>
      </c>
      <c r="N48" s="77">
        <f t="shared" si="29"/>
        <v>135.27324652409055</v>
      </c>
      <c r="P48" s="51" t="s">
        <v>165</v>
      </c>
      <c r="Q48" s="77">
        <f t="shared" si="25"/>
        <v>1.7273604983338282</v>
      </c>
      <c r="R48" s="77">
        <f t="shared" si="25"/>
        <v>14.991461724835938</v>
      </c>
      <c r="S48" s="77">
        <f t="shared" si="25"/>
        <v>25.41318496468369</v>
      </c>
      <c r="T48" s="77">
        <f t="shared" si="25"/>
        <v>130.66999980135546</v>
      </c>
      <c r="U48" s="77">
        <f t="shared" si="25"/>
        <v>3.5550684753543456</v>
      </c>
      <c r="V48" s="77">
        <f t="shared" si="30"/>
        <v>176.35707546456325</v>
      </c>
      <c r="X48" s="51" t="s">
        <v>165</v>
      </c>
      <c r="Y48" s="77">
        <f t="shared" si="26"/>
        <v>6.5224812715314261E-6</v>
      </c>
      <c r="Z48" s="77">
        <f t="shared" si="31"/>
        <v>0.76669270527327149</v>
      </c>
      <c r="AA48" s="77">
        <f t="shared" si="31"/>
        <v>9.0566600873325971</v>
      </c>
      <c r="AB48" s="77">
        <f t="shared" si="31"/>
        <v>1.4063559634532714</v>
      </c>
      <c r="AC48" s="77">
        <f t="shared" si="32"/>
        <v>11.229715278540411</v>
      </c>
    </row>
    <row r="49" spans="9:34" x14ac:dyDescent="0.2">
      <c r="I49" s="188" t="s">
        <v>79</v>
      </c>
      <c r="J49" s="203">
        <f>SUM(J42:J48)</f>
        <v>506.84861388017384</v>
      </c>
      <c r="K49" s="203">
        <f>SUM(K42:K48)</f>
        <v>90.092896017784213</v>
      </c>
      <c r="L49" s="203">
        <f>SUM(L42:L48)</f>
        <v>102.93213034590447</v>
      </c>
      <c r="M49" s="203">
        <f>SUM(M42:M48)</f>
        <v>2964.6172555056141</v>
      </c>
      <c r="N49" s="203">
        <f>SUM(N42:N48)</f>
        <v>3664.4908957494767</v>
      </c>
      <c r="P49" s="188" t="s">
        <v>79</v>
      </c>
      <c r="Q49" s="203">
        <f t="shared" ref="Q49:V49" si="33">SUM(Q42:Q48)</f>
        <v>64.125592831070051</v>
      </c>
      <c r="R49" s="203">
        <f t="shared" si="33"/>
        <v>282.56835441109075</v>
      </c>
      <c r="S49" s="203">
        <f t="shared" si="33"/>
        <v>112.82834355117555</v>
      </c>
      <c r="T49" s="203">
        <f t="shared" si="33"/>
        <v>3249.5450191534219</v>
      </c>
      <c r="U49" s="203">
        <f t="shared" si="33"/>
        <v>24.238013731600383</v>
      </c>
      <c r="V49" s="203">
        <f t="shared" si="33"/>
        <v>3733.3053236783589</v>
      </c>
      <c r="X49" s="188" t="s">
        <v>79</v>
      </c>
      <c r="Y49" s="203">
        <f>SUM(Y42:Y48)</f>
        <v>0.91707129906808293</v>
      </c>
      <c r="Z49" s="203">
        <f>SUM(Z42:Z48)</f>
        <v>25.341139392520638</v>
      </c>
      <c r="AA49" s="203">
        <f>SUM(AA42:AA48)</f>
        <v>164.47872302072182</v>
      </c>
      <c r="AB49" s="203">
        <f>SUM(AB42:AB48)</f>
        <v>6.8016288696325988</v>
      </c>
      <c r="AC49" s="203">
        <f>SUM(AC42:AC48)</f>
        <v>197.53856258194315</v>
      </c>
    </row>
    <row r="50" spans="9:34" x14ac:dyDescent="0.2">
      <c r="I50" s="204"/>
      <c r="P50" s="204"/>
      <c r="W50" s="204"/>
    </row>
    <row r="51" spans="9:34" x14ac:dyDescent="0.2">
      <c r="J51" s="189" t="s">
        <v>210</v>
      </c>
      <c r="Q51" s="189" t="s">
        <v>210</v>
      </c>
      <c r="X51" s="189" t="s">
        <v>210</v>
      </c>
    </row>
    <row r="52" spans="9:34" ht="25.5" x14ac:dyDescent="0.2">
      <c r="I52" s="21" t="s">
        <v>914</v>
      </c>
      <c r="J52" s="205" t="s">
        <v>211</v>
      </c>
      <c r="K52" s="202" t="s">
        <v>199</v>
      </c>
      <c r="L52" s="202" t="s">
        <v>200</v>
      </c>
      <c r="M52" s="202" t="s">
        <v>201</v>
      </c>
      <c r="N52" s="202" t="s">
        <v>79</v>
      </c>
      <c r="P52" s="21" t="s">
        <v>914</v>
      </c>
      <c r="Q52" s="197" t="s">
        <v>202</v>
      </c>
      <c r="R52" s="197" t="s">
        <v>200</v>
      </c>
      <c r="S52" s="197" t="s">
        <v>203</v>
      </c>
      <c r="T52" s="197" t="s">
        <v>201</v>
      </c>
      <c r="U52" s="197" t="s">
        <v>204</v>
      </c>
      <c r="V52" s="202" t="s">
        <v>79</v>
      </c>
      <c r="X52" s="21" t="s">
        <v>914</v>
      </c>
      <c r="Y52" s="193" t="s">
        <v>205</v>
      </c>
      <c r="Z52" s="197" t="s">
        <v>206</v>
      </c>
      <c r="AA52" s="197" t="s">
        <v>207</v>
      </c>
      <c r="AB52" s="197" t="s">
        <v>208</v>
      </c>
      <c r="AC52" s="202" t="s">
        <v>79</v>
      </c>
    </row>
    <row r="53" spans="9:34" x14ac:dyDescent="0.2">
      <c r="I53" s="51" t="s">
        <v>159</v>
      </c>
      <c r="J53" s="77">
        <v>187594.262257953</v>
      </c>
      <c r="K53" s="77">
        <v>36818.541007381798</v>
      </c>
      <c r="L53" s="77">
        <v>28942.553739843799</v>
      </c>
      <c r="M53" s="77">
        <v>1565444.7138579299</v>
      </c>
      <c r="N53" s="77">
        <f>SUM(J53:M53)</f>
        <v>1818800.0708631086</v>
      </c>
      <c r="P53" s="51" t="s">
        <v>159</v>
      </c>
      <c r="Q53" s="77">
        <v>15997.0512398378</v>
      </c>
      <c r="R53" s="77">
        <v>72570.497704371795</v>
      </c>
      <c r="S53" s="77">
        <v>28718.425703261</v>
      </c>
      <c r="T53" s="77">
        <v>1987733.0514197999</v>
      </c>
      <c r="U53" s="77">
        <v>16326.6001294581</v>
      </c>
      <c r="V53" s="77">
        <f>SUM(Q53:U53)</f>
        <v>2121345.6261967286</v>
      </c>
      <c r="X53" s="51" t="s">
        <v>159</v>
      </c>
      <c r="Y53" s="77">
        <v>468.57535562478</v>
      </c>
      <c r="Z53" s="77">
        <v>10058.584418709301</v>
      </c>
      <c r="AA53" s="77">
        <v>102048.386556328</v>
      </c>
      <c r="AB53" s="77">
        <v>2595.2069487171202</v>
      </c>
      <c r="AC53" s="77">
        <f>SUM(Y53:AB53)</f>
        <v>115170.75327937921</v>
      </c>
    </row>
    <row r="54" spans="9:34" x14ac:dyDescent="0.2">
      <c r="I54" s="51" t="s">
        <v>160</v>
      </c>
      <c r="J54" s="77">
        <v>16564.197411921799</v>
      </c>
      <c r="K54" s="77">
        <v>6968.1966621354204</v>
      </c>
      <c r="L54" s="77">
        <v>7303.2215689588302</v>
      </c>
      <c r="M54" s="77">
        <v>103517.370936373</v>
      </c>
      <c r="N54" s="77">
        <f t="shared" ref="N54:N59" si="34">SUM(J54:M54)</f>
        <v>134352.98657938905</v>
      </c>
      <c r="P54" s="51" t="s">
        <v>160</v>
      </c>
      <c r="Q54" s="77">
        <v>19474.172257808001</v>
      </c>
      <c r="R54" s="77">
        <v>22096.470705002499</v>
      </c>
      <c r="S54" s="77">
        <v>5372.9786625876995</v>
      </c>
      <c r="T54" s="77">
        <v>199809.333195068</v>
      </c>
      <c r="U54" s="77">
        <v>313.95482923369798</v>
      </c>
      <c r="V54" s="77">
        <f t="shared" ref="V54:V59" si="35">SUM(Q54:U54)</f>
        <v>247066.9096496999</v>
      </c>
      <c r="X54" s="51" t="s">
        <v>160</v>
      </c>
      <c r="Y54" s="77">
        <v>232.77056029811499</v>
      </c>
      <c r="Z54" s="77">
        <v>2461.19676395226</v>
      </c>
      <c r="AA54" s="77">
        <v>3381.6043175188802</v>
      </c>
      <c r="AB54" s="77">
        <v>257.88386143557699</v>
      </c>
      <c r="AC54" s="77">
        <f t="shared" ref="AC54:AC59" si="36">SUM(Y54:AB54)</f>
        <v>6333.455503204832</v>
      </c>
    </row>
    <row r="55" spans="9:34" x14ac:dyDescent="0.2">
      <c r="I55" s="51" t="s">
        <v>719</v>
      </c>
      <c r="J55" s="77">
        <v>181094.55577116701</v>
      </c>
      <c r="K55" s="77">
        <v>13666.646670661799</v>
      </c>
      <c r="L55" s="77">
        <v>49493.094703103401</v>
      </c>
      <c r="M55" s="77">
        <v>375482.909195035</v>
      </c>
      <c r="N55" s="77">
        <f t="shared" si="34"/>
        <v>619737.2063399672</v>
      </c>
      <c r="P55" s="51" t="s">
        <v>719</v>
      </c>
      <c r="Q55" s="77">
        <v>9703.3697872087305</v>
      </c>
      <c r="R55" s="77">
        <v>136785.55524489499</v>
      </c>
      <c r="S55" s="77">
        <v>31392.516669833101</v>
      </c>
      <c r="T55" s="77">
        <v>327459.37926848099</v>
      </c>
      <c r="U55" s="77">
        <v>3535.9672584198402</v>
      </c>
      <c r="V55" s="77">
        <f t="shared" si="35"/>
        <v>508876.78822883766</v>
      </c>
      <c r="X55" s="51" t="s">
        <v>719</v>
      </c>
      <c r="Y55" s="77">
        <v>146.38143965229301</v>
      </c>
      <c r="Z55" s="77">
        <v>5184.6642006412103</v>
      </c>
      <c r="AA55" s="77">
        <v>21485.331874555901</v>
      </c>
      <c r="AB55" s="77">
        <v>1268.38744913972</v>
      </c>
      <c r="AC55" s="77">
        <f t="shared" si="36"/>
        <v>28084.764963989124</v>
      </c>
    </row>
    <row r="56" spans="9:34" x14ac:dyDescent="0.2">
      <c r="I56" s="51" t="s">
        <v>720</v>
      </c>
      <c r="J56" s="77">
        <v>58109.845257781402</v>
      </c>
      <c r="K56" s="77">
        <v>1297.21575053222</v>
      </c>
      <c r="L56" s="77">
        <v>10529.7123076608</v>
      </c>
      <c r="M56" s="77">
        <v>454758.93225420697</v>
      </c>
      <c r="N56" s="77">
        <f t="shared" si="34"/>
        <v>524695.70557018137</v>
      </c>
      <c r="P56" s="51" t="s">
        <v>720</v>
      </c>
      <c r="Q56" s="77">
        <v>14094.841136671601</v>
      </c>
      <c r="R56" s="77">
        <v>37634.206042651</v>
      </c>
      <c r="S56" s="77">
        <v>24015.839317964299</v>
      </c>
      <c r="T56" s="77">
        <v>352470.52031088999</v>
      </c>
      <c r="U56" s="77">
        <v>983.770265113562</v>
      </c>
      <c r="V56" s="77">
        <f t="shared" si="35"/>
        <v>429199.17707329046</v>
      </c>
      <c r="X56" s="51" t="s">
        <v>720</v>
      </c>
      <c r="Y56" s="77">
        <v>63.674042767845002</v>
      </c>
      <c r="Z56" s="77">
        <v>2537.2160633560202</v>
      </c>
      <c r="AA56" s="77">
        <v>8703.1002301946191</v>
      </c>
      <c r="AB56" s="77">
        <v>1403.2316811624901</v>
      </c>
      <c r="AC56" s="77">
        <f t="shared" si="36"/>
        <v>12707.222017480974</v>
      </c>
    </row>
    <row r="57" spans="9:34" x14ac:dyDescent="0.2">
      <c r="I57" s="51" t="s">
        <v>721</v>
      </c>
      <c r="J57" s="77">
        <v>6.3011254109442199</v>
      </c>
      <c r="K57" s="77">
        <v>164.81614161375899</v>
      </c>
      <c r="L57" s="77">
        <v>36.299135535955401</v>
      </c>
      <c r="M57" s="77">
        <v>18808.915407628701</v>
      </c>
      <c r="N57" s="77">
        <f t="shared" si="34"/>
        <v>19016.33181018936</v>
      </c>
      <c r="P57" s="51" t="s">
        <v>721</v>
      </c>
      <c r="Q57" s="77">
        <v>539.299642330035</v>
      </c>
      <c r="R57" s="77">
        <v>4912.0084138046896</v>
      </c>
      <c r="S57" s="77">
        <v>12.1539487224072</v>
      </c>
      <c r="T57" s="77">
        <v>15434.592083998001</v>
      </c>
      <c r="U57" s="77"/>
      <c r="V57" s="77">
        <f t="shared" si="35"/>
        <v>20898.054088855133</v>
      </c>
      <c r="X57" s="51" t="s">
        <v>721</v>
      </c>
      <c r="Y57" s="77"/>
      <c r="Z57" s="77">
        <v>2.2624060511588998E-3</v>
      </c>
      <c r="AA57" s="77">
        <v>5.8915385045111103E-2</v>
      </c>
      <c r="AB57" s="77">
        <v>2.3369678296148701E-2</v>
      </c>
      <c r="AC57" s="77">
        <f t="shared" si="36"/>
        <v>8.4547469392418695E-2</v>
      </c>
    </row>
    <row r="58" spans="9:34" x14ac:dyDescent="0.2">
      <c r="I58" s="51" t="s">
        <v>164</v>
      </c>
      <c r="J58" s="77">
        <v>68313.693869017006</v>
      </c>
      <c r="K58" s="77">
        <v>352.89479084033502</v>
      </c>
      <c r="L58" s="77">
        <v>0.17216661944985301</v>
      </c>
      <c r="M58" s="77">
        <v>428649.810817483</v>
      </c>
      <c r="N58" s="77">
        <f t="shared" si="34"/>
        <v>497316.57164395979</v>
      </c>
      <c r="P58" s="51" t="s">
        <v>164</v>
      </c>
      <c r="Q58" s="77">
        <v>4087.0558448657298</v>
      </c>
      <c r="R58" s="77"/>
      <c r="S58" s="77">
        <v>1.2080901991575901</v>
      </c>
      <c r="T58" s="77">
        <v>310821.14353827899</v>
      </c>
      <c r="U58" s="77">
        <v>19.0434601707383</v>
      </c>
      <c r="V58" s="77">
        <f t="shared" si="35"/>
        <v>314928.45093351463</v>
      </c>
      <c r="X58" s="51" t="s">
        <v>164</v>
      </c>
      <c r="Y58" s="77">
        <v>27.6729328818619</v>
      </c>
      <c r="Z58" s="77">
        <v>4922.5696986764597</v>
      </c>
      <c r="AA58" s="77">
        <v>23533.7105498081</v>
      </c>
      <c r="AB58" s="77">
        <v>2.61457944288849E-2</v>
      </c>
      <c r="AC58" s="77">
        <f t="shared" si="36"/>
        <v>28483.979327160851</v>
      </c>
    </row>
    <row r="59" spans="9:34" x14ac:dyDescent="0.2">
      <c r="I59" s="51" t="s">
        <v>165</v>
      </c>
      <c r="J59" s="77">
        <v>7330.1249200468801</v>
      </c>
      <c r="K59" s="77">
        <v>32986.8144990457</v>
      </c>
      <c r="L59" s="77">
        <v>9097.4478524839506</v>
      </c>
      <c r="M59" s="77">
        <v>89105.417169092194</v>
      </c>
      <c r="N59" s="77">
        <f t="shared" si="34"/>
        <v>138519.80444066873</v>
      </c>
      <c r="P59" s="51" t="s">
        <v>165</v>
      </c>
      <c r="Q59" s="77">
        <v>1768.8171502938401</v>
      </c>
      <c r="R59" s="77">
        <v>15351.256806232001</v>
      </c>
      <c r="S59" s="77">
        <v>26023.101403836099</v>
      </c>
      <c r="T59" s="77">
        <v>133806.07979658799</v>
      </c>
      <c r="U59" s="77">
        <v>3640.3901187628499</v>
      </c>
      <c r="V59" s="77">
        <f t="shared" si="35"/>
        <v>180589.64527571277</v>
      </c>
      <c r="X59" s="51" t="s">
        <v>165</v>
      </c>
      <c r="Y59" s="77">
        <v>6.6790208220481803E-3</v>
      </c>
      <c r="Z59" s="77">
        <v>785.09333019983001</v>
      </c>
      <c r="AA59" s="77">
        <v>9274.0199294285794</v>
      </c>
      <c r="AB59" s="77">
        <v>1440.1085065761499</v>
      </c>
      <c r="AC59" s="77">
        <f t="shared" si="36"/>
        <v>11499.228445225381</v>
      </c>
    </row>
    <row r="60" spans="9:34" x14ac:dyDescent="0.2">
      <c r="I60" s="188" t="s">
        <v>79</v>
      </c>
      <c r="J60" s="203">
        <f>SUM(J53:J59)</f>
        <v>519012.98061329802</v>
      </c>
      <c r="K60" s="203">
        <f>SUM(K53:K59)</f>
        <v>92255.125522211034</v>
      </c>
      <c r="L60" s="203">
        <f>SUM(L53:L59)</f>
        <v>105402.50147420618</v>
      </c>
      <c r="M60" s="203">
        <f>SUM(M53:M59)</f>
        <v>3035768.0696377489</v>
      </c>
      <c r="N60" s="203">
        <f>SUM(N53:N59)</f>
        <v>3752438.6772474642</v>
      </c>
      <c r="P60" s="188" t="s">
        <v>79</v>
      </c>
      <c r="Q60" s="203">
        <f t="shared" ref="Q60:V60" si="37">SUM(Q53:Q59)</f>
        <v>65664.607059015732</v>
      </c>
      <c r="R60" s="203">
        <f t="shared" si="37"/>
        <v>289349.99491695693</v>
      </c>
      <c r="S60" s="203">
        <f t="shared" si="37"/>
        <v>115536.22379640376</v>
      </c>
      <c r="T60" s="203">
        <f t="shared" si="37"/>
        <v>3327534.099613104</v>
      </c>
      <c r="U60" s="203">
        <f t="shared" si="37"/>
        <v>24819.726061158792</v>
      </c>
      <c r="V60" s="203">
        <f t="shared" si="37"/>
        <v>3822904.6514466396</v>
      </c>
      <c r="X60" s="188" t="s">
        <v>79</v>
      </c>
      <c r="Y60" s="203">
        <f>SUM(Y53:Y59)</f>
        <v>939.08101024571693</v>
      </c>
      <c r="Z60" s="203">
        <f>SUM(Z53:Z59)</f>
        <v>25949.326737941134</v>
      </c>
      <c r="AA60" s="203">
        <f>SUM(AA53:AA59)</f>
        <v>168426.21237321914</v>
      </c>
      <c r="AB60" s="203">
        <f>SUM(AB53:AB59)</f>
        <v>6964.8679625037812</v>
      </c>
      <c r="AC60" s="203">
        <f>SUM(AC53:AC59)</f>
        <v>202279.48808390979</v>
      </c>
    </row>
    <row r="61" spans="9:34" x14ac:dyDescent="0.2">
      <c r="J61" s="203"/>
      <c r="K61" s="203"/>
      <c r="L61" s="203"/>
      <c r="M61" s="203"/>
      <c r="N61" s="203"/>
      <c r="Q61" s="203"/>
      <c r="R61" s="203"/>
      <c r="S61" s="203"/>
      <c r="T61" s="203"/>
      <c r="U61" s="203"/>
      <c r="V61" s="203"/>
      <c r="Y61" s="203"/>
      <c r="Z61" s="203"/>
      <c r="AA61" s="203"/>
      <c r="AB61" s="203"/>
      <c r="AC61" s="203"/>
    </row>
    <row r="62" spans="9:34" x14ac:dyDescent="0.2">
      <c r="J62" s="203"/>
      <c r="K62" s="203"/>
      <c r="L62" s="203"/>
      <c r="M62" s="203"/>
      <c r="N62" s="203"/>
      <c r="Q62" s="203"/>
      <c r="R62" s="203"/>
      <c r="S62" s="203"/>
      <c r="T62" s="203"/>
      <c r="U62" s="203"/>
      <c r="V62" s="203"/>
      <c r="Y62" s="203"/>
      <c r="Z62" s="203"/>
      <c r="AA62" s="203"/>
      <c r="AB62" s="203"/>
      <c r="AC62" s="203"/>
    </row>
    <row r="64" spans="9:34" x14ac:dyDescent="0.2">
      <c r="J64" s="189" t="s">
        <v>212</v>
      </c>
      <c r="Q64" s="189" t="s">
        <v>212</v>
      </c>
      <c r="X64" s="189" t="s">
        <v>212</v>
      </c>
      <c r="AD64" s="689"/>
      <c r="AE64" s="690"/>
      <c r="AF64" s="690"/>
      <c r="AG64" s="690"/>
      <c r="AH64" s="690"/>
    </row>
    <row r="65" spans="9:35" ht="25.5" x14ac:dyDescent="0.2">
      <c r="I65" s="21" t="s">
        <v>919</v>
      </c>
      <c r="J65" s="205" t="s">
        <v>211</v>
      </c>
      <c r="K65" s="202" t="s">
        <v>199</v>
      </c>
      <c r="L65" s="202" t="s">
        <v>200</v>
      </c>
      <c r="M65" s="202" t="s">
        <v>201</v>
      </c>
      <c r="N65" s="625" t="s">
        <v>181</v>
      </c>
      <c r="P65" s="21" t="s">
        <v>865</v>
      </c>
      <c r="Q65" s="197" t="s">
        <v>202</v>
      </c>
      <c r="R65" s="197" t="s">
        <v>200</v>
      </c>
      <c r="S65" s="197" t="s">
        <v>203</v>
      </c>
      <c r="T65" s="197" t="s">
        <v>201</v>
      </c>
      <c r="U65" s="197" t="s">
        <v>204</v>
      </c>
      <c r="V65" s="625" t="s">
        <v>182</v>
      </c>
      <c r="X65" s="21" t="s">
        <v>919</v>
      </c>
      <c r="Y65" s="193" t="s">
        <v>205</v>
      </c>
      <c r="Z65" s="197" t="s">
        <v>206</v>
      </c>
      <c r="AA65" s="197" t="s">
        <v>207</v>
      </c>
      <c r="AB65" s="197" t="s">
        <v>208</v>
      </c>
      <c r="AC65" s="625" t="s">
        <v>183</v>
      </c>
    </row>
    <row r="66" spans="9:35" x14ac:dyDescent="0.2">
      <c r="I66" s="51" t="s">
        <v>159</v>
      </c>
      <c r="J66" s="198">
        <v>14154</v>
      </c>
      <c r="K66" s="198">
        <v>2961</v>
      </c>
      <c r="L66" s="198">
        <v>58</v>
      </c>
      <c r="M66" s="198">
        <v>58016</v>
      </c>
      <c r="N66" s="198">
        <f>SUM(J66:M66)</f>
        <v>75189</v>
      </c>
      <c r="P66" s="51" t="s">
        <v>159</v>
      </c>
      <c r="Q66" s="198">
        <v>33603</v>
      </c>
      <c r="R66" s="198">
        <v>328</v>
      </c>
      <c r="S66" s="198">
        <v>1243</v>
      </c>
      <c r="T66" s="198">
        <v>77456</v>
      </c>
      <c r="U66" s="198">
        <v>97</v>
      </c>
      <c r="V66" s="198">
        <f>SUM(Q66:U66)</f>
        <v>112727</v>
      </c>
      <c r="X66" s="51" t="s">
        <v>159</v>
      </c>
      <c r="Y66" s="541">
        <v>117</v>
      </c>
      <c r="Z66" s="541">
        <v>2250</v>
      </c>
      <c r="AA66" s="541">
        <v>10649</v>
      </c>
      <c r="AB66" s="541">
        <v>249</v>
      </c>
      <c r="AC66" s="541">
        <f>SUM(Y66:AB66)</f>
        <v>13265</v>
      </c>
    </row>
    <row r="67" spans="9:35" x14ac:dyDescent="0.2">
      <c r="I67" s="51" t="s">
        <v>160</v>
      </c>
      <c r="J67" s="198">
        <v>3160</v>
      </c>
      <c r="K67" s="198">
        <v>624</v>
      </c>
      <c r="L67" s="198">
        <v>11</v>
      </c>
      <c r="M67" s="198">
        <v>6121</v>
      </c>
      <c r="N67" s="198">
        <f t="shared" ref="N67:N72" si="38">SUM(J67:M67)</f>
        <v>9916</v>
      </c>
      <c r="P67" s="51" t="s">
        <v>160</v>
      </c>
      <c r="Q67" s="198">
        <v>5581</v>
      </c>
      <c r="R67" s="198">
        <v>54</v>
      </c>
      <c r="S67" s="198">
        <v>326</v>
      </c>
      <c r="T67" s="198">
        <v>7375</v>
      </c>
      <c r="U67" s="198">
        <v>133</v>
      </c>
      <c r="V67" s="198">
        <f t="shared" ref="V67:V72" si="39">SUM(Q67:U67)</f>
        <v>13469</v>
      </c>
      <c r="X67" s="51" t="s">
        <v>160</v>
      </c>
      <c r="Y67" s="541">
        <v>64</v>
      </c>
      <c r="Z67" s="541">
        <v>207</v>
      </c>
      <c r="AA67" s="541">
        <v>1001</v>
      </c>
      <c r="AB67" s="541">
        <v>170</v>
      </c>
      <c r="AC67" s="541">
        <f t="shared" ref="AC67:AC72" si="40">SUM(Y67:AB67)</f>
        <v>1442</v>
      </c>
    </row>
    <row r="68" spans="9:35" x14ac:dyDescent="0.2">
      <c r="I68" s="51" t="s">
        <v>719</v>
      </c>
      <c r="J68" s="198">
        <v>1395</v>
      </c>
      <c r="K68" s="198">
        <v>442</v>
      </c>
      <c r="L68" s="198">
        <v>73</v>
      </c>
      <c r="M68" s="198">
        <v>3800</v>
      </c>
      <c r="N68" s="198">
        <f t="shared" si="38"/>
        <v>5710</v>
      </c>
      <c r="P68" s="51" t="s">
        <v>719</v>
      </c>
      <c r="Q68" s="198">
        <v>7374</v>
      </c>
      <c r="R68" s="198">
        <v>353</v>
      </c>
      <c r="S68" s="198">
        <v>211</v>
      </c>
      <c r="T68" s="198">
        <v>4229</v>
      </c>
      <c r="U68" s="198">
        <v>44</v>
      </c>
      <c r="V68" s="198">
        <f t="shared" si="39"/>
        <v>12211</v>
      </c>
      <c r="X68" s="51" t="s">
        <v>719</v>
      </c>
      <c r="Y68" s="541">
        <v>14</v>
      </c>
      <c r="Z68" s="541">
        <v>129</v>
      </c>
      <c r="AA68" s="541">
        <v>599</v>
      </c>
      <c r="AB68" s="541">
        <v>65</v>
      </c>
      <c r="AC68" s="541">
        <f t="shared" si="40"/>
        <v>807</v>
      </c>
    </row>
    <row r="69" spans="9:35" x14ac:dyDescent="0.2">
      <c r="I69" s="51" t="s">
        <v>720</v>
      </c>
      <c r="J69" s="198">
        <v>762</v>
      </c>
      <c r="K69" s="198">
        <v>127</v>
      </c>
      <c r="L69" s="198">
        <v>80</v>
      </c>
      <c r="M69" s="198">
        <v>1345</v>
      </c>
      <c r="N69" s="198">
        <f t="shared" si="38"/>
        <v>2314</v>
      </c>
      <c r="P69" s="51" t="s">
        <v>720</v>
      </c>
      <c r="Q69" s="198">
        <v>2219</v>
      </c>
      <c r="R69" s="198">
        <v>223</v>
      </c>
      <c r="S69" s="198">
        <v>168</v>
      </c>
      <c r="T69" s="198">
        <v>1129</v>
      </c>
      <c r="U69" s="198">
        <v>43</v>
      </c>
      <c r="V69" s="198">
        <f t="shared" si="39"/>
        <v>3782</v>
      </c>
      <c r="X69" s="51" t="s">
        <v>720</v>
      </c>
      <c r="Y69" s="541">
        <v>13</v>
      </c>
      <c r="Z69" s="541">
        <v>112</v>
      </c>
      <c r="AA69" s="541">
        <v>356</v>
      </c>
      <c r="AB69" s="541">
        <v>45</v>
      </c>
      <c r="AC69" s="541">
        <f t="shared" si="40"/>
        <v>526</v>
      </c>
    </row>
    <row r="70" spans="9:35" x14ac:dyDescent="0.2">
      <c r="I70" s="51" t="s">
        <v>721</v>
      </c>
      <c r="J70" s="198">
        <v>31</v>
      </c>
      <c r="K70" s="198">
        <v>15</v>
      </c>
      <c r="L70" s="198">
        <v>1</v>
      </c>
      <c r="M70" s="198">
        <v>210</v>
      </c>
      <c r="N70" s="198">
        <f t="shared" si="38"/>
        <v>257</v>
      </c>
      <c r="P70" s="51" t="s">
        <v>721</v>
      </c>
      <c r="Q70" s="198">
        <v>778</v>
      </c>
      <c r="R70" s="198">
        <v>15</v>
      </c>
      <c r="S70" s="198">
        <v>3</v>
      </c>
      <c r="T70" s="198">
        <v>83</v>
      </c>
      <c r="U70" s="198"/>
      <c r="V70" s="198">
        <f t="shared" si="39"/>
        <v>879</v>
      </c>
      <c r="X70" s="51" t="s">
        <v>721</v>
      </c>
      <c r="Y70" s="541"/>
      <c r="Z70" s="541">
        <v>1</v>
      </c>
      <c r="AA70" s="541">
        <v>8</v>
      </c>
      <c r="AB70" s="541">
        <v>2</v>
      </c>
      <c r="AC70" s="541">
        <f t="shared" si="40"/>
        <v>11</v>
      </c>
    </row>
    <row r="71" spans="9:35" x14ac:dyDescent="0.2">
      <c r="I71" s="51" t="s">
        <v>164</v>
      </c>
      <c r="J71" s="198">
        <v>1698</v>
      </c>
      <c r="K71" s="198">
        <v>229</v>
      </c>
      <c r="L71" s="198">
        <v>1</v>
      </c>
      <c r="M71" s="198">
        <v>4452</v>
      </c>
      <c r="N71" s="198">
        <f t="shared" si="38"/>
        <v>6380</v>
      </c>
      <c r="P71" s="51" t="s">
        <v>164</v>
      </c>
      <c r="Q71" s="198">
        <v>979</v>
      </c>
      <c r="R71" s="198"/>
      <c r="S71" s="198">
        <v>86</v>
      </c>
      <c r="T71" s="198">
        <v>4820</v>
      </c>
      <c r="U71" s="198">
        <v>7</v>
      </c>
      <c r="V71" s="198">
        <f t="shared" si="39"/>
        <v>5892</v>
      </c>
      <c r="X71" s="51" t="s">
        <v>164</v>
      </c>
      <c r="Y71" s="541">
        <v>8</v>
      </c>
      <c r="Z71" s="541">
        <v>96</v>
      </c>
      <c r="AA71" s="541">
        <v>643</v>
      </c>
      <c r="AB71" s="541">
        <v>59</v>
      </c>
      <c r="AC71" s="541">
        <f t="shared" si="40"/>
        <v>806</v>
      </c>
    </row>
    <row r="72" spans="9:35" x14ac:dyDescent="0.2">
      <c r="I72" s="51" t="s">
        <v>165</v>
      </c>
      <c r="J72" s="198">
        <v>1148</v>
      </c>
      <c r="K72" s="198">
        <v>144</v>
      </c>
      <c r="L72" s="198">
        <v>5</v>
      </c>
      <c r="M72" s="198">
        <v>2469</v>
      </c>
      <c r="N72" s="198">
        <f t="shared" si="38"/>
        <v>3766</v>
      </c>
      <c r="P72" s="51" t="s">
        <v>165</v>
      </c>
      <c r="Q72" s="198">
        <v>1817</v>
      </c>
      <c r="R72" s="198">
        <v>22</v>
      </c>
      <c r="S72" s="198">
        <v>64</v>
      </c>
      <c r="T72" s="198">
        <v>3169</v>
      </c>
      <c r="U72" s="198">
        <v>6</v>
      </c>
      <c r="V72" s="198">
        <f t="shared" si="39"/>
        <v>5078</v>
      </c>
      <c r="X72" s="51" t="s">
        <v>165</v>
      </c>
      <c r="Y72" s="541">
        <v>1</v>
      </c>
      <c r="Z72" s="541">
        <v>53</v>
      </c>
      <c r="AA72" s="541">
        <v>497</v>
      </c>
      <c r="AB72" s="541">
        <v>12</v>
      </c>
      <c r="AC72" s="541">
        <f t="shared" si="40"/>
        <v>563</v>
      </c>
    </row>
    <row r="73" spans="9:35" x14ac:dyDescent="0.2">
      <c r="I73" s="188" t="s">
        <v>79</v>
      </c>
      <c r="J73" s="206">
        <f>SUM(J66:J72)</f>
        <v>22348</v>
      </c>
      <c r="K73" s="206">
        <f>SUM(K66:K72)</f>
        <v>4542</v>
      </c>
      <c r="L73" s="206">
        <f>SUM(L66:L72)</f>
        <v>229</v>
      </c>
      <c r="M73" s="206">
        <f>SUM(M66:M72)</f>
        <v>76413</v>
      </c>
      <c r="N73" s="206">
        <f>SUM(N66:N72)</f>
        <v>103532</v>
      </c>
      <c r="P73" s="188" t="s">
        <v>79</v>
      </c>
      <c r="Q73" s="206">
        <f t="shared" ref="Q73:V73" si="41">SUM(Q66:Q72)</f>
        <v>52351</v>
      </c>
      <c r="R73" s="206">
        <f t="shared" si="41"/>
        <v>995</v>
      </c>
      <c r="S73" s="206">
        <f t="shared" si="41"/>
        <v>2101</v>
      </c>
      <c r="T73" s="206">
        <f t="shared" si="41"/>
        <v>98261</v>
      </c>
      <c r="U73" s="206">
        <f t="shared" si="41"/>
        <v>330</v>
      </c>
      <c r="V73" s="206">
        <f t="shared" si="41"/>
        <v>154038</v>
      </c>
      <c r="X73" s="188" t="s">
        <v>79</v>
      </c>
      <c r="Y73" s="542">
        <f>SUM(Y66:Y72)</f>
        <v>217</v>
      </c>
      <c r="Z73" s="542">
        <f>SUM(Z66:Z72)</f>
        <v>2848</v>
      </c>
      <c r="AA73" s="542">
        <f>SUM(AA66:AA72)</f>
        <v>13753</v>
      </c>
      <c r="AB73" s="542">
        <f>SUM(AB66:AB72)</f>
        <v>602</v>
      </c>
      <c r="AC73" s="542">
        <f>SUM(AC66:AC72)</f>
        <v>17420</v>
      </c>
    </row>
    <row r="75" spans="9:35" x14ac:dyDescent="0.2">
      <c r="I75"/>
      <c r="J75"/>
      <c r="K75"/>
      <c r="L75"/>
      <c r="M75"/>
      <c r="N75"/>
      <c r="O75"/>
      <c r="P75"/>
      <c r="Q75"/>
      <c r="R75"/>
      <c r="S75"/>
      <c r="T75"/>
      <c r="U75"/>
      <c r="V75"/>
      <c r="W75"/>
      <c r="X75"/>
      <c r="Y75"/>
      <c r="Z75"/>
      <c r="AA75"/>
      <c r="AB75"/>
      <c r="AC75"/>
    </row>
    <row r="76" spans="9:35" x14ac:dyDescent="0.2">
      <c r="I76"/>
      <c r="J76"/>
      <c r="K76"/>
      <c r="L76"/>
      <c r="M76"/>
      <c r="N76"/>
      <c r="O76"/>
      <c r="P76"/>
      <c r="Q76"/>
      <c r="R76"/>
      <c r="S76"/>
      <c r="T76"/>
      <c r="U76"/>
      <c r="V76"/>
      <c r="W76"/>
      <c r="X76"/>
      <c r="Y76"/>
      <c r="Z76"/>
      <c r="AA76"/>
      <c r="AB76"/>
      <c r="AC76"/>
      <c r="AE76" s="546"/>
      <c r="AF76" s="295"/>
      <c r="AG76" s="295"/>
      <c r="AH76" s="295"/>
      <c r="AI76" s="295"/>
    </row>
    <row r="77" spans="9:35" x14ac:dyDescent="0.2">
      <c r="I77"/>
      <c r="J77"/>
      <c r="K77"/>
      <c r="L77"/>
      <c r="M77"/>
      <c r="N77"/>
      <c r="O77"/>
      <c r="P77"/>
      <c r="Q77"/>
      <c r="R77"/>
      <c r="S77"/>
      <c r="T77"/>
      <c r="U77"/>
      <c r="V77"/>
      <c r="W77"/>
      <c r="X77"/>
      <c r="Y77"/>
      <c r="Z77"/>
      <c r="AA77"/>
      <c r="AB77"/>
      <c r="AC77"/>
      <c r="AE77" s="295"/>
      <c r="AF77" s="295"/>
      <c r="AG77" s="295"/>
      <c r="AH77" s="295"/>
      <c r="AI77" s="295"/>
    </row>
    <row r="78" spans="9:35" x14ac:dyDescent="0.2">
      <c r="I78"/>
      <c r="J78"/>
      <c r="K78"/>
      <c r="L78"/>
      <c r="M78"/>
      <c r="N78"/>
      <c r="O78"/>
      <c r="P78"/>
      <c r="Q78"/>
      <c r="R78"/>
      <c r="S78"/>
      <c r="T78"/>
      <c r="U78"/>
      <c r="V78"/>
      <c r="W78"/>
      <c r="X78"/>
      <c r="Y78"/>
      <c r="Z78"/>
      <c r="AA78"/>
      <c r="AB78"/>
      <c r="AC78"/>
      <c r="AE78" s="295"/>
      <c r="AF78" s="295"/>
      <c r="AG78" s="295"/>
      <c r="AH78" s="295"/>
      <c r="AI78" s="295"/>
    </row>
    <row r="79" spans="9:35" x14ac:dyDescent="0.2">
      <c r="I79"/>
      <c r="J79"/>
      <c r="K79"/>
      <c r="L79"/>
      <c r="M79"/>
      <c r="N79"/>
      <c r="O79"/>
      <c r="P79"/>
      <c r="Q79"/>
      <c r="R79"/>
      <c r="S79"/>
      <c r="T79"/>
      <c r="U79"/>
      <c r="V79"/>
      <c r="W79"/>
      <c r="X79"/>
      <c r="Y79"/>
      <c r="Z79"/>
      <c r="AA79"/>
      <c r="AB79"/>
      <c r="AC79"/>
    </row>
    <row r="80" spans="9:35" x14ac:dyDescent="0.2">
      <c r="I80"/>
      <c r="J80"/>
      <c r="K80"/>
      <c r="L80"/>
      <c r="M80"/>
      <c r="N80"/>
      <c r="O80"/>
      <c r="P80"/>
      <c r="Q80"/>
      <c r="R80"/>
      <c r="S80"/>
      <c r="T80"/>
      <c r="U80"/>
      <c r="V80"/>
      <c r="W80"/>
      <c r="X80"/>
      <c r="Y80"/>
      <c r="Z80"/>
      <c r="AA80"/>
      <c r="AB80"/>
      <c r="AC80"/>
    </row>
    <row r="81" spans="9:29" x14ac:dyDescent="0.2">
      <c r="I81"/>
      <c r="J81"/>
      <c r="K81"/>
      <c r="L81"/>
      <c r="M81"/>
      <c r="N81"/>
      <c r="O81"/>
      <c r="P81"/>
      <c r="Q81"/>
      <c r="R81"/>
      <c r="S81"/>
      <c r="T81"/>
      <c r="U81"/>
      <c r="V81"/>
      <c r="W81"/>
      <c r="X81"/>
      <c r="Y81"/>
      <c r="Z81"/>
      <c r="AA81"/>
      <c r="AB81"/>
      <c r="AC81"/>
    </row>
    <row r="82" spans="9:29" x14ac:dyDescent="0.2">
      <c r="I82"/>
      <c r="J82"/>
      <c r="K82"/>
      <c r="L82"/>
      <c r="M82"/>
      <c r="N82"/>
      <c r="O82"/>
      <c r="P82"/>
      <c r="Q82"/>
      <c r="R82"/>
      <c r="S82"/>
      <c r="T82"/>
      <c r="U82"/>
      <c r="V82"/>
      <c r="W82"/>
      <c r="X82"/>
      <c r="Y82"/>
      <c r="Z82"/>
      <c r="AA82"/>
      <c r="AB82"/>
      <c r="AC82"/>
    </row>
    <row r="83" spans="9:29" x14ac:dyDescent="0.2">
      <c r="I83"/>
      <c r="J83"/>
      <c r="K83"/>
      <c r="L83"/>
      <c r="M83"/>
      <c r="N83"/>
      <c r="O83"/>
      <c r="P83"/>
      <c r="Q83"/>
      <c r="R83"/>
      <c r="S83"/>
      <c r="T83"/>
      <c r="U83"/>
      <c r="V83"/>
      <c r="W83"/>
      <c r="X83"/>
      <c r="Y83"/>
      <c r="Z83"/>
      <c r="AA83"/>
      <c r="AB83"/>
      <c r="AC83"/>
    </row>
    <row r="84" spans="9:29" x14ac:dyDescent="0.2">
      <c r="I84"/>
      <c r="J84"/>
      <c r="K84"/>
      <c r="L84"/>
      <c r="M84"/>
      <c r="N84"/>
      <c r="O84"/>
      <c r="P84"/>
      <c r="Q84"/>
      <c r="R84"/>
      <c r="S84"/>
      <c r="T84"/>
      <c r="U84"/>
      <c r="V84"/>
      <c r="W84"/>
      <c r="X84"/>
      <c r="Y84"/>
      <c r="Z84"/>
      <c r="AA84"/>
      <c r="AB84"/>
      <c r="AC84"/>
    </row>
    <row r="85" spans="9:29" x14ac:dyDescent="0.2">
      <c r="I85"/>
      <c r="J85"/>
      <c r="K85"/>
      <c r="L85"/>
      <c r="M85"/>
      <c r="N85"/>
      <c r="O85"/>
      <c r="P85"/>
      <c r="Q85"/>
      <c r="R85"/>
      <c r="S85"/>
      <c r="T85"/>
      <c r="U85"/>
      <c r="V85"/>
      <c r="W85"/>
      <c r="X85"/>
      <c r="Y85"/>
      <c r="Z85"/>
      <c r="AA85"/>
      <c r="AB85"/>
      <c r="AC85"/>
    </row>
    <row r="86" spans="9:29" x14ac:dyDescent="0.2">
      <c r="I86"/>
      <c r="J86"/>
      <c r="K86"/>
      <c r="L86"/>
      <c r="M86"/>
      <c r="N86"/>
      <c r="O86"/>
      <c r="P86"/>
      <c r="Q86"/>
      <c r="R86"/>
      <c r="S86"/>
      <c r="T86"/>
      <c r="U86"/>
      <c r="V86"/>
      <c r="W86"/>
      <c r="X86"/>
      <c r="Y86"/>
      <c r="Z86"/>
      <c r="AA86"/>
      <c r="AB86"/>
      <c r="AC86"/>
    </row>
  </sheetData>
  <mergeCells count="6">
    <mergeCell ref="AD64:AH64"/>
    <mergeCell ref="B1:H1"/>
    <mergeCell ref="B3:B4"/>
    <mergeCell ref="C3:E3"/>
    <mergeCell ref="F3:H3"/>
    <mergeCell ref="I3:K3"/>
  </mergeCells>
  <printOptions horizontalCentered="1"/>
  <pageMargins left="0.75" right="0.75" top="1" bottom="1" header="0.5" footer="0.5"/>
  <pageSetup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I80"/>
  <sheetViews>
    <sheetView zoomScale="90" zoomScaleNormal="90" workbookViewId="0">
      <selection activeCell="M10" sqref="M10"/>
    </sheetView>
  </sheetViews>
  <sheetFormatPr defaultRowHeight="12.75" x14ac:dyDescent="0.2"/>
  <cols>
    <col min="1" max="1" width="2.85546875" style="188" customWidth="1"/>
    <col min="2" max="2" width="11.28515625" style="188" customWidth="1"/>
    <col min="3" max="3" width="15.42578125" style="188" customWidth="1"/>
    <col min="4" max="4" width="15.140625" style="188" customWidth="1"/>
    <col min="5" max="5" width="14" style="188" customWidth="1"/>
    <col min="6" max="6" width="11.5703125" style="188" customWidth="1"/>
    <col min="7" max="7" width="13" style="188" customWidth="1"/>
    <col min="8" max="8" width="11.85546875" style="188" customWidth="1"/>
    <col min="9" max="9" width="12.5703125" style="188" customWidth="1"/>
    <col min="10" max="10" width="12.42578125" style="188" customWidth="1"/>
    <col min="11" max="14" width="12.7109375" style="188" customWidth="1"/>
    <col min="15" max="15" width="3.42578125" style="188" customWidth="1"/>
    <col min="16" max="16" width="11.28515625" style="188" customWidth="1"/>
    <col min="17" max="17" width="12.85546875" style="188" customWidth="1"/>
    <col min="18" max="18" width="11.7109375" style="188" customWidth="1"/>
    <col min="19" max="19" width="11.140625" style="188" customWidth="1"/>
    <col min="20" max="20" width="13.42578125" style="188" customWidth="1"/>
    <col min="21" max="21" width="10.5703125" style="188" customWidth="1"/>
    <col min="22" max="22" width="12.7109375" style="188" customWidth="1"/>
    <col min="23" max="23" width="3.28515625" style="188" customWidth="1"/>
    <col min="24" max="24" width="11.140625" style="188" customWidth="1"/>
    <col min="25" max="25" width="12.140625" style="188" customWidth="1"/>
    <col min="26" max="26" width="10" style="188" bestFit="1" customWidth="1"/>
    <col min="27" max="27" width="11.140625" style="188" bestFit="1" customWidth="1"/>
    <col min="28" max="28" width="9.28515625" style="188" bestFit="1" customWidth="1"/>
    <col min="29" max="29" width="11.28515625" style="188" customWidth="1"/>
    <col min="30" max="30" width="10.7109375" style="188" customWidth="1"/>
    <col min="31" max="35" width="9.140625" style="188"/>
    <col min="36" max="37" width="10.140625" style="188" bestFit="1" customWidth="1"/>
    <col min="38" max="38" width="9.28515625" style="188" bestFit="1" customWidth="1"/>
    <col min="39" max="39" width="11.28515625" style="188" bestFit="1" customWidth="1"/>
    <col min="40" max="40" width="10.140625" style="188" bestFit="1" customWidth="1"/>
    <col min="41" max="42" width="9.28515625" style="188" bestFit="1" customWidth="1"/>
    <col min="43" max="43" width="11.28515625" style="188" bestFit="1" customWidth="1"/>
    <col min="44" max="46" width="9.28515625" style="188" bestFit="1" customWidth="1"/>
    <col min="47" max="47" width="10.140625" style="188" bestFit="1" customWidth="1"/>
    <col min="48" max="48" width="9.28515625" style="188" bestFit="1" customWidth="1"/>
    <col min="49" max="262" width="9.140625" style="188"/>
    <col min="263" max="263" width="3.28515625" style="188" customWidth="1"/>
    <col min="264" max="264" width="11.5703125" style="188" customWidth="1"/>
    <col min="265" max="265" width="15.5703125" style="188" customWidth="1"/>
    <col min="266" max="269" width="12.7109375" style="188" customWidth="1"/>
    <col min="270" max="270" width="2.7109375" style="188" customWidth="1"/>
    <col min="271" max="518" width="9.140625" style="188"/>
    <col min="519" max="519" width="3.28515625" style="188" customWidth="1"/>
    <col min="520" max="520" width="11.5703125" style="188" customWidth="1"/>
    <col min="521" max="521" width="15.5703125" style="188" customWidth="1"/>
    <col min="522" max="525" width="12.7109375" style="188" customWidth="1"/>
    <col min="526" max="526" width="2.7109375" style="188" customWidth="1"/>
    <col min="527" max="774" width="9.140625" style="188"/>
    <col min="775" max="775" width="3.28515625" style="188" customWidth="1"/>
    <col min="776" max="776" width="11.5703125" style="188" customWidth="1"/>
    <col min="777" max="777" width="15.5703125" style="188" customWidth="1"/>
    <col min="778" max="781" width="12.7109375" style="188" customWidth="1"/>
    <col min="782" max="782" width="2.7109375" style="188" customWidth="1"/>
    <col min="783" max="1030" width="9.140625" style="188"/>
    <col min="1031" max="1031" width="3.28515625" style="188" customWidth="1"/>
    <col min="1032" max="1032" width="11.5703125" style="188" customWidth="1"/>
    <col min="1033" max="1033" width="15.5703125" style="188" customWidth="1"/>
    <col min="1034" max="1037" width="12.7109375" style="188" customWidth="1"/>
    <col min="1038" max="1038" width="2.7109375" style="188" customWidth="1"/>
    <col min="1039" max="1286" width="9.140625" style="188"/>
    <col min="1287" max="1287" width="3.28515625" style="188" customWidth="1"/>
    <col min="1288" max="1288" width="11.5703125" style="188" customWidth="1"/>
    <col min="1289" max="1289" width="15.5703125" style="188" customWidth="1"/>
    <col min="1290" max="1293" width="12.7109375" style="188" customWidth="1"/>
    <col min="1294" max="1294" width="2.7109375" style="188" customWidth="1"/>
    <col min="1295" max="1542" width="9.140625" style="188"/>
    <col min="1543" max="1543" width="3.28515625" style="188" customWidth="1"/>
    <col min="1544" max="1544" width="11.5703125" style="188" customWidth="1"/>
    <col min="1545" max="1545" width="15.5703125" style="188" customWidth="1"/>
    <col min="1546" max="1549" width="12.7109375" style="188" customWidth="1"/>
    <col min="1550" max="1550" width="2.7109375" style="188" customWidth="1"/>
    <col min="1551" max="1798" width="9.140625" style="188"/>
    <col min="1799" max="1799" width="3.28515625" style="188" customWidth="1"/>
    <col min="1800" max="1800" width="11.5703125" style="188" customWidth="1"/>
    <col min="1801" max="1801" width="15.5703125" style="188" customWidth="1"/>
    <col min="1802" max="1805" width="12.7109375" style="188" customWidth="1"/>
    <col min="1806" max="1806" width="2.7109375" style="188" customWidth="1"/>
    <col min="1807" max="2054" width="9.140625" style="188"/>
    <col min="2055" max="2055" width="3.28515625" style="188" customWidth="1"/>
    <col min="2056" max="2056" width="11.5703125" style="188" customWidth="1"/>
    <col min="2057" max="2057" width="15.5703125" style="188" customWidth="1"/>
    <col min="2058" max="2061" width="12.7109375" style="188" customWidth="1"/>
    <col min="2062" max="2062" width="2.7109375" style="188" customWidth="1"/>
    <col min="2063" max="2310" width="9.140625" style="188"/>
    <col min="2311" max="2311" width="3.28515625" style="188" customWidth="1"/>
    <col min="2312" max="2312" width="11.5703125" style="188" customWidth="1"/>
    <col min="2313" max="2313" width="15.5703125" style="188" customWidth="1"/>
    <col min="2314" max="2317" width="12.7109375" style="188" customWidth="1"/>
    <col min="2318" max="2318" width="2.7109375" style="188" customWidth="1"/>
    <col min="2319" max="2566" width="9.140625" style="188"/>
    <col min="2567" max="2567" width="3.28515625" style="188" customWidth="1"/>
    <col min="2568" max="2568" width="11.5703125" style="188" customWidth="1"/>
    <col min="2569" max="2569" width="15.5703125" style="188" customWidth="1"/>
    <col min="2570" max="2573" width="12.7109375" style="188" customWidth="1"/>
    <col min="2574" max="2574" width="2.7109375" style="188" customWidth="1"/>
    <col min="2575" max="2822" width="9.140625" style="188"/>
    <col min="2823" max="2823" width="3.28515625" style="188" customWidth="1"/>
    <col min="2824" max="2824" width="11.5703125" style="188" customWidth="1"/>
    <col min="2825" max="2825" width="15.5703125" style="188" customWidth="1"/>
    <col min="2826" max="2829" width="12.7109375" style="188" customWidth="1"/>
    <col min="2830" max="2830" width="2.7109375" style="188" customWidth="1"/>
    <col min="2831" max="3078" width="9.140625" style="188"/>
    <col min="3079" max="3079" width="3.28515625" style="188" customWidth="1"/>
    <col min="3080" max="3080" width="11.5703125" style="188" customWidth="1"/>
    <col min="3081" max="3081" width="15.5703125" style="188" customWidth="1"/>
    <col min="3082" max="3085" width="12.7109375" style="188" customWidth="1"/>
    <col min="3086" max="3086" width="2.7109375" style="188" customWidth="1"/>
    <col min="3087" max="3334" width="9.140625" style="188"/>
    <col min="3335" max="3335" width="3.28515625" style="188" customWidth="1"/>
    <col min="3336" max="3336" width="11.5703125" style="188" customWidth="1"/>
    <col min="3337" max="3337" width="15.5703125" style="188" customWidth="1"/>
    <col min="3338" max="3341" width="12.7109375" style="188" customWidth="1"/>
    <col min="3342" max="3342" width="2.7109375" style="188" customWidth="1"/>
    <col min="3343" max="3590" width="9.140625" style="188"/>
    <col min="3591" max="3591" width="3.28515625" style="188" customWidth="1"/>
    <col min="3592" max="3592" width="11.5703125" style="188" customWidth="1"/>
    <col min="3593" max="3593" width="15.5703125" style="188" customWidth="1"/>
    <col min="3594" max="3597" width="12.7109375" style="188" customWidth="1"/>
    <col min="3598" max="3598" width="2.7109375" style="188" customWidth="1"/>
    <col min="3599" max="3846" width="9.140625" style="188"/>
    <col min="3847" max="3847" width="3.28515625" style="188" customWidth="1"/>
    <col min="3848" max="3848" width="11.5703125" style="188" customWidth="1"/>
    <col min="3849" max="3849" width="15.5703125" style="188" customWidth="1"/>
    <col min="3850" max="3853" width="12.7109375" style="188" customWidth="1"/>
    <col min="3854" max="3854" width="2.7109375" style="188" customWidth="1"/>
    <col min="3855" max="4102" width="9.140625" style="188"/>
    <col min="4103" max="4103" width="3.28515625" style="188" customWidth="1"/>
    <col min="4104" max="4104" width="11.5703125" style="188" customWidth="1"/>
    <col min="4105" max="4105" width="15.5703125" style="188" customWidth="1"/>
    <col min="4106" max="4109" width="12.7109375" style="188" customWidth="1"/>
    <col min="4110" max="4110" width="2.7109375" style="188" customWidth="1"/>
    <col min="4111" max="4358" width="9.140625" style="188"/>
    <col min="4359" max="4359" width="3.28515625" style="188" customWidth="1"/>
    <col min="4360" max="4360" width="11.5703125" style="188" customWidth="1"/>
    <col min="4361" max="4361" width="15.5703125" style="188" customWidth="1"/>
    <col min="4362" max="4365" width="12.7109375" style="188" customWidth="1"/>
    <col min="4366" max="4366" width="2.7109375" style="188" customWidth="1"/>
    <col min="4367" max="4614" width="9.140625" style="188"/>
    <col min="4615" max="4615" width="3.28515625" style="188" customWidth="1"/>
    <col min="4616" max="4616" width="11.5703125" style="188" customWidth="1"/>
    <col min="4617" max="4617" width="15.5703125" style="188" customWidth="1"/>
    <col min="4618" max="4621" width="12.7109375" style="188" customWidth="1"/>
    <col min="4622" max="4622" width="2.7109375" style="188" customWidth="1"/>
    <col min="4623" max="4870" width="9.140625" style="188"/>
    <col min="4871" max="4871" width="3.28515625" style="188" customWidth="1"/>
    <col min="4872" max="4872" width="11.5703125" style="188" customWidth="1"/>
    <col min="4873" max="4873" width="15.5703125" style="188" customWidth="1"/>
    <col min="4874" max="4877" width="12.7109375" style="188" customWidth="1"/>
    <col min="4878" max="4878" width="2.7109375" style="188" customWidth="1"/>
    <col min="4879" max="5126" width="9.140625" style="188"/>
    <col min="5127" max="5127" width="3.28515625" style="188" customWidth="1"/>
    <col min="5128" max="5128" width="11.5703125" style="188" customWidth="1"/>
    <col min="5129" max="5129" width="15.5703125" style="188" customWidth="1"/>
    <col min="5130" max="5133" width="12.7109375" style="188" customWidth="1"/>
    <col min="5134" max="5134" width="2.7109375" style="188" customWidth="1"/>
    <col min="5135" max="5382" width="9.140625" style="188"/>
    <col min="5383" max="5383" width="3.28515625" style="188" customWidth="1"/>
    <col min="5384" max="5384" width="11.5703125" style="188" customWidth="1"/>
    <col min="5385" max="5385" width="15.5703125" style="188" customWidth="1"/>
    <col min="5386" max="5389" width="12.7109375" style="188" customWidth="1"/>
    <col min="5390" max="5390" width="2.7109375" style="188" customWidth="1"/>
    <col min="5391" max="5638" width="9.140625" style="188"/>
    <col min="5639" max="5639" width="3.28515625" style="188" customWidth="1"/>
    <col min="5640" max="5640" width="11.5703125" style="188" customWidth="1"/>
    <col min="5641" max="5641" width="15.5703125" style="188" customWidth="1"/>
    <col min="5642" max="5645" width="12.7109375" style="188" customWidth="1"/>
    <col min="5646" max="5646" width="2.7109375" style="188" customWidth="1"/>
    <col min="5647" max="5894" width="9.140625" style="188"/>
    <col min="5895" max="5895" width="3.28515625" style="188" customWidth="1"/>
    <col min="5896" max="5896" width="11.5703125" style="188" customWidth="1"/>
    <col min="5897" max="5897" width="15.5703125" style="188" customWidth="1"/>
    <col min="5898" max="5901" width="12.7109375" style="188" customWidth="1"/>
    <col min="5902" max="5902" width="2.7109375" style="188" customWidth="1"/>
    <col min="5903" max="6150" width="9.140625" style="188"/>
    <col min="6151" max="6151" width="3.28515625" style="188" customWidth="1"/>
    <col min="6152" max="6152" width="11.5703125" style="188" customWidth="1"/>
    <col min="6153" max="6153" width="15.5703125" style="188" customWidth="1"/>
    <col min="6154" max="6157" width="12.7109375" style="188" customWidth="1"/>
    <col min="6158" max="6158" width="2.7109375" style="188" customWidth="1"/>
    <col min="6159" max="6406" width="9.140625" style="188"/>
    <col min="6407" max="6407" width="3.28515625" style="188" customWidth="1"/>
    <col min="6408" max="6408" width="11.5703125" style="188" customWidth="1"/>
    <col min="6409" max="6409" width="15.5703125" style="188" customWidth="1"/>
    <col min="6410" max="6413" width="12.7109375" style="188" customWidth="1"/>
    <col min="6414" max="6414" width="2.7109375" style="188" customWidth="1"/>
    <col min="6415" max="6662" width="9.140625" style="188"/>
    <col min="6663" max="6663" width="3.28515625" style="188" customWidth="1"/>
    <col min="6664" max="6664" width="11.5703125" style="188" customWidth="1"/>
    <col min="6665" max="6665" width="15.5703125" style="188" customWidth="1"/>
    <col min="6666" max="6669" width="12.7109375" style="188" customWidth="1"/>
    <col min="6670" max="6670" width="2.7109375" style="188" customWidth="1"/>
    <col min="6671" max="6918" width="9.140625" style="188"/>
    <col min="6919" max="6919" width="3.28515625" style="188" customWidth="1"/>
    <col min="6920" max="6920" width="11.5703125" style="188" customWidth="1"/>
    <col min="6921" max="6921" width="15.5703125" style="188" customWidth="1"/>
    <col min="6922" max="6925" width="12.7109375" style="188" customWidth="1"/>
    <col min="6926" max="6926" width="2.7109375" style="188" customWidth="1"/>
    <col min="6927" max="7174" width="9.140625" style="188"/>
    <col min="7175" max="7175" width="3.28515625" style="188" customWidth="1"/>
    <col min="7176" max="7176" width="11.5703125" style="188" customWidth="1"/>
    <col min="7177" max="7177" width="15.5703125" style="188" customWidth="1"/>
    <col min="7178" max="7181" width="12.7109375" style="188" customWidth="1"/>
    <col min="7182" max="7182" width="2.7109375" style="188" customWidth="1"/>
    <col min="7183" max="7430" width="9.140625" style="188"/>
    <col min="7431" max="7431" width="3.28515625" style="188" customWidth="1"/>
    <col min="7432" max="7432" width="11.5703125" style="188" customWidth="1"/>
    <col min="7433" max="7433" width="15.5703125" style="188" customWidth="1"/>
    <col min="7434" max="7437" width="12.7109375" style="188" customWidth="1"/>
    <col min="7438" max="7438" width="2.7109375" style="188" customWidth="1"/>
    <col min="7439" max="7686" width="9.140625" style="188"/>
    <col min="7687" max="7687" width="3.28515625" style="188" customWidth="1"/>
    <col min="7688" max="7688" width="11.5703125" style="188" customWidth="1"/>
    <col min="7689" max="7689" width="15.5703125" style="188" customWidth="1"/>
    <col min="7690" max="7693" width="12.7109375" style="188" customWidth="1"/>
    <col min="7694" max="7694" width="2.7109375" style="188" customWidth="1"/>
    <col min="7695" max="7942" width="9.140625" style="188"/>
    <col min="7943" max="7943" width="3.28515625" style="188" customWidth="1"/>
    <col min="7944" max="7944" width="11.5703125" style="188" customWidth="1"/>
    <col min="7945" max="7945" width="15.5703125" style="188" customWidth="1"/>
    <col min="7946" max="7949" width="12.7109375" style="188" customWidth="1"/>
    <col min="7950" max="7950" width="2.7109375" style="188" customWidth="1"/>
    <col min="7951" max="8198" width="9.140625" style="188"/>
    <col min="8199" max="8199" width="3.28515625" style="188" customWidth="1"/>
    <col min="8200" max="8200" width="11.5703125" style="188" customWidth="1"/>
    <col min="8201" max="8201" width="15.5703125" style="188" customWidth="1"/>
    <col min="8202" max="8205" width="12.7109375" style="188" customWidth="1"/>
    <col min="8206" max="8206" width="2.7109375" style="188" customWidth="1"/>
    <col min="8207" max="8454" width="9.140625" style="188"/>
    <col min="8455" max="8455" width="3.28515625" style="188" customWidth="1"/>
    <col min="8456" max="8456" width="11.5703125" style="188" customWidth="1"/>
    <col min="8457" max="8457" width="15.5703125" style="188" customWidth="1"/>
    <col min="8458" max="8461" width="12.7109375" style="188" customWidth="1"/>
    <col min="8462" max="8462" width="2.7109375" style="188" customWidth="1"/>
    <col min="8463" max="8710" width="9.140625" style="188"/>
    <col min="8711" max="8711" width="3.28515625" style="188" customWidth="1"/>
    <col min="8712" max="8712" width="11.5703125" style="188" customWidth="1"/>
    <col min="8713" max="8713" width="15.5703125" style="188" customWidth="1"/>
    <col min="8714" max="8717" width="12.7109375" style="188" customWidth="1"/>
    <col min="8718" max="8718" width="2.7109375" style="188" customWidth="1"/>
    <col min="8719" max="8966" width="9.140625" style="188"/>
    <col min="8967" max="8967" width="3.28515625" style="188" customWidth="1"/>
    <col min="8968" max="8968" width="11.5703125" style="188" customWidth="1"/>
    <col min="8969" max="8969" width="15.5703125" style="188" customWidth="1"/>
    <col min="8970" max="8973" width="12.7109375" style="188" customWidth="1"/>
    <col min="8974" max="8974" width="2.7109375" style="188" customWidth="1"/>
    <col min="8975" max="9222" width="9.140625" style="188"/>
    <col min="9223" max="9223" width="3.28515625" style="188" customWidth="1"/>
    <col min="9224" max="9224" width="11.5703125" style="188" customWidth="1"/>
    <col min="9225" max="9225" width="15.5703125" style="188" customWidth="1"/>
    <col min="9226" max="9229" width="12.7109375" style="188" customWidth="1"/>
    <col min="9230" max="9230" width="2.7109375" style="188" customWidth="1"/>
    <col min="9231" max="9478" width="9.140625" style="188"/>
    <col min="9479" max="9479" width="3.28515625" style="188" customWidth="1"/>
    <col min="9480" max="9480" width="11.5703125" style="188" customWidth="1"/>
    <col min="9481" max="9481" width="15.5703125" style="188" customWidth="1"/>
    <col min="9482" max="9485" width="12.7109375" style="188" customWidth="1"/>
    <col min="9486" max="9486" width="2.7109375" style="188" customWidth="1"/>
    <col min="9487" max="9734" width="9.140625" style="188"/>
    <col min="9735" max="9735" width="3.28515625" style="188" customWidth="1"/>
    <col min="9736" max="9736" width="11.5703125" style="188" customWidth="1"/>
    <col min="9737" max="9737" width="15.5703125" style="188" customWidth="1"/>
    <col min="9738" max="9741" width="12.7109375" style="188" customWidth="1"/>
    <col min="9742" max="9742" width="2.7109375" style="188" customWidth="1"/>
    <col min="9743" max="9990" width="9.140625" style="188"/>
    <col min="9991" max="9991" width="3.28515625" style="188" customWidth="1"/>
    <col min="9992" max="9992" width="11.5703125" style="188" customWidth="1"/>
    <col min="9993" max="9993" width="15.5703125" style="188" customWidth="1"/>
    <col min="9994" max="9997" width="12.7109375" style="188" customWidth="1"/>
    <col min="9998" max="9998" width="2.7109375" style="188" customWidth="1"/>
    <col min="9999" max="10246" width="9.140625" style="188"/>
    <col min="10247" max="10247" width="3.28515625" style="188" customWidth="1"/>
    <col min="10248" max="10248" width="11.5703125" style="188" customWidth="1"/>
    <col min="10249" max="10249" width="15.5703125" style="188" customWidth="1"/>
    <col min="10250" max="10253" width="12.7109375" style="188" customWidth="1"/>
    <col min="10254" max="10254" width="2.7109375" style="188" customWidth="1"/>
    <col min="10255" max="10502" width="9.140625" style="188"/>
    <col min="10503" max="10503" width="3.28515625" style="188" customWidth="1"/>
    <col min="10504" max="10504" width="11.5703125" style="188" customWidth="1"/>
    <col min="10505" max="10505" width="15.5703125" style="188" customWidth="1"/>
    <col min="10506" max="10509" width="12.7109375" style="188" customWidth="1"/>
    <col min="10510" max="10510" width="2.7109375" style="188" customWidth="1"/>
    <col min="10511" max="10758" width="9.140625" style="188"/>
    <col min="10759" max="10759" width="3.28515625" style="188" customWidth="1"/>
    <col min="10760" max="10760" width="11.5703125" style="188" customWidth="1"/>
    <col min="10761" max="10761" width="15.5703125" style="188" customWidth="1"/>
    <col min="10762" max="10765" width="12.7109375" style="188" customWidth="1"/>
    <col min="10766" max="10766" width="2.7109375" style="188" customWidth="1"/>
    <col min="10767" max="11014" width="9.140625" style="188"/>
    <col min="11015" max="11015" width="3.28515625" style="188" customWidth="1"/>
    <col min="11016" max="11016" width="11.5703125" style="188" customWidth="1"/>
    <col min="11017" max="11017" width="15.5703125" style="188" customWidth="1"/>
    <col min="11018" max="11021" width="12.7109375" style="188" customWidth="1"/>
    <col min="11022" max="11022" width="2.7109375" style="188" customWidth="1"/>
    <col min="11023" max="11270" width="9.140625" style="188"/>
    <col min="11271" max="11271" width="3.28515625" style="188" customWidth="1"/>
    <col min="11272" max="11272" width="11.5703125" style="188" customWidth="1"/>
    <col min="11273" max="11273" width="15.5703125" style="188" customWidth="1"/>
    <col min="11274" max="11277" width="12.7109375" style="188" customWidth="1"/>
    <col min="11278" max="11278" width="2.7109375" style="188" customWidth="1"/>
    <col min="11279" max="11526" width="9.140625" style="188"/>
    <col min="11527" max="11527" width="3.28515625" style="188" customWidth="1"/>
    <col min="11528" max="11528" width="11.5703125" style="188" customWidth="1"/>
    <col min="11529" max="11529" width="15.5703125" style="188" customWidth="1"/>
    <col min="11530" max="11533" width="12.7109375" style="188" customWidth="1"/>
    <col min="11534" max="11534" width="2.7109375" style="188" customWidth="1"/>
    <col min="11535" max="11782" width="9.140625" style="188"/>
    <col min="11783" max="11783" width="3.28515625" style="188" customWidth="1"/>
    <col min="11784" max="11784" width="11.5703125" style="188" customWidth="1"/>
    <col min="11785" max="11785" width="15.5703125" style="188" customWidth="1"/>
    <col min="11786" max="11789" width="12.7109375" style="188" customWidth="1"/>
    <col min="11790" max="11790" width="2.7109375" style="188" customWidth="1"/>
    <col min="11791" max="12038" width="9.140625" style="188"/>
    <col min="12039" max="12039" width="3.28515625" style="188" customWidth="1"/>
    <col min="12040" max="12040" width="11.5703125" style="188" customWidth="1"/>
    <col min="12041" max="12041" width="15.5703125" style="188" customWidth="1"/>
    <col min="12042" max="12045" width="12.7109375" style="188" customWidth="1"/>
    <col min="12046" max="12046" width="2.7109375" style="188" customWidth="1"/>
    <col min="12047" max="12294" width="9.140625" style="188"/>
    <col min="12295" max="12295" width="3.28515625" style="188" customWidth="1"/>
    <col min="12296" max="12296" width="11.5703125" style="188" customWidth="1"/>
    <col min="12297" max="12297" width="15.5703125" style="188" customWidth="1"/>
    <col min="12298" max="12301" width="12.7109375" style="188" customWidth="1"/>
    <col min="12302" max="12302" width="2.7109375" style="188" customWidth="1"/>
    <col min="12303" max="12550" width="9.140625" style="188"/>
    <col min="12551" max="12551" width="3.28515625" style="188" customWidth="1"/>
    <col min="12552" max="12552" width="11.5703125" style="188" customWidth="1"/>
    <col min="12553" max="12553" width="15.5703125" style="188" customWidth="1"/>
    <col min="12554" max="12557" width="12.7109375" style="188" customWidth="1"/>
    <col min="12558" max="12558" width="2.7109375" style="188" customWidth="1"/>
    <col min="12559" max="12806" width="9.140625" style="188"/>
    <col min="12807" max="12807" width="3.28515625" style="188" customWidth="1"/>
    <col min="12808" max="12808" width="11.5703125" style="188" customWidth="1"/>
    <col min="12809" max="12809" width="15.5703125" style="188" customWidth="1"/>
    <col min="12810" max="12813" width="12.7109375" style="188" customWidth="1"/>
    <col min="12814" max="12814" width="2.7109375" style="188" customWidth="1"/>
    <col min="12815" max="13062" width="9.140625" style="188"/>
    <col min="13063" max="13063" width="3.28515625" style="188" customWidth="1"/>
    <col min="13064" max="13064" width="11.5703125" style="188" customWidth="1"/>
    <col min="13065" max="13065" width="15.5703125" style="188" customWidth="1"/>
    <col min="13066" max="13069" width="12.7109375" style="188" customWidth="1"/>
    <col min="13070" max="13070" width="2.7109375" style="188" customWidth="1"/>
    <col min="13071" max="13318" width="9.140625" style="188"/>
    <col min="13319" max="13319" width="3.28515625" style="188" customWidth="1"/>
    <col min="13320" max="13320" width="11.5703125" style="188" customWidth="1"/>
    <col min="13321" max="13321" width="15.5703125" style="188" customWidth="1"/>
    <col min="13322" max="13325" width="12.7109375" style="188" customWidth="1"/>
    <col min="13326" max="13326" width="2.7109375" style="188" customWidth="1"/>
    <col min="13327" max="13574" width="9.140625" style="188"/>
    <col min="13575" max="13575" width="3.28515625" style="188" customWidth="1"/>
    <col min="13576" max="13576" width="11.5703125" style="188" customWidth="1"/>
    <col min="13577" max="13577" width="15.5703125" style="188" customWidth="1"/>
    <col min="13578" max="13581" width="12.7109375" style="188" customWidth="1"/>
    <col min="13582" max="13582" width="2.7109375" style="188" customWidth="1"/>
    <col min="13583" max="13830" width="9.140625" style="188"/>
    <col min="13831" max="13831" width="3.28515625" style="188" customWidth="1"/>
    <col min="13832" max="13832" width="11.5703125" style="188" customWidth="1"/>
    <col min="13833" max="13833" width="15.5703125" style="188" customWidth="1"/>
    <col min="13834" max="13837" width="12.7109375" style="188" customWidth="1"/>
    <col min="13838" max="13838" width="2.7109375" style="188" customWidth="1"/>
    <col min="13839" max="14086" width="9.140625" style="188"/>
    <col min="14087" max="14087" width="3.28515625" style="188" customWidth="1"/>
    <col min="14088" max="14088" width="11.5703125" style="188" customWidth="1"/>
    <col min="14089" max="14089" width="15.5703125" style="188" customWidth="1"/>
    <col min="14090" max="14093" width="12.7109375" style="188" customWidth="1"/>
    <col min="14094" max="14094" width="2.7109375" style="188" customWidth="1"/>
    <col min="14095" max="14342" width="9.140625" style="188"/>
    <col min="14343" max="14343" width="3.28515625" style="188" customWidth="1"/>
    <col min="14344" max="14344" width="11.5703125" style="188" customWidth="1"/>
    <col min="14345" max="14345" width="15.5703125" style="188" customWidth="1"/>
    <col min="14346" max="14349" width="12.7109375" style="188" customWidth="1"/>
    <col min="14350" max="14350" width="2.7109375" style="188" customWidth="1"/>
    <col min="14351" max="14598" width="9.140625" style="188"/>
    <col min="14599" max="14599" width="3.28515625" style="188" customWidth="1"/>
    <col min="14600" max="14600" width="11.5703125" style="188" customWidth="1"/>
    <col min="14601" max="14601" width="15.5703125" style="188" customWidth="1"/>
    <col min="14602" max="14605" width="12.7109375" style="188" customWidth="1"/>
    <col min="14606" max="14606" width="2.7109375" style="188" customWidth="1"/>
    <col min="14607" max="14854" width="9.140625" style="188"/>
    <col min="14855" max="14855" width="3.28515625" style="188" customWidth="1"/>
    <col min="14856" max="14856" width="11.5703125" style="188" customWidth="1"/>
    <col min="14857" max="14857" width="15.5703125" style="188" customWidth="1"/>
    <col min="14858" max="14861" width="12.7109375" style="188" customWidth="1"/>
    <col min="14862" max="14862" width="2.7109375" style="188" customWidth="1"/>
    <col min="14863" max="15110" width="9.140625" style="188"/>
    <col min="15111" max="15111" width="3.28515625" style="188" customWidth="1"/>
    <col min="15112" max="15112" width="11.5703125" style="188" customWidth="1"/>
    <col min="15113" max="15113" width="15.5703125" style="188" customWidth="1"/>
    <col min="15114" max="15117" width="12.7109375" style="188" customWidth="1"/>
    <col min="15118" max="15118" width="2.7109375" style="188" customWidth="1"/>
    <col min="15119" max="15366" width="9.140625" style="188"/>
    <col min="15367" max="15367" width="3.28515625" style="188" customWidth="1"/>
    <col min="15368" max="15368" width="11.5703125" style="188" customWidth="1"/>
    <col min="15369" max="15369" width="15.5703125" style="188" customWidth="1"/>
    <col min="15370" max="15373" width="12.7109375" style="188" customWidth="1"/>
    <col min="15374" max="15374" width="2.7109375" style="188" customWidth="1"/>
    <col min="15375" max="15622" width="9.140625" style="188"/>
    <col min="15623" max="15623" width="3.28515625" style="188" customWidth="1"/>
    <col min="15624" max="15624" width="11.5703125" style="188" customWidth="1"/>
    <col min="15625" max="15625" width="15.5703125" style="188" customWidth="1"/>
    <col min="15626" max="15629" width="12.7109375" style="188" customWidth="1"/>
    <col min="15630" max="15630" width="2.7109375" style="188" customWidth="1"/>
    <col min="15631" max="15878" width="9.140625" style="188"/>
    <col min="15879" max="15879" width="3.28515625" style="188" customWidth="1"/>
    <col min="15880" max="15880" width="11.5703125" style="188" customWidth="1"/>
    <col min="15881" max="15881" width="15.5703125" style="188" customWidth="1"/>
    <col min="15882" max="15885" width="12.7109375" style="188" customWidth="1"/>
    <col min="15886" max="15886" width="2.7109375" style="188" customWidth="1"/>
    <col min="15887" max="16134" width="9.140625" style="188"/>
    <col min="16135" max="16135" width="3.28515625" style="188" customWidth="1"/>
    <col min="16136" max="16136" width="11.5703125" style="188" customWidth="1"/>
    <col min="16137" max="16137" width="15.5703125" style="188" customWidth="1"/>
    <col min="16138" max="16141" width="12.7109375" style="188" customWidth="1"/>
    <col min="16142" max="16142" width="2.7109375" style="188" customWidth="1"/>
    <col min="16143" max="16384" width="9.140625" style="188"/>
  </cols>
  <sheetData>
    <row r="1" spans="2:29" ht="41.25" customHeight="1" x14ac:dyDescent="0.2">
      <c r="B1" s="691" t="s">
        <v>911</v>
      </c>
      <c r="C1" s="691"/>
      <c r="D1" s="691"/>
      <c r="E1" s="691"/>
      <c r="F1" s="691"/>
      <c r="G1" s="691"/>
      <c r="H1" s="691"/>
    </row>
    <row r="2" spans="2:29" ht="14.25" customHeight="1" x14ac:dyDescent="0.2">
      <c r="B2" s="622"/>
      <c r="C2" s="622"/>
      <c r="D2" s="622"/>
      <c r="E2" s="622"/>
      <c r="F2" s="622"/>
      <c r="G2" s="622"/>
      <c r="H2" s="622"/>
    </row>
    <row r="3" spans="2:29" x14ac:dyDescent="0.2">
      <c r="B3" s="697" t="s">
        <v>920</v>
      </c>
      <c r="C3" s="692" t="s">
        <v>866</v>
      </c>
      <c r="D3" s="693"/>
      <c r="E3" s="694"/>
      <c r="F3" s="692" t="s">
        <v>867</v>
      </c>
      <c r="G3" s="695"/>
      <c r="H3" s="696"/>
      <c r="I3" s="692" t="s">
        <v>868</v>
      </c>
      <c r="J3" s="693"/>
      <c r="K3" s="694"/>
    </row>
    <row r="4" spans="2:29" x14ac:dyDescent="0.2">
      <c r="B4" s="698"/>
      <c r="C4" s="544" t="s">
        <v>181</v>
      </c>
      <c r="D4" s="544" t="s">
        <v>182</v>
      </c>
      <c r="E4" s="544" t="s">
        <v>183</v>
      </c>
      <c r="F4" s="544" t="s">
        <v>181</v>
      </c>
      <c r="G4" s="544" t="s">
        <v>182</v>
      </c>
      <c r="H4" s="544" t="s">
        <v>183</v>
      </c>
      <c r="I4" s="544" t="s">
        <v>181</v>
      </c>
      <c r="J4" s="544" t="s">
        <v>182</v>
      </c>
      <c r="K4" s="544" t="s">
        <v>183</v>
      </c>
    </row>
    <row r="5" spans="2:29" x14ac:dyDescent="0.2">
      <c r="B5" s="275" t="s">
        <v>173</v>
      </c>
      <c r="C5" s="626">
        <f t="shared" ref="C5:C10" si="0">N27</f>
        <v>316464</v>
      </c>
      <c r="D5" s="626">
        <f t="shared" ref="D5:D10" si="1">V27</f>
        <v>1383166</v>
      </c>
      <c r="E5" s="626">
        <f t="shared" ref="E5:E10" si="2">AC27</f>
        <v>44380</v>
      </c>
      <c r="F5" s="539">
        <f t="shared" ref="F5:F10" si="3">N39</f>
        <v>25.267118923567956</v>
      </c>
      <c r="G5" s="539">
        <f t="shared" ref="G5:G10" si="4">V39</f>
        <v>87.300063611496611</v>
      </c>
      <c r="H5" s="539">
        <f t="shared" ref="H5:H10" si="5">AC39</f>
        <v>0.60354789206758008</v>
      </c>
      <c r="I5" s="628">
        <f t="shared" ref="I5:I10" si="6">N61</f>
        <v>1596</v>
      </c>
      <c r="J5" s="541">
        <f t="shared" ref="J5:J10" si="7">V61</f>
        <v>1046</v>
      </c>
      <c r="K5" s="541">
        <f t="shared" ref="K5:K10" si="8">AC61</f>
        <v>2</v>
      </c>
    </row>
    <row r="6" spans="2:29" x14ac:dyDescent="0.2">
      <c r="B6" s="275" t="s">
        <v>174</v>
      </c>
      <c r="C6" s="626">
        <f t="shared" si="0"/>
        <v>41025698</v>
      </c>
      <c r="D6" s="626">
        <f t="shared" si="1"/>
        <v>34357115</v>
      </c>
      <c r="E6" s="626">
        <f t="shared" si="2"/>
        <v>308963</v>
      </c>
      <c r="F6" s="539">
        <f t="shared" si="3"/>
        <v>1689.6386504665911</v>
      </c>
      <c r="G6" s="539">
        <f t="shared" si="4"/>
        <v>1426.4462496683741</v>
      </c>
      <c r="H6" s="539">
        <f t="shared" si="5"/>
        <v>54.481229617497767</v>
      </c>
      <c r="I6" s="628">
        <f t="shared" si="6"/>
        <v>22898</v>
      </c>
      <c r="J6" s="541">
        <f t="shared" si="7"/>
        <v>22025</v>
      </c>
      <c r="K6" s="541">
        <f t="shared" si="8"/>
        <v>495</v>
      </c>
    </row>
    <row r="7" spans="2:29" x14ac:dyDescent="0.2">
      <c r="B7" s="275" t="s">
        <v>175</v>
      </c>
      <c r="C7" s="626">
        <f t="shared" si="0"/>
        <v>171297352</v>
      </c>
      <c r="D7" s="626">
        <f t="shared" si="1"/>
        <v>147990681</v>
      </c>
      <c r="E7" s="626">
        <f t="shared" si="2"/>
        <v>12884565</v>
      </c>
      <c r="F7" s="539">
        <f t="shared" si="3"/>
        <v>1379.1611248468253</v>
      </c>
      <c r="G7" s="539">
        <f t="shared" si="4"/>
        <v>1184.4806881799727</v>
      </c>
      <c r="H7" s="539">
        <f t="shared" si="5"/>
        <v>135.33564306760024</v>
      </c>
      <c r="I7" s="628">
        <f t="shared" si="6"/>
        <v>32712</v>
      </c>
      <c r="J7" s="541">
        <f t="shared" si="7"/>
        <v>29819</v>
      </c>
      <c r="K7" s="541">
        <f t="shared" si="8"/>
        <v>11895</v>
      </c>
    </row>
    <row r="8" spans="2:29" x14ac:dyDescent="0.2">
      <c r="B8" s="275" t="s">
        <v>176</v>
      </c>
      <c r="C8" s="626">
        <f t="shared" si="0"/>
        <v>86422893</v>
      </c>
      <c r="D8" s="626">
        <f t="shared" si="1"/>
        <v>115482426</v>
      </c>
      <c r="E8" s="626">
        <f t="shared" si="2"/>
        <v>2078910</v>
      </c>
      <c r="F8" s="539">
        <f t="shared" si="3"/>
        <v>560.92416535779228</v>
      </c>
      <c r="G8" s="539">
        <f t="shared" si="4"/>
        <v>1015.7090607734636</v>
      </c>
      <c r="H8" s="539">
        <f t="shared" si="5"/>
        <v>7.1177343428698769</v>
      </c>
      <c r="I8" s="628">
        <f t="shared" si="6"/>
        <v>62522</v>
      </c>
      <c r="J8" s="541">
        <f t="shared" si="7"/>
        <v>115465</v>
      </c>
      <c r="K8" s="541">
        <f t="shared" si="8"/>
        <v>7632</v>
      </c>
    </row>
    <row r="9" spans="2:29" x14ac:dyDescent="0.2">
      <c r="B9" s="275" t="s">
        <v>177</v>
      </c>
      <c r="C9" s="626">
        <f t="shared" si="0"/>
        <v>16870434</v>
      </c>
      <c r="D9" s="626">
        <f t="shared" si="1"/>
        <v>22396799</v>
      </c>
      <c r="E9" s="626">
        <f t="shared" si="2"/>
        <v>0</v>
      </c>
      <c r="F9" s="539">
        <f t="shared" si="3"/>
        <v>9.4963431123760458</v>
      </c>
      <c r="G9" s="539">
        <f t="shared" si="4"/>
        <v>18.462101408367676</v>
      </c>
      <c r="H9" s="539">
        <f t="shared" si="5"/>
        <v>0</v>
      </c>
      <c r="I9" s="628">
        <f t="shared" si="6"/>
        <v>4469</v>
      </c>
      <c r="J9" s="541">
        <f t="shared" si="7"/>
        <v>9470</v>
      </c>
      <c r="K9" s="541">
        <f t="shared" si="8"/>
        <v>0</v>
      </c>
    </row>
    <row r="10" spans="2:29" x14ac:dyDescent="0.2">
      <c r="B10" s="197" t="s">
        <v>921</v>
      </c>
      <c r="C10" s="626">
        <f t="shared" si="0"/>
        <v>12383</v>
      </c>
      <c r="D10" s="626">
        <f t="shared" si="1"/>
        <v>763988</v>
      </c>
      <c r="E10" s="626">
        <f t="shared" si="2"/>
        <v>930</v>
      </c>
      <c r="F10" s="539">
        <f t="shared" si="3"/>
        <v>3.493042322588727E-3</v>
      </c>
      <c r="G10" s="539">
        <f t="shared" si="4"/>
        <v>0.9071600366842173</v>
      </c>
      <c r="H10" s="539">
        <f t="shared" si="5"/>
        <v>4.0766190795693454E-4</v>
      </c>
      <c r="I10" s="628">
        <f t="shared" si="6"/>
        <v>250</v>
      </c>
      <c r="J10" s="541">
        <f t="shared" si="7"/>
        <v>294</v>
      </c>
      <c r="K10" s="541">
        <f t="shared" si="8"/>
        <v>2</v>
      </c>
    </row>
    <row r="11" spans="2:29" x14ac:dyDescent="0.2">
      <c r="B11" s="547" t="s">
        <v>79</v>
      </c>
      <c r="C11" s="626">
        <f t="shared" ref="C11:K11" si="9">SUM(C5:C10)</f>
        <v>315945224</v>
      </c>
      <c r="D11" s="627">
        <f t="shared" si="9"/>
        <v>322374175</v>
      </c>
      <c r="E11" s="627">
        <f t="shared" si="9"/>
        <v>15317748</v>
      </c>
      <c r="F11" s="540">
        <f t="shared" si="9"/>
        <v>3664.4908957494754</v>
      </c>
      <c r="G11" s="540">
        <f t="shared" si="9"/>
        <v>3733.3053236783589</v>
      </c>
      <c r="H11" s="540">
        <f t="shared" si="9"/>
        <v>197.53856258194344</v>
      </c>
      <c r="I11" s="542">
        <f t="shared" si="9"/>
        <v>124447</v>
      </c>
      <c r="J11" s="542">
        <f t="shared" si="9"/>
        <v>178119</v>
      </c>
      <c r="K11" s="542">
        <f t="shared" si="9"/>
        <v>20026</v>
      </c>
    </row>
    <row r="12" spans="2:29" x14ac:dyDescent="0.2">
      <c r="B12" s="527"/>
      <c r="C12" s="203"/>
      <c r="D12" s="206"/>
      <c r="E12" s="206"/>
    </row>
    <row r="13" spans="2:29" x14ac:dyDescent="0.2">
      <c r="B13" s="526" t="s">
        <v>922</v>
      </c>
    </row>
    <row r="14" spans="2:29" ht="15.75" x14ac:dyDescent="0.25">
      <c r="J14" s="599" t="s">
        <v>881</v>
      </c>
      <c r="Q14" s="599" t="s">
        <v>882</v>
      </c>
      <c r="X14" s="189"/>
      <c r="Y14" s="189" t="s">
        <v>183</v>
      </c>
    </row>
    <row r="15" spans="2:29" x14ac:dyDescent="0.2">
      <c r="I15" s="190"/>
      <c r="J15" s="189" t="s">
        <v>184</v>
      </c>
      <c r="P15" s="190"/>
      <c r="Q15" s="189" t="s">
        <v>184</v>
      </c>
    </row>
    <row r="16" spans="2:29" ht="25.5" x14ac:dyDescent="0.2">
      <c r="I16" s="21" t="s">
        <v>916</v>
      </c>
      <c r="J16" s="191" t="s">
        <v>185</v>
      </c>
      <c r="K16" s="192" t="s">
        <v>186</v>
      </c>
      <c r="L16" s="192" t="s">
        <v>187</v>
      </c>
      <c r="M16" s="192" t="s">
        <v>188</v>
      </c>
      <c r="N16" s="553" t="s">
        <v>181</v>
      </c>
      <c r="P16" s="21" t="s">
        <v>916</v>
      </c>
      <c r="Q16" s="193" t="s">
        <v>189</v>
      </c>
      <c r="R16" s="193" t="s">
        <v>190</v>
      </c>
      <c r="S16" s="193" t="s">
        <v>191</v>
      </c>
      <c r="T16" s="193" t="s">
        <v>192</v>
      </c>
      <c r="U16" s="193" t="s">
        <v>193</v>
      </c>
      <c r="V16" s="553" t="s">
        <v>182</v>
      </c>
      <c r="X16" s="21" t="s">
        <v>916</v>
      </c>
      <c r="Y16" s="193" t="s">
        <v>194</v>
      </c>
      <c r="Z16" s="193" t="s">
        <v>195</v>
      </c>
      <c r="AA16" s="193" t="s">
        <v>196</v>
      </c>
      <c r="AB16" s="193" t="s">
        <v>197</v>
      </c>
      <c r="AC16" s="553" t="s">
        <v>183</v>
      </c>
    </row>
    <row r="17" spans="8:29" x14ac:dyDescent="0.2">
      <c r="I17" s="275" t="s">
        <v>173</v>
      </c>
      <c r="J17" s="77">
        <f t="shared" ref="J17:J22" si="10">J27/1000000</f>
        <v>3.9653000000000001E-2</v>
      </c>
      <c r="K17" s="77">
        <f t="shared" ref="K17:M17" si="11">K27/1000000</f>
        <v>3.7199999999999999E-4</v>
      </c>
      <c r="L17" s="77">
        <f t="shared" si="11"/>
        <v>0</v>
      </c>
      <c r="M17" s="77">
        <f t="shared" si="11"/>
        <v>0.27643899999999999</v>
      </c>
      <c r="N17" s="77">
        <f>SUM(J17:M17)</f>
        <v>0.31646399999999997</v>
      </c>
      <c r="P17" s="275" t="s">
        <v>173</v>
      </c>
      <c r="Q17" s="77">
        <f t="shared" ref="Q17:U22" si="12">Q27/1000000</f>
        <v>0</v>
      </c>
      <c r="R17" s="77">
        <f t="shared" si="12"/>
        <v>0</v>
      </c>
      <c r="S17" s="77">
        <f t="shared" si="12"/>
        <v>3.5820000000000001E-3</v>
      </c>
      <c r="T17" s="77">
        <f t="shared" si="12"/>
        <v>1.3795839999999999</v>
      </c>
      <c r="U17" s="77">
        <f t="shared" si="12"/>
        <v>0</v>
      </c>
      <c r="V17" s="77">
        <f>SUM(Q17:U17)</f>
        <v>1.3831659999999999</v>
      </c>
      <c r="X17" s="275" t="s">
        <v>173</v>
      </c>
      <c r="Y17" s="77">
        <f t="shared" ref="Y17:AB22" si="13">Y27/1000000</f>
        <v>8.848E-3</v>
      </c>
      <c r="Z17" s="77">
        <f t="shared" si="13"/>
        <v>3.5532000000000001E-2</v>
      </c>
      <c r="AA17" s="77">
        <f t="shared" si="13"/>
        <v>0</v>
      </c>
      <c r="AB17" s="77">
        <f t="shared" si="13"/>
        <v>0</v>
      </c>
      <c r="AC17" s="77">
        <f>SUM(Y17:AB17)</f>
        <v>4.4380000000000003E-2</v>
      </c>
    </row>
    <row r="18" spans="8:29" x14ac:dyDescent="0.2">
      <c r="I18" s="275" t="s">
        <v>174</v>
      </c>
      <c r="J18" s="77">
        <f t="shared" si="10"/>
        <v>8.8547910000000005</v>
      </c>
      <c r="K18" s="77">
        <f t="shared" ref="K18:M22" si="14">K28/1000000</f>
        <v>5.6820000000000004E-3</v>
      </c>
      <c r="L18" s="77">
        <f t="shared" si="14"/>
        <v>1.6490000000000001E-3</v>
      </c>
      <c r="M18" s="77">
        <f t="shared" si="14"/>
        <v>32.163575999999999</v>
      </c>
      <c r="N18" s="77">
        <f t="shared" ref="N18:N22" si="15">SUM(J18:M18)</f>
        <v>41.025697999999998</v>
      </c>
      <c r="P18" s="275" t="s">
        <v>174</v>
      </c>
      <c r="Q18" s="77">
        <f t="shared" si="12"/>
        <v>2.9779309999999999</v>
      </c>
      <c r="R18" s="77">
        <f t="shared" si="12"/>
        <v>9.1570000000000002E-3</v>
      </c>
      <c r="S18" s="77">
        <f t="shared" si="12"/>
        <v>0.412545</v>
      </c>
      <c r="T18" s="77">
        <f t="shared" si="12"/>
        <v>30.957463000000001</v>
      </c>
      <c r="U18" s="77">
        <f t="shared" si="12"/>
        <v>1.9000000000000001E-5</v>
      </c>
      <c r="V18" s="77">
        <f t="shared" ref="V18:V22" si="16">SUM(Q18:U18)</f>
        <v>34.357115</v>
      </c>
      <c r="X18" s="275" t="s">
        <v>174</v>
      </c>
      <c r="Y18" s="77">
        <f t="shared" si="13"/>
        <v>0</v>
      </c>
      <c r="Z18" s="77">
        <f t="shared" si="13"/>
        <v>1.4442999999999999E-2</v>
      </c>
      <c r="AA18" s="77">
        <f t="shared" si="13"/>
        <v>0.29433700000000002</v>
      </c>
      <c r="AB18" s="77">
        <f t="shared" si="13"/>
        <v>1.83E-4</v>
      </c>
      <c r="AC18" s="77">
        <f t="shared" ref="AC18:AC22" si="17">SUM(Y18:AB18)</f>
        <v>0.30896299999999999</v>
      </c>
    </row>
    <row r="19" spans="8:29" x14ac:dyDescent="0.2">
      <c r="I19" s="275" t="s">
        <v>175</v>
      </c>
      <c r="J19" s="77">
        <f t="shared" si="10"/>
        <v>28.939499000000001</v>
      </c>
      <c r="K19" s="77">
        <f t="shared" si="14"/>
        <v>4.5808939999999998</v>
      </c>
      <c r="L19" s="77">
        <f t="shared" si="14"/>
        <v>1.9913320000000001</v>
      </c>
      <c r="M19" s="77">
        <f t="shared" si="14"/>
        <v>135.78562700000001</v>
      </c>
      <c r="N19" s="77">
        <f t="shared" si="15"/>
        <v>171.29735199999999</v>
      </c>
      <c r="P19" s="275" t="s">
        <v>175</v>
      </c>
      <c r="Q19" s="77">
        <f t="shared" si="12"/>
        <v>2.0698999999999999E-2</v>
      </c>
      <c r="R19" s="77">
        <f t="shared" si="12"/>
        <v>2.6906439999999998</v>
      </c>
      <c r="S19" s="77">
        <f t="shared" si="12"/>
        <v>0.96604599999999996</v>
      </c>
      <c r="T19" s="77">
        <f t="shared" si="12"/>
        <v>144.161708</v>
      </c>
      <c r="U19" s="77">
        <f t="shared" si="12"/>
        <v>0.151584</v>
      </c>
      <c r="V19" s="77">
        <f t="shared" si="16"/>
        <v>147.99068100000002</v>
      </c>
      <c r="X19" s="275" t="s">
        <v>175</v>
      </c>
      <c r="Y19" s="77">
        <f t="shared" si="13"/>
        <v>9.7940000000000006E-3</v>
      </c>
      <c r="Z19" s="77">
        <f t="shared" si="13"/>
        <v>3.3658139999999999</v>
      </c>
      <c r="AA19" s="77">
        <f t="shared" si="13"/>
        <v>9.3640460000000001</v>
      </c>
      <c r="AB19" s="77">
        <f t="shared" si="13"/>
        <v>0.14491100000000001</v>
      </c>
      <c r="AC19" s="77">
        <f t="shared" si="17"/>
        <v>12.884565</v>
      </c>
    </row>
    <row r="20" spans="8:29" x14ac:dyDescent="0.2">
      <c r="I20" s="275" t="s">
        <v>176</v>
      </c>
      <c r="J20" s="77">
        <f t="shared" si="10"/>
        <v>1.3687510000000001</v>
      </c>
      <c r="K20" s="77">
        <f t="shared" si="14"/>
        <v>2.3045650000000002</v>
      </c>
      <c r="L20" s="77">
        <f t="shared" si="14"/>
        <v>1.2919E-2</v>
      </c>
      <c r="M20" s="77">
        <f t="shared" si="14"/>
        <v>82.736658000000006</v>
      </c>
      <c r="N20" s="77">
        <f t="shared" si="15"/>
        <v>86.422893000000002</v>
      </c>
      <c r="P20" s="275" t="s">
        <v>176</v>
      </c>
      <c r="Q20" s="77">
        <f t="shared" si="12"/>
        <v>2.8380809999999999</v>
      </c>
      <c r="R20" s="77">
        <f t="shared" si="12"/>
        <v>0.56507499999999999</v>
      </c>
      <c r="S20" s="77">
        <f t="shared" si="12"/>
        <v>0.211698</v>
      </c>
      <c r="T20" s="77">
        <f t="shared" si="12"/>
        <v>111.786728</v>
      </c>
      <c r="U20" s="77">
        <f t="shared" si="12"/>
        <v>8.0843999999999999E-2</v>
      </c>
      <c r="V20" s="77">
        <f t="shared" si="16"/>
        <v>115.48242599999999</v>
      </c>
      <c r="X20" s="275" t="s">
        <v>176</v>
      </c>
      <c r="Y20" s="77">
        <f t="shared" si="13"/>
        <v>2.7999999999999998E-4</v>
      </c>
      <c r="Z20" s="77">
        <f t="shared" si="13"/>
        <v>3.375E-3</v>
      </c>
      <c r="AA20" s="77">
        <f t="shared" si="13"/>
        <v>1.9757990000000001</v>
      </c>
      <c r="AB20" s="77">
        <f t="shared" si="13"/>
        <v>9.9456000000000003E-2</v>
      </c>
      <c r="AC20" s="77">
        <f t="shared" si="17"/>
        <v>2.07891</v>
      </c>
    </row>
    <row r="21" spans="8:29" x14ac:dyDescent="0.2">
      <c r="I21" s="275" t="s">
        <v>177</v>
      </c>
      <c r="J21" s="77">
        <f t="shared" si="10"/>
        <v>0</v>
      </c>
      <c r="K21" s="77">
        <f t="shared" si="14"/>
        <v>0</v>
      </c>
      <c r="L21" s="77">
        <f t="shared" si="14"/>
        <v>0</v>
      </c>
      <c r="M21" s="77">
        <f t="shared" si="14"/>
        <v>16.870433999999999</v>
      </c>
      <c r="N21" s="77">
        <f t="shared" si="15"/>
        <v>16.870433999999999</v>
      </c>
      <c r="P21" s="275" t="s">
        <v>177</v>
      </c>
      <c r="Q21" s="77">
        <f t="shared" si="12"/>
        <v>0</v>
      </c>
      <c r="R21" s="77">
        <f t="shared" si="12"/>
        <v>0</v>
      </c>
      <c r="S21" s="77">
        <f t="shared" si="12"/>
        <v>0</v>
      </c>
      <c r="T21" s="77">
        <f t="shared" si="12"/>
        <v>22.396799000000001</v>
      </c>
      <c r="U21" s="77">
        <f t="shared" si="12"/>
        <v>0</v>
      </c>
      <c r="V21" s="77">
        <f t="shared" si="16"/>
        <v>22.396799000000001</v>
      </c>
      <c r="X21" s="275" t="s">
        <v>177</v>
      </c>
      <c r="Y21" s="77">
        <f t="shared" si="13"/>
        <v>0</v>
      </c>
      <c r="Z21" s="77">
        <f t="shared" si="13"/>
        <v>0</v>
      </c>
      <c r="AA21" s="77">
        <f t="shared" si="13"/>
        <v>0</v>
      </c>
      <c r="AB21" s="77">
        <f t="shared" si="13"/>
        <v>0</v>
      </c>
      <c r="AC21" s="77">
        <f t="shared" si="17"/>
        <v>0</v>
      </c>
    </row>
    <row r="22" spans="8:29" x14ac:dyDescent="0.2">
      <c r="I22" s="275" t="s">
        <v>921</v>
      </c>
      <c r="J22" s="77">
        <f t="shared" si="10"/>
        <v>1.8979999999999999E-3</v>
      </c>
      <c r="K22" s="77">
        <f t="shared" si="14"/>
        <v>3.6999999999999999E-4</v>
      </c>
      <c r="L22" s="77">
        <f t="shared" si="14"/>
        <v>0</v>
      </c>
      <c r="M22" s="77">
        <f t="shared" si="14"/>
        <v>1.0115000000000001E-2</v>
      </c>
      <c r="N22" s="77">
        <f t="shared" si="15"/>
        <v>1.2383000000000002E-2</v>
      </c>
      <c r="P22" s="275" t="s">
        <v>915</v>
      </c>
      <c r="Q22" s="77">
        <f t="shared" si="12"/>
        <v>4.2299999999999998E-4</v>
      </c>
      <c r="R22" s="77">
        <f t="shared" si="12"/>
        <v>0</v>
      </c>
      <c r="S22" s="77">
        <f t="shared" si="12"/>
        <v>0.76353899999999997</v>
      </c>
      <c r="T22" s="77">
        <f t="shared" si="12"/>
        <v>2.5999999999999998E-5</v>
      </c>
      <c r="U22" s="77">
        <f t="shared" si="12"/>
        <v>0</v>
      </c>
      <c r="V22" s="77">
        <f t="shared" si="16"/>
        <v>0.76398799999999989</v>
      </c>
      <c r="X22" s="275" t="s">
        <v>915</v>
      </c>
      <c r="Y22" s="77">
        <f t="shared" si="13"/>
        <v>0</v>
      </c>
      <c r="Z22" s="77">
        <f t="shared" si="13"/>
        <v>9.3000000000000005E-4</v>
      </c>
      <c r="AA22" s="77">
        <f t="shared" si="13"/>
        <v>0</v>
      </c>
      <c r="AB22" s="77">
        <f t="shared" si="13"/>
        <v>0</v>
      </c>
      <c r="AC22" s="77">
        <f t="shared" si="17"/>
        <v>9.3000000000000005E-4</v>
      </c>
    </row>
    <row r="23" spans="8:29" x14ac:dyDescent="0.2">
      <c r="I23" s="195" t="s">
        <v>79</v>
      </c>
      <c r="J23" s="196">
        <f>SUM(J17:J22)</f>
        <v>39.204592000000005</v>
      </c>
      <c r="K23" s="196">
        <f>SUM(K17:K22)</f>
        <v>6.891883</v>
      </c>
      <c r="L23" s="196">
        <f>SUM(L17:L22)</f>
        <v>2.0059</v>
      </c>
      <c r="M23" s="196">
        <f>SUM(M17:M22)</f>
        <v>267.842849</v>
      </c>
      <c r="N23" s="196">
        <f>SUM(N17:N22)</f>
        <v>315.945224</v>
      </c>
      <c r="P23" s="195" t="s">
        <v>79</v>
      </c>
      <c r="Q23" s="196">
        <f t="shared" ref="Q23:V23" si="18">SUM(Q17:Q22)</f>
        <v>5.8371339999999989</v>
      </c>
      <c r="R23" s="196">
        <f t="shared" si="18"/>
        <v>3.2648760000000001</v>
      </c>
      <c r="S23" s="196">
        <f t="shared" si="18"/>
        <v>2.3574099999999998</v>
      </c>
      <c r="T23" s="196">
        <f t="shared" si="18"/>
        <v>310.68230799999998</v>
      </c>
      <c r="U23" s="196">
        <f t="shared" si="18"/>
        <v>0.23244699999999999</v>
      </c>
      <c r="V23" s="196">
        <f t="shared" si="18"/>
        <v>322.37417499999998</v>
      </c>
      <c r="X23" s="195" t="s">
        <v>79</v>
      </c>
      <c r="Y23" s="196">
        <f>SUM(Y17:Y22)</f>
        <v>1.8921999999999998E-2</v>
      </c>
      <c r="Z23" s="196">
        <f>SUM(Z17:Z22)</f>
        <v>3.4200939999999997</v>
      </c>
      <c r="AA23" s="196">
        <f>SUM(AA17:AA22)</f>
        <v>11.634182000000001</v>
      </c>
      <c r="AB23" s="196">
        <f>SUM(AB17:AB22)</f>
        <v>0.24454999999999999</v>
      </c>
      <c r="AC23" s="196">
        <f>SUM(AC17:AC22)</f>
        <v>15.317748000000002</v>
      </c>
    </row>
    <row r="24" spans="8:29" x14ac:dyDescent="0.2">
      <c r="H24" s="194"/>
      <c r="J24" s="189"/>
      <c r="Q24" s="189"/>
      <c r="X24" s="189"/>
    </row>
    <row r="25" spans="8:29" x14ac:dyDescent="0.2">
      <c r="H25" s="194"/>
      <c r="J25" s="189" t="s">
        <v>198</v>
      </c>
      <c r="Q25" s="189" t="s">
        <v>198</v>
      </c>
      <c r="X25" s="189" t="s">
        <v>198</v>
      </c>
    </row>
    <row r="26" spans="8:29" ht="25.5" x14ac:dyDescent="0.2">
      <c r="H26" s="194"/>
      <c r="I26" s="21" t="s">
        <v>916</v>
      </c>
      <c r="J26" s="191" t="s">
        <v>211</v>
      </c>
      <c r="K26" s="192" t="s">
        <v>199</v>
      </c>
      <c r="L26" s="192" t="s">
        <v>200</v>
      </c>
      <c r="M26" s="192" t="s">
        <v>201</v>
      </c>
      <c r="N26" s="192" t="s">
        <v>79</v>
      </c>
      <c r="P26" s="21" t="s">
        <v>916</v>
      </c>
      <c r="Q26" s="197" t="s">
        <v>202</v>
      </c>
      <c r="R26" s="197" t="s">
        <v>200</v>
      </c>
      <c r="S26" s="197" t="s">
        <v>203</v>
      </c>
      <c r="T26" s="197" t="s">
        <v>201</v>
      </c>
      <c r="U26" s="197" t="s">
        <v>204</v>
      </c>
      <c r="V26" s="192" t="s">
        <v>79</v>
      </c>
      <c r="X26" s="21" t="s">
        <v>916</v>
      </c>
      <c r="Y26" s="193" t="s">
        <v>205</v>
      </c>
      <c r="Z26" s="197" t="s">
        <v>206</v>
      </c>
      <c r="AA26" s="197" t="s">
        <v>207</v>
      </c>
      <c r="AB26" s="197" t="s">
        <v>208</v>
      </c>
      <c r="AC26" s="192" t="s">
        <v>79</v>
      </c>
    </row>
    <row r="27" spans="8:29" x14ac:dyDescent="0.2">
      <c r="H27" s="194"/>
      <c r="I27" s="275" t="s">
        <v>173</v>
      </c>
      <c r="J27" s="198">
        <v>39653</v>
      </c>
      <c r="K27" s="198">
        <v>372</v>
      </c>
      <c r="L27" s="198"/>
      <c r="M27" s="198">
        <v>276439</v>
      </c>
      <c r="N27" s="198">
        <f>SUM(J27:M27)</f>
        <v>316464</v>
      </c>
      <c r="P27" s="275" t="s">
        <v>173</v>
      </c>
      <c r="Q27" s="198"/>
      <c r="R27" s="198"/>
      <c r="S27" s="198">
        <v>3582</v>
      </c>
      <c r="T27" s="198">
        <v>1379584</v>
      </c>
      <c r="U27" s="198"/>
      <c r="V27" s="198">
        <f t="shared" ref="V27:V32" si="19">SUM(Q27:U27)</f>
        <v>1383166</v>
      </c>
      <c r="X27" s="275" t="s">
        <v>173</v>
      </c>
      <c r="Y27" s="198">
        <v>8848</v>
      </c>
      <c r="Z27" s="198">
        <v>35532</v>
      </c>
      <c r="AA27" s="198"/>
      <c r="AB27" s="198"/>
      <c r="AC27" s="198">
        <f>SUM(Y27:AB27)</f>
        <v>44380</v>
      </c>
    </row>
    <row r="28" spans="8:29" x14ac:dyDescent="0.2">
      <c r="I28" s="275" t="s">
        <v>174</v>
      </c>
      <c r="J28" s="198">
        <v>8854791</v>
      </c>
      <c r="K28" s="198">
        <v>5682</v>
      </c>
      <c r="L28" s="198">
        <v>1649</v>
      </c>
      <c r="M28" s="198">
        <v>32163576</v>
      </c>
      <c r="N28" s="198">
        <f t="shared" ref="N28:N32" si="20">SUM(J28:M28)</f>
        <v>41025698</v>
      </c>
      <c r="P28" s="275" t="s">
        <v>174</v>
      </c>
      <c r="Q28" s="198">
        <v>2977931</v>
      </c>
      <c r="R28" s="198">
        <v>9157</v>
      </c>
      <c r="S28" s="198">
        <v>412545</v>
      </c>
      <c r="T28" s="198">
        <v>30957463</v>
      </c>
      <c r="U28" s="198">
        <v>19</v>
      </c>
      <c r="V28" s="198">
        <f t="shared" si="19"/>
        <v>34357115</v>
      </c>
      <c r="X28" s="275" t="s">
        <v>174</v>
      </c>
      <c r="Y28" s="198"/>
      <c r="Z28" s="198">
        <v>14443</v>
      </c>
      <c r="AA28" s="198">
        <v>294337</v>
      </c>
      <c r="AB28" s="198">
        <v>183</v>
      </c>
      <c r="AC28" s="198">
        <f t="shared" ref="AC28:AC32" si="21">SUM(Y28:AB28)</f>
        <v>308963</v>
      </c>
    </row>
    <row r="29" spans="8:29" x14ac:dyDescent="0.2">
      <c r="I29" s="275" t="s">
        <v>175</v>
      </c>
      <c r="J29" s="198">
        <v>28939499</v>
      </c>
      <c r="K29" s="198">
        <v>4580894</v>
      </c>
      <c r="L29" s="198">
        <v>1991332</v>
      </c>
      <c r="M29" s="198">
        <v>135785627</v>
      </c>
      <c r="N29" s="198">
        <f t="shared" si="20"/>
        <v>171297352</v>
      </c>
      <c r="P29" s="275" t="s">
        <v>175</v>
      </c>
      <c r="Q29" s="198">
        <v>20699</v>
      </c>
      <c r="R29" s="198">
        <v>2690644</v>
      </c>
      <c r="S29" s="198">
        <v>966046</v>
      </c>
      <c r="T29" s="198">
        <v>144161708</v>
      </c>
      <c r="U29" s="198">
        <v>151584</v>
      </c>
      <c r="V29" s="198">
        <f t="shared" si="19"/>
        <v>147990681</v>
      </c>
      <c r="X29" s="275" t="s">
        <v>175</v>
      </c>
      <c r="Y29" s="198">
        <v>9794</v>
      </c>
      <c r="Z29" s="198">
        <v>3365814</v>
      </c>
      <c r="AA29" s="198">
        <v>9364046</v>
      </c>
      <c r="AB29" s="198">
        <v>144911</v>
      </c>
      <c r="AC29" s="198">
        <f t="shared" si="21"/>
        <v>12884565</v>
      </c>
    </row>
    <row r="30" spans="8:29" x14ac:dyDescent="0.2">
      <c r="I30" s="275" t="s">
        <v>176</v>
      </c>
      <c r="J30" s="198">
        <v>1368751</v>
      </c>
      <c r="K30" s="198">
        <v>2304565</v>
      </c>
      <c r="L30" s="198">
        <v>12919</v>
      </c>
      <c r="M30" s="198">
        <v>82736658</v>
      </c>
      <c r="N30" s="198">
        <f t="shared" si="20"/>
        <v>86422893</v>
      </c>
      <c r="P30" s="275" t="s">
        <v>176</v>
      </c>
      <c r="Q30" s="198">
        <v>2838081</v>
      </c>
      <c r="R30" s="198">
        <v>565075</v>
      </c>
      <c r="S30" s="198">
        <v>211698</v>
      </c>
      <c r="T30" s="198">
        <v>111786728</v>
      </c>
      <c r="U30" s="198">
        <v>80844</v>
      </c>
      <c r="V30" s="198">
        <f t="shared" si="19"/>
        <v>115482426</v>
      </c>
      <c r="X30" s="275" t="s">
        <v>176</v>
      </c>
      <c r="Y30" s="198">
        <v>280</v>
      </c>
      <c r="Z30" s="198">
        <v>3375</v>
      </c>
      <c r="AA30" s="198">
        <v>1975799</v>
      </c>
      <c r="AB30" s="198">
        <v>99456</v>
      </c>
      <c r="AC30" s="198">
        <f t="shared" si="21"/>
        <v>2078910</v>
      </c>
    </row>
    <row r="31" spans="8:29" x14ac:dyDescent="0.2">
      <c r="I31" s="275" t="s">
        <v>177</v>
      </c>
      <c r="J31" s="198"/>
      <c r="K31" s="198"/>
      <c r="L31" s="198"/>
      <c r="M31" s="198">
        <v>16870434</v>
      </c>
      <c r="N31" s="198">
        <f t="shared" si="20"/>
        <v>16870434</v>
      </c>
      <c r="P31" s="275" t="s">
        <v>177</v>
      </c>
      <c r="Q31" s="198"/>
      <c r="R31" s="198"/>
      <c r="S31" s="198"/>
      <c r="T31" s="198">
        <v>22396799</v>
      </c>
      <c r="U31" s="198"/>
      <c r="V31" s="198">
        <f t="shared" si="19"/>
        <v>22396799</v>
      </c>
      <c r="X31" s="275" t="s">
        <v>177</v>
      </c>
      <c r="Y31" s="198"/>
      <c r="Z31" s="198"/>
      <c r="AA31" s="198"/>
      <c r="AB31" s="198"/>
      <c r="AC31" s="198">
        <f t="shared" si="21"/>
        <v>0</v>
      </c>
    </row>
    <row r="32" spans="8:29" x14ac:dyDescent="0.2">
      <c r="I32" s="275" t="s">
        <v>921</v>
      </c>
      <c r="J32" s="198">
        <v>1898</v>
      </c>
      <c r="K32" s="198">
        <v>370</v>
      </c>
      <c r="L32" s="198"/>
      <c r="M32" s="198">
        <v>10115</v>
      </c>
      <c r="N32" s="198">
        <f t="shared" si="20"/>
        <v>12383</v>
      </c>
      <c r="P32" s="275" t="s">
        <v>915</v>
      </c>
      <c r="Q32" s="198">
        <v>423</v>
      </c>
      <c r="R32" s="198"/>
      <c r="S32" s="198">
        <v>763539</v>
      </c>
      <c r="T32" s="198">
        <v>26</v>
      </c>
      <c r="U32" s="198"/>
      <c r="V32" s="198">
        <f t="shared" si="19"/>
        <v>763988</v>
      </c>
      <c r="X32" s="275" t="s">
        <v>915</v>
      </c>
      <c r="Y32" s="198"/>
      <c r="Z32" s="198">
        <v>930</v>
      </c>
      <c r="AA32" s="198"/>
      <c r="AB32" s="198"/>
      <c r="AC32" s="198">
        <f t="shared" si="21"/>
        <v>930</v>
      </c>
    </row>
    <row r="33" spans="9:29" x14ac:dyDescent="0.2">
      <c r="I33" s="195" t="s">
        <v>79</v>
      </c>
      <c r="J33" s="199">
        <f>SUM(J27:J32)</f>
        <v>39204592</v>
      </c>
      <c r="K33" s="199">
        <f>SUM(K27:K32)</f>
        <v>6891883</v>
      </c>
      <c r="L33" s="199">
        <f>SUM(L27:L32)</f>
        <v>2005900</v>
      </c>
      <c r="M33" s="199">
        <f>SUM(M27:M32)</f>
        <v>267842849</v>
      </c>
      <c r="N33" s="199">
        <f>SUM(N27:N32)</f>
        <v>315945224</v>
      </c>
      <c r="P33" s="195" t="s">
        <v>79</v>
      </c>
      <c r="Q33" s="199">
        <f t="shared" ref="Q33:V33" si="22">SUM(Q27:Q32)</f>
        <v>5837134</v>
      </c>
      <c r="R33" s="199">
        <f t="shared" si="22"/>
        <v>3264876</v>
      </c>
      <c r="S33" s="199">
        <f t="shared" si="22"/>
        <v>2357410</v>
      </c>
      <c r="T33" s="199">
        <f t="shared" si="22"/>
        <v>310682308</v>
      </c>
      <c r="U33" s="199">
        <f t="shared" si="22"/>
        <v>232447</v>
      </c>
      <c r="V33" s="199">
        <f t="shared" si="22"/>
        <v>322374175</v>
      </c>
      <c r="X33" s="195" t="s">
        <v>79</v>
      </c>
      <c r="Y33" s="199">
        <f>SUM(Y27:Y32)</f>
        <v>18922</v>
      </c>
      <c r="Z33" s="199">
        <f>SUM(Z27:Z32)</f>
        <v>3420094</v>
      </c>
      <c r="AA33" s="199">
        <f>SUM(AA27:AA32)</f>
        <v>11634182</v>
      </c>
      <c r="AB33" s="199">
        <f>SUM(AB27:AB32)</f>
        <v>244550</v>
      </c>
      <c r="AC33" s="199">
        <f>SUM(AC27:AC32)</f>
        <v>15317748</v>
      </c>
    </row>
    <row r="34" spans="9:29" x14ac:dyDescent="0.2">
      <c r="I34" s="200"/>
      <c r="J34" s="201"/>
      <c r="K34" s="201"/>
      <c r="L34" s="201"/>
      <c r="M34" s="201"/>
      <c r="N34" s="201"/>
    </row>
    <row r="35" spans="9:29" x14ac:dyDescent="0.2">
      <c r="I35" s="200"/>
      <c r="J35" s="201"/>
      <c r="K35" s="201"/>
      <c r="L35" s="201"/>
      <c r="M35" s="201"/>
      <c r="N35" s="201"/>
    </row>
    <row r="36" spans="9:29" x14ac:dyDescent="0.2">
      <c r="I36" s="190"/>
    </row>
    <row r="37" spans="9:29" x14ac:dyDescent="0.2">
      <c r="J37" s="189" t="s">
        <v>209</v>
      </c>
      <c r="Q37" s="189" t="s">
        <v>209</v>
      </c>
      <c r="X37" s="189" t="s">
        <v>209</v>
      </c>
    </row>
    <row r="38" spans="9:29" ht="25.5" x14ac:dyDescent="0.2">
      <c r="I38" s="21" t="s">
        <v>917</v>
      </c>
      <c r="J38" s="191" t="s">
        <v>185</v>
      </c>
      <c r="K38" s="192" t="s">
        <v>186</v>
      </c>
      <c r="L38" s="192" t="s">
        <v>187</v>
      </c>
      <c r="M38" s="192" t="s">
        <v>188</v>
      </c>
      <c r="N38" s="625" t="s">
        <v>181</v>
      </c>
      <c r="P38" s="21" t="s">
        <v>917</v>
      </c>
      <c r="Q38" s="193" t="s">
        <v>189</v>
      </c>
      <c r="R38" s="193" t="s">
        <v>190</v>
      </c>
      <c r="S38" s="193" t="s">
        <v>191</v>
      </c>
      <c r="T38" s="193" t="s">
        <v>192</v>
      </c>
      <c r="U38" s="193" t="s">
        <v>193</v>
      </c>
      <c r="V38" s="625" t="s">
        <v>182</v>
      </c>
      <c r="X38" s="21" t="s">
        <v>917</v>
      </c>
      <c r="Y38" s="193" t="s">
        <v>194</v>
      </c>
      <c r="Z38" s="193" t="s">
        <v>195</v>
      </c>
      <c r="AA38" s="193" t="s">
        <v>196</v>
      </c>
      <c r="AB38" s="193" t="s">
        <v>197</v>
      </c>
      <c r="AC38" s="625" t="s">
        <v>183</v>
      </c>
    </row>
    <row r="39" spans="9:29" x14ac:dyDescent="0.2">
      <c r="I39" s="275" t="s">
        <v>173</v>
      </c>
      <c r="J39" s="77">
        <f t="shared" ref="J39:J44" si="23">J49/1024</f>
        <v>4.539208293530459</v>
      </c>
      <c r="K39" s="77">
        <f t="shared" ref="K39:M39" si="24">K49/1024</f>
        <v>8.8665825387579294E-5</v>
      </c>
      <c r="L39" s="77">
        <f t="shared" si="24"/>
        <v>0</v>
      </c>
      <c r="M39" s="77">
        <f t="shared" si="24"/>
        <v>20.727821964212108</v>
      </c>
      <c r="N39" s="77">
        <f>SUM(J39:M39)</f>
        <v>25.267118923567956</v>
      </c>
      <c r="P39" s="275" t="s">
        <v>173</v>
      </c>
      <c r="Q39" s="77">
        <f t="shared" ref="Q39:U44" si="25">Q49/1024</f>
        <v>0</v>
      </c>
      <c r="R39" s="77">
        <f t="shared" si="25"/>
        <v>0</v>
      </c>
      <c r="S39" s="77">
        <f t="shared" si="25"/>
        <v>0.46184356556750489</v>
      </c>
      <c r="T39" s="77">
        <f t="shared" si="25"/>
        <v>86.838220045929106</v>
      </c>
      <c r="U39" s="77">
        <f t="shared" si="25"/>
        <v>0</v>
      </c>
      <c r="V39" s="77">
        <f>SUM(Q39:U39)</f>
        <v>87.300063611496611</v>
      </c>
      <c r="X39" s="275" t="s">
        <v>173</v>
      </c>
      <c r="Y39" s="77">
        <f>Y49/1024</f>
        <v>0.245615654450375</v>
      </c>
      <c r="Z39" s="77">
        <f t="shared" ref="Z39:AB39" si="26">Z49/1024</f>
        <v>0.35793223761720505</v>
      </c>
      <c r="AA39" s="77">
        <f t="shared" si="26"/>
        <v>0</v>
      </c>
      <c r="AB39" s="77">
        <f t="shared" si="26"/>
        <v>0</v>
      </c>
      <c r="AC39" s="77">
        <f>SUM(Y39:AB39)</f>
        <v>0.60354789206758008</v>
      </c>
    </row>
    <row r="40" spans="9:29" x14ac:dyDescent="0.2">
      <c r="I40" s="275" t="s">
        <v>174</v>
      </c>
      <c r="J40" s="77">
        <f t="shared" si="23"/>
        <v>260.02559251633494</v>
      </c>
      <c r="K40" s="77">
        <f t="shared" ref="K40:M44" si="27">K50/1024</f>
        <v>0.19817804820922852</v>
      </c>
      <c r="L40" s="77">
        <f t="shared" si="27"/>
        <v>0.97317387459588578</v>
      </c>
      <c r="M40" s="77">
        <f t="shared" si="27"/>
        <v>1428.4417060274511</v>
      </c>
      <c r="N40" s="77">
        <f t="shared" ref="N40:N44" si="28">SUM(J40:M40)</f>
        <v>1689.6386504665911</v>
      </c>
      <c r="P40" s="275" t="s">
        <v>174</v>
      </c>
      <c r="Q40" s="77">
        <f t="shared" si="25"/>
        <v>29.676029544284571</v>
      </c>
      <c r="R40" s="77">
        <f t="shared" si="25"/>
        <v>5.3537526178461032</v>
      </c>
      <c r="S40" s="77">
        <f t="shared" si="25"/>
        <v>43.03535914162412</v>
      </c>
      <c r="T40" s="77">
        <f t="shared" si="25"/>
        <v>1348.3792877001465</v>
      </c>
      <c r="U40" s="77">
        <f t="shared" si="25"/>
        <v>1.8206644726887987E-3</v>
      </c>
      <c r="V40" s="77">
        <f t="shared" ref="V40:V44" si="29">SUM(Q40:U40)</f>
        <v>1426.4462496683741</v>
      </c>
      <c r="X40" s="275" t="s">
        <v>174</v>
      </c>
      <c r="Y40" s="77">
        <f t="shared" ref="Y40:AB40" si="30">Y50/1024</f>
        <v>0</v>
      </c>
      <c r="Z40" s="77">
        <f t="shared" si="30"/>
        <v>6.8133126417487793</v>
      </c>
      <c r="AA40" s="77">
        <f t="shared" si="30"/>
        <v>47.648865184157323</v>
      </c>
      <c r="AB40" s="77">
        <f t="shared" si="30"/>
        <v>1.9051791591664355E-2</v>
      </c>
      <c r="AC40" s="77">
        <f t="shared" ref="AC40:AC44" si="31">SUM(Y40:AB40)</f>
        <v>54.481229617497767</v>
      </c>
    </row>
    <row r="41" spans="9:29" x14ac:dyDescent="0.2">
      <c r="I41" s="275" t="s">
        <v>175</v>
      </c>
      <c r="J41" s="77">
        <f t="shared" si="23"/>
        <v>169.27757320246974</v>
      </c>
      <c r="K41" s="77">
        <f t="shared" si="27"/>
        <v>70.928830132864263</v>
      </c>
      <c r="L41" s="77">
        <f t="shared" si="27"/>
        <v>101.21708305522168</v>
      </c>
      <c r="M41" s="77">
        <f t="shared" si="27"/>
        <v>1037.7376384562695</v>
      </c>
      <c r="N41" s="77">
        <f t="shared" si="28"/>
        <v>1379.1611248468253</v>
      </c>
      <c r="P41" s="275" t="s">
        <v>175</v>
      </c>
      <c r="Q41" s="77">
        <f t="shared" si="25"/>
        <v>0.36935084669585155</v>
      </c>
      <c r="R41" s="77">
        <f t="shared" si="25"/>
        <v>127.33599385913867</v>
      </c>
      <c r="S41" s="77">
        <f t="shared" si="25"/>
        <v>36.231371987922067</v>
      </c>
      <c r="T41" s="77">
        <f t="shared" si="25"/>
        <v>997.29832684953124</v>
      </c>
      <c r="U41" s="77">
        <f t="shared" si="25"/>
        <v>23.245644636684961</v>
      </c>
      <c r="V41" s="77">
        <f t="shared" si="29"/>
        <v>1184.4806881799727</v>
      </c>
      <c r="X41" s="275" t="s">
        <v>175</v>
      </c>
      <c r="Y41" s="77">
        <f t="shared" ref="Y41:AB41" si="32">Y51/1024</f>
        <v>0.43096779985353323</v>
      </c>
      <c r="Z41" s="77">
        <f t="shared" si="32"/>
        <v>18.169396123886134</v>
      </c>
      <c r="AA41" s="77">
        <f t="shared" si="32"/>
        <v>109.99244966011328</v>
      </c>
      <c r="AB41" s="77">
        <f t="shared" si="32"/>
        <v>6.7428294837472951</v>
      </c>
      <c r="AC41" s="77">
        <f t="shared" si="31"/>
        <v>135.33564306760024</v>
      </c>
    </row>
    <row r="42" spans="9:29" x14ac:dyDescent="0.2">
      <c r="I42" s="275" t="s">
        <v>176</v>
      </c>
      <c r="J42" s="77">
        <f t="shared" si="23"/>
        <v>73.006049926289947</v>
      </c>
      <c r="K42" s="77">
        <f t="shared" si="27"/>
        <v>18.962539974793749</v>
      </c>
      <c r="L42" s="77">
        <f t="shared" si="27"/>
        <v>0.74187341608649127</v>
      </c>
      <c r="M42" s="77">
        <f t="shared" si="27"/>
        <v>468.21370204062208</v>
      </c>
      <c r="N42" s="77">
        <f t="shared" si="28"/>
        <v>560.92416535779228</v>
      </c>
      <c r="P42" s="275" t="s">
        <v>176</v>
      </c>
      <c r="Q42" s="77">
        <f t="shared" si="25"/>
        <v>34.08021026649287</v>
      </c>
      <c r="R42" s="77">
        <f t="shared" si="25"/>
        <v>149.87860793410547</v>
      </c>
      <c r="S42" s="77">
        <f t="shared" si="25"/>
        <v>32.192623448052444</v>
      </c>
      <c r="T42" s="77">
        <f t="shared" si="25"/>
        <v>798.56707069437016</v>
      </c>
      <c r="U42" s="77">
        <f t="shared" si="25"/>
        <v>0.99054843044268559</v>
      </c>
      <c r="V42" s="77">
        <f t="shared" si="29"/>
        <v>1015.7090607734636</v>
      </c>
      <c r="X42" s="275" t="s">
        <v>176</v>
      </c>
      <c r="Y42" s="77">
        <f t="shared" ref="Y42:AB42" si="33">Y52/1024</f>
        <v>0.24048784476417481</v>
      </c>
      <c r="Z42" s="77">
        <f t="shared" si="33"/>
        <v>9.0727360657183399E-5</v>
      </c>
      <c r="AA42" s="77">
        <f t="shared" si="33"/>
        <v>6.8374081764513868</v>
      </c>
      <c r="AB42" s="77">
        <f t="shared" si="33"/>
        <v>3.9747594293658005E-2</v>
      </c>
      <c r="AC42" s="77">
        <f t="shared" si="31"/>
        <v>7.1177343428698769</v>
      </c>
    </row>
    <row r="43" spans="9:29" x14ac:dyDescent="0.2">
      <c r="I43" s="275" t="s">
        <v>177</v>
      </c>
      <c r="J43" s="77">
        <f t="shared" si="23"/>
        <v>0</v>
      </c>
      <c r="K43" s="77">
        <f t="shared" si="27"/>
        <v>0</v>
      </c>
      <c r="L43" s="77">
        <f t="shared" si="27"/>
        <v>0</v>
      </c>
      <c r="M43" s="77">
        <f t="shared" si="27"/>
        <v>9.4963431123760458</v>
      </c>
      <c r="N43" s="77">
        <f t="shared" si="28"/>
        <v>9.4963431123760458</v>
      </c>
      <c r="P43" s="275" t="s">
        <v>177</v>
      </c>
      <c r="Q43" s="77">
        <f t="shared" si="25"/>
        <v>0</v>
      </c>
      <c r="R43" s="77">
        <f t="shared" si="25"/>
        <v>0</v>
      </c>
      <c r="S43" s="77">
        <f t="shared" si="25"/>
        <v>0</v>
      </c>
      <c r="T43" s="77">
        <f t="shared" si="25"/>
        <v>18.462101408367676</v>
      </c>
      <c r="U43" s="77">
        <f t="shared" si="25"/>
        <v>0</v>
      </c>
      <c r="V43" s="77">
        <f t="shared" si="29"/>
        <v>18.462101408367676</v>
      </c>
      <c r="X43" s="275" t="s">
        <v>177</v>
      </c>
      <c r="Y43" s="77">
        <f t="shared" ref="Y43:AB43" si="34">Y53/1024</f>
        <v>0</v>
      </c>
      <c r="Z43" s="77">
        <f t="shared" si="34"/>
        <v>0</v>
      </c>
      <c r="AA43" s="77">
        <f t="shared" si="34"/>
        <v>0</v>
      </c>
      <c r="AB43" s="77">
        <f t="shared" si="34"/>
        <v>0</v>
      </c>
      <c r="AC43" s="77">
        <f t="shared" si="31"/>
        <v>0</v>
      </c>
    </row>
    <row r="44" spans="9:29" x14ac:dyDescent="0.2">
      <c r="I44" s="275" t="s">
        <v>921</v>
      </c>
      <c r="J44" s="77">
        <f t="shared" si="23"/>
        <v>1.8994154834217579E-4</v>
      </c>
      <c r="K44" s="77">
        <f t="shared" si="27"/>
        <v>3.2591960916761231E-3</v>
      </c>
      <c r="L44" s="77">
        <f t="shared" si="27"/>
        <v>0</v>
      </c>
      <c r="M44" s="77">
        <f t="shared" si="27"/>
        <v>4.3904682570428027E-5</v>
      </c>
      <c r="N44" s="77">
        <f t="shared" si="28"/>
        <v>3.493042322588727E-3</v>
      </c>
      <c r="P44" s="275" t="s">
        <v>915</v>
      </c>
      <c r="Q44" s="77">
        <f t="shared" si="25"/>
        <v>2.1735968402936034E-6</v>
      </c>
      <c r="R44" s="77">
        <f t="shared" si="25"/>
        <v>0</v>
      </c>
      <c r="S44" s="77">
        <f t="shared" si="25"/>
        <v>0.90714540800945509</v>
      </c>
      <c r="T44" s="77">
        <f t="shared" si="25"/>
        <v>1.245507792191338E-5</v>
      </c>
      <c r="U44" s="77">
        <f t="shared" si="25"/>
        <v>0</v>
      </c>
      <c r="V44" s="77">
        <f t="shared" si="29"/>
        <v>0.9071600366842173</v>
      </c>
      <c r="X44" s="275" t="s">
        <v>915</v>
      </c>
      <c r="Y44" s="77">
        <f t="shared" ref="Y44:AB44" si="35">Y54/1024</f>
        <v>0</v>
      </c>
      <c r="Z44" s="77">
        <f t="shared" si="35"/>
        <v>4.0766190795693454E-4</v>
      </c>
      <c r="AA44" s="77">
        <f t="shared" si="35"/>
        <v>0</v>
      </c>
      <c r="AB44" s="77">
        <f t="shared" si="35"/>
        <v>0</v>
      </c>
      <c r="AC44" s="77">
        <f t="shared" si="31"/>
        <v>4.0766190795693454E-4</v>
      </c>
    </row>
    <row r="45" spans="9:29" x14ac:dyDescent="0.2">
      <c r="I45" s="188" t="s">
        <v>79</v>
      </c>
      <c r="J45" s="203">
        <f>SUM(J39:J44)</f>
        <v>506.84861388017345</v>
      </c>
      <c r="K45" s="203">
        <f>SUM(K39:K44)</f>
        <v>90.092896017784312</v>
      </c>
      <c r="L45" s="203">
        <f>SUM(L39:L44)</f>
        <v>102.93213034590406</v>
      </c>
      <c r="M45" s="203">
        <f>SUM(M39:M44)</f>
        <v>2964.6172555056132</v>
      </c>
      <c r="N45" s="203">
        <f>SUM(N39:N44)</f>
        <v>3664.4908957494754</v>
      </c>
      <c r="P45" s="188" t="s">
        <v>79</v>
      </c>
      <c r="Q45" s="203">
        <f t="shared" ref="Q45:V45" si="36">SUM(Q39:Q44)</f>
        <v>64.125592831070136</v>
      </c>
      <c r="R45" s="203">
        <f t="shared" si="36"/>
        <v>282.56835441109024</v>
      </c>
      <c r="S45" s="203">
        <f t="shared" si="36"/>
        <v>112.82834355117559</v>
      </c>
      <c r="T45" s="203">
        <f t="shared" si="36"/>
        <v>3249.5450191534228</v>
      </c>
      <c r="U45" s="203">
        <f t="shared" si="36"/>
        <v>24.238013731600336</v>
      </c>
      <c r="V45" s="203">
        <f t="shared" si="36"/>
        <v>3733.3053236783589</v>
      </c>
      <c r="X45" s="188" t="s">
        <v>79</v>
      </c>
      <c r="Y45" s="203">
        <f>SUM(Y39:Y44)</f>
        <v>0.91707129906808305</v>
      </c>
      <c r="Z45" s="203">
        <f>SUM(Z39:Z44)</f>
        <v>25.341139392520731</v>
      </c>
      <c r="AA45" s="203">
        <f>SUM(AA39:AA44)</f>
        <v>164.47872302072199</v>
      </c>
      <c r="AB45" s="203">
        <f>SUM(AB39:AB44)</f>
        <v>6.8016288696326175</v>
      </c>
      <c r="AC45" s="203">
        <f>SUM(AC39:AC44)</f>
        <v>197.53856258194344</v>
      </c>
    </row>
    <row r="46" spans="9:29" x14ac:dyDescent="0.2">
      <c r="I46" s="204"/>
      <c r="P46" s="204"/>
      <c r="W46" s="204"/>
    </row>
    <row r="47" spans="9:29" x14ac:dyDescent="0.2">
      <c r="J47" s="189" t="s">
        <v>210</v>
      </c>
      <c r="Q47" s="189" t="s">
        <v>210</v>
      </c>
      <c r="X47" s="189" t="s">
        <v>210</v>
      </c>
    </row>
    <row r="48" spans="9:29" ht="25.5" x14ac:dyDescent="0.2">
      <c r="I48" s="21" t="s">
        <v>917</v>
      </c>
      <c r="J48" s="205" t="s">
        <v>211</v>
      </c>
      <c r="K48" s="202" t="s">
        <v>199</v>
      </c>
      <c r="L48" s="202" t="s">
        <v>200</v>
      </c>
      <c r="M48" s="202" t="s">
        <v>201</v>
      </c>
      <c r="N48" s="202" t="s">
        <v>79</v>
      </c>
      <c r="P48" s="21" t="s">
        <v>917</v>
      </c>
      <c r="Q48" s="197" t="s">
        <v>202</v>
      </c>
      <c r="R48" s="197" t="s">
        <v>200</v>
      </c>
      <c r="S48" s="197" t="s">
        <v>203</v>
      </c>
      <c r="T48" s="197" t="s">
        <v>201</v>
      </c>
      <c r="U48" s="197" t="s">
        <v>204</v>
      </c>
      <c r="V48" s="202" t="s">
        <v>79</v>
      </c>
      <c r="X48" s="21" t="s">
        <v>917</v>
      </c>
      <c r="Y48" s="193" t="s">
        <v>205</v>
      </c>
      <c r="Z48" s="197" t="s">
        <v>206</v>
      </c>
      <c r="AA48" s="197" t="s">
        <v>207</v>
      </c>
      <c r="AB48" s="197" t="s">
        <v>208</v>
      </c>
      <c r="AC48" s="202" t="s">
        <v>79</v>
      </c>
    </row>
    <row r="49" spans="9:34" x14ac:dyDescent="0.2">
      <c r="I49" s="275" t="s">
        <v>173</v>
      </c>
      <c r="J49" s="77">
        <v>4648.14929257519</v>
      </c>
      <c r="K49" s="77">
        <v>9.0793805196881197E-2</v>
      </c>
      <c r="L49" s="77"/>
      <c r="M49" s="77">
        <v>21225.289691353199</v>
      </c>
      <c r="N49" s="77">
        <f>SUM(J49:M49)</f>
        <v>25873.529777733587</v>
      </c>
      <c r="P49" s="275" t="s">
        <v>173</v>
      </c>
      <c r="Q49" s="77"/>
      <c r="R49" s="77"/>
      <c r="S49" s="77">
        <v>472.92781114112501</v>
      </c>
      <c r="T49" s="77">
        <v>88922.337327031404</v>
      </c>
      <c r="U49" s="77"/>
      <c r="V49" s="77">
        <f>SUM(Q49:U49)</f>
        <v>89395.26513817253</v>
      </c>
      <c r="X49" s="275" t="s">
        <v>173</v>
      </c>
      <c r="Y49" s="77">
        <v>251.510430157184</v>
      </c>
      <c r="Z49" s="77">
        <v>366.52261132001797</v>
      </c>
      <c r="AA49" s="77"/>
      <c r="AB49" s="77"/>
      <c r="AC49" s="77">
        <f>SUM(Y49:AB49)</f>
        <v>618.033041477202</v>
      </c>
    </row>
    <row r="50" spans="9:34" x14ac:dyDescent="0.2">
      <c r="I50" s="275" t="s">
        <v>174</v>
      </c>
      <c r="J50" s="77">
        <v>266266.20673672698</v>
      </c>
      <c r="K50" s="77">
        <v>202.93432136625</v>
      </c>
      <c r="L50" s="77">
        <v>996.53004758618704</v>
      </c>
      <c r="M50" s="77">
        <v>1462724.3069721099</v>
      </c>
      <c r="N50" s="77">
        <f t="shared" ref="N50:N54" si="37">SUM(J50:M50)</f>
        <v>1730189.9780777893</v>
      </c>
      <c r="P50" s="275" t="s">
        <v>174</v>
      </c>
      <c r="Q50" s="77">
        <v>30388.254253347401</v>
      </c>
      <c r="R50" s="77">
        <v>5482.2426806744097</v>
      </c>
      <c r="S50" s="77">
        <v>44068.207761023099</v>
      </c>
      <c r="T50" s="77">
        <v>1380740.39060495</v>
      </c>
      <c r="U50" s="77">
        <v>1.8643604200333299</v>
      </c>
      <c r="V50" s="77">
        <f t="shared" ref="V50:V54" si="38">SUM(Q50:U50)</f>
        <v>1460680.9596604151</v>
      </c>
      <c r="X50" s="275" t="s">
        <v>174</v>
      </c>
      <c r="Y50" s="77"/>
      <c r="Z50" s="77">
        <v>6976.83214515075</v>
      </c>
      <c r="AA50" s="77">
        <v>48792.437948577099</v>
      </c>
      <c r="AB50" s="77">
        <v>19.509034589864299</v>
      </c>
      <c r="AC50" s="77">
        <f t="shared" ref="AC50:AC54" si="39">SUM(Y50:AB50)</f>
        <v>55788.779128317714</v>
      </c>
    </row>
    <row r="51" spans="9:34" x14ac:dyDescent="0.2">
      <c r="I51" s="275" t="s">
        <v>175</v>
      </c>
      <c r="J51" s="77">
        <v>173340.23495932901</v>
      </c>
      <c r="K51" s="77">
        <v>72631.122056053006</v>
      </c>
      <c r="L51" s="77">
        <v>103646.293048547</v>
      </c>
      <c r="M51" s="77">
        <v>1062643.3417792199</v>
      </c>
      <c r="N51" s="77">
        <f t="shared" si="37"/>
        <v>1412260.9918431491</v>
      </c>
      <c r="P51" s="275" t="s">
        <v>175</v>
      </c>
      <c r="Q51" s="77">
        <v>378.21526701655199</v>
      </c>
      <c r="R51" s="77">
        <v>130392.057711758</v>
      </c>
      <c r="S51" s="77">
        <v>37100.924915632197</v>
      </c>
      <c r="T51" s="77">
        <v>1021233.48669392</v>
      </c>
      <c r="U51" s="77">
        <v>23803.5401079654</v>
      </c>
      <c r="V51" s="77">
        <f t="shared" si="38"/>
        <v>1212908.2246962921</v>
      </c>
      <c r="X51" s="275" t="s">
        <v>175</v>
      </c>
      <c r="Y51" s="77">
        <v>441.31102705001803</v>
      </c>
      <c r="Z51" s="77">
        <v>18605.461630859401</v>
      </c>
      <c r="AA51" s="77">
        <v>112632.268451956</v>
      </c>
      <c r="AB51" s="77">
        <v>6904.6573913572302</v>
      </c>
      <c r="AC51" s="77">
        <f t="shared" si="39"/>
        <v>138583.69850122265</v>
      </c>
    </row>
    <row r="52" spans="9:34" x14ac:dyDescent="0.2">
      <c r="I52" s="275" t="s">
        <v>176</v>
      </c>
      <c r="J52" s="77">
        <v>74758.195124520906</v>
      </c>
      <c r="K52" s="77">
        <v>19417.640934188799</v>
      </c>
      <c r="L52" s="77">
        <v>759.67837807256706</v>
      </c>
      <c r="M52" s="77">
        <v>479450.83088959701</v>
      </c>
      <c r="N52" s="77">
        <f t="shared" si="37"/>
        <v>574386.34532637929</v>
      </c>
      <c r="P52" s="275" t="s">
        <v>176</v>
      </c>
      <c r="Q52" s="77">
        <v>34898.135312888699</v>
      </c>
      <c r="R52" s="77">
        <v>153475.69452452401</v>
      </c>
      <c r="S52" s="77">
        <v>32965.246410805703</v>
      </c>
      <c r="T52" s="77">
        <v>817732.68039103504</v>
      </c>
      <c r="U52" s="77">
        <v>1014.32159277331</v>
      </c>
      <c r="V52" s="77">
        <f t="shared" si="38"/>
        <v>1040086.0782320268</v>
      </c>
      <c r="X52" s="275" t="s">
        <v>176</v>
      </c>
      <c r="Y52" s="77">
        <v>246.25955303851501</v>
      </c>
      <c r="Z52" s="77">
        <v>9.2904817312955801E-2</v>
      </c>
      <c r="AA52" s="77">
        <v>7001.50597268622</v>
      </c>
      <c r="AB52" s="77">
        <v>40.701536556705797</v>
      </c>
      <c r="AC52" s="77">
        <f t="shared" si="39"/>
        <v>7288.559967098754</v>
      </c>
    </row>
    <row r="53" spans="9:34" x14ac:dyDescent="0.2">
      <c r="I53" s="275" t="s">
        <v>177</v>
      </c>
      <c r="J53" s="77"/>
      <c r="K53" s="77"/>
      <c r="L53" s="77"/>
      <c r="M53" s="77">
        <v>9724.2553470730709</v>
      </c>
      <c r="N53" s="77">
        <f t="shared" si="37"/>
        <v>9724.2553470730709</v>
      </c>
      <c r="P53" s="275" t="s">
        <v>177</v>
      </c>
      <c r="Q53" s="77"/>
      <c r="R53" s="77"/>
      <c r="S53" s="77"/>
      <c r="T53" s="77">
        <v>18905.1918421685</v>
      </c>
      <c r="U53" s="77"/>
      <c r="V53" s="77">
        <f t="shared" si="38"/>
        <v>18905.1918421685</v>
      </c>
      <c r="X53" s="275" t="s">
        <v>177</v>
      </c>
      <c r="Y53" s="77"/>
      <c r="Z53" s="77"/>
      <c r="AA53" s="77"/>
      <c r="AB53" s="77"/>
      <c r="AC53" s="77">
        <f t="shared" si="39"/>
        <v>0</v>
      </c>
    </row>
    <row r="54" spans="9:34" x14ac:dyDescent="0.2">
      <c r="I54" s="275" t="s">
        <v>921</v>
      </c>
      <c r="J54" s="77">
        <v>0.19450014550238801</v>
      </c>
      <c r="K54" s="77">
        <v>3.33741679787635</v>
      </c>
      <c r="L54" s="77"/>
      <c r="M54" s="77">
        <v>4.49583949521183E-2</v>
      </c>
      <c r="N54" s="77">
        <f t="shared" si="37"/>
        <v>3.5768753383308565</v>
      </c>
      <c r="P54" s="275" t="s">
        <v>915</v>
      </c>
      <c r="Q54" s="77">
        <v>2.2257631644606499E-3</v>
      </c>
      <c r="R54" s="77"/>
      <c r="S54" s="77">
        <v>928.91689780168201</v>
      </c>
      <c r="T54" s="77">
        <v>1.2753999792039301E-2</v>
      </c>
      <c r="U54" s="77"/>
      <c r="V54" s="77">
        <f t="shared" si="38"/>
        <v>928.93187756463851</v>
      </c>
      <c r="X54" s="275" t="s">
        <v>915</v>
      </c>
      <c r="Y54" s="77"/>
      <c r="Z54" s="77">
        <v>0.41744579374790097</v>
      </c>
      <c r="AA54" s="77"/>
      <c r="AB54" s="77"/>
      <c r="AC54" s="77">
        <f t="shared" si="39"/>
        <v>0.41744579374790097</v>
      </c>
    </row>
    <row r="55" spans="9:34" x14ac:dyDescent="0.2">
      <c r="I55" s="188" t="s">
        <v>79</v>
      </c>
      <c r="J55" s="203">
        <f>SUM(J49:J54)</f>
        <v>519012.98061329761</v>
      </c>
      <c r="K55" s="203">
        <f>SUM(K49:K54)</f>
        <v>92255.125522211136</v>
      </c>
      <c r="L55" s="203">
        <f>SUM(L49:L54)</f>
        <v>105402.50147420575</v>
      </c>
      <c r="M55" s="203">
        <f>SUM(M49:M54)</f>
        <v>3035768.0696377479</v>
      </c>
      <c r="N55" s="203">
        <f>SUM(N49:N54)</f>
        <v>3752438.6772474628</v>
      </c>
      <c r="P55" s="188" t="s">
        <v>79</v>
      </c>
      <c r="Q55" s="203">
        <f t="shared" ref="Q55:V55" si="40">SUM(Q49:Q54)</f>
        <v>65664.60705901582</v>
      </c>
      <c r="R55" s="203">
        <f t="shared" si="40"/>
        <v>289349.99491695641</v>
      </c>
      <c r="S55" s="203">
        <f t="shared" si="40"/>
        <v>115536.22379640381</v>
      </c>
      <c r="T55" s="203">
        <f t="shared" si="40"/>
        <v>3327534.0996131049</v>
      </c>
      <c r="U55" s="203">
        <f t="shared" si="40"/>
        <v>24819.726061158744</v>
      </c>
      <c r="V55" s="203">
        <f t="shared" si="40"/>
        <v>3822904.6514466396</v>
      </c>
      <c r="X55" s="188" t="s">
        <v>79</v>
      </c>
      <c r="Y55" s="203">
        <f>SUM(Y49:Y54)</f>
        <v>939.08101024571704</v>
      </c>
      <c r="Z55" s="203">
        <f>SUM(Z49:Z54)</f>
        <v>25949.326737941228</v>
      </c>
      <c r="AA55" s="203">
        <f>SUM(AA49:AA54)</f>
        <v>168426.21237321931</v>
      </c>
      <c r="AB55" s="203">
        <f>SUM(AB49:AB54)</f>
        <v>6964.8679625038003</v>
      </c>
      <c r="AC55" s="203">
        <f>SUM(AC49:AC54)</f>
        <v>202279.48808391008</v>
      </c>
    </row>
    <row r="56" spans="9:34" x14ac:dyDescent="0.2">
      <c r="J56" s="203"/>
      <c r="K56" s="203"/>
      <c r="L56" s="203"/>
      <c r="M56" s="203"/>
      <c r="N56" s="203"/>
      <c r="Q56" s="203"/>
      <c r="R56" s="203"/>
      <c r="S56" s="203"/>
      <c r="T56" s="203"/>
      <c r="U56" s="203"/>
      <c r="V56" s="203"/>
      <c r="Y56" s="203"/>
      <c r="Z56" s="203"/>
      <c r="AA56" s="203"/>
      <c r="AB56" s="203"/>
      <c r="AC56" s="203"/>
    </row>
    <row r="57" spans="9:34" x14ac:dyDescent="0.2">
      <c r="J57" s="203"/>
      <c r="K57" s="203"/>
      <c r="L57" s="203"/>
      <c r="M57" s="203"/>
      <c r="N57" s="203"/>
      <c r="Q57" s="203"/>
      <c r="R57" s="203"/>
      <c r="S57" s="203"/>
      <c r="T57" s="203"/>
      <c r="U57" s="203"/>
      <c r="V57" s="203"/>
      <c r="Y57" s="203"/>
      <c r="Z57" s="203"/>
      <c r="AA57" s="203"/>
      <c r="AB57" s="203"/>
      <c r="AC57" s="203"/>
    </row>
    <row r="59" spans="9:34" x14ac:dyDescent="0.2">
      <c r="J59" s="189" t="s">
        <v>212</v>
      </c>
      <c r="Q59" s="189" t="s">
        <v>212</v>
      </c>
      <c r="X59" s="189" t="s">
        <v>212</v>
      </c>
    </row>
    <row r="60" spans="9:34" ht="25.5" x14ac:dyDescent="0.2">
      <c r="I60" s="21" t="s">
        <v>918</v>
      </c>
      <c r="J60" s="205" t="s">
        <v>211</v>
      </c>
      <c r="K60" s="202" t="s">
        <v>199</v>
      </c>
      <c r="L60" s="202" t="s">
        <v>200</v>
      </c>
      <c r="M60" s="202" t="s">
        <v>201</v>
      </c>
      <c r="N60" s="625" t="s">
        <v>181</v>
      </c>
      <c r="P60" s="21" t="s">
        <v>918</v>
      </c>
      <c r="Q60" s="197" t="s">
        <v>202</v>
      </c>
      <c r="R60" s="197" t="s">
        <v>200</v>
      </c>
      <c r="S60" s="197" t="s">
        <v>203</v>
      </c>
      <c r="T60" s="197" t="s">
        <v>201</v>
      </c>
      <c r="U60" s="197" t="s">
        <v>204</v>
      </c>
      <c r="V60" s="625" t="s">
        <v>182</v>
      </c>
      <c r="X60" s="21" t="s">
        <v>918</v>
      </c>
      <c r="Y60" s="193" t="s">
        <v>205</v>
      </c>
      <c r="Z60" s="197" t="s">
        <v>206</v>
      </c>
      <c r="AA60" s="197" t="s">
        <v>207</v>
      </c>
      <c r="AB60" s="197" t="s">
        <v>208</v>
      </c>
      <c r="AC60" s="625" t="s">
        <v>183</v>
      </c>
    </row>
    <row r="61" spans="9:34" x14ac:dyDescent="0.2">
      <c r="I61" s="275" t="s">
        <v>173</v>
      </c>
      <c r="J61" s="198">
        <v>1</v>
      </c>
      <c r="K61" s="198">
        <v>2</v>
      </c>
      <c r="L61" s="198"/>
      <c r="M61" s="198">
        <v>1593</v>
      </c>
      <c r="N61" s="198">
        <f>SUM(J61:M61)</f>
        <v>1596</v>
      </c>
      <c r="P61" s="275" t="s">
        <v>173</v>
      </c>
      <c r="Q61" s="198"/>
      <c r="R61" s="198"/>
      <c r="S61" s="198">
        <v>2</v>
      </c>
      <c r="T61" s="198">
        <v>1044</v>
      </c>
      <c r="U61" s="198"/>
      <c r="V61" s="198">
        <f>SUM(Q61:U61)</f>
        <v>1046</v>
      </c>
      <c r="X61" s="275" t="s">
        <v>173</v>
      </c>
      <c r="Y61" s="541">
        <v>1</v>
      </c>
      <c r="Z61" s="541">
        <v>1</v>
      </c>
      <c r="AA61" s="541"/>
      <c r="AB61" s="541"/>
      <c r="AC61" s="541">
        <f>SUM(Y61:AB61)</f>
        <v>2</v>
      </c>
    </row>
    <row r="62" spans="9:34" x14ac:dyDescent="0.2">
      <c r="I62" s="275" t="s">
        <v>174</v>
      </c>
      <c r="J62" s="198">
        <v>12062</v>
      </c>
      <c r="K62" s="198">
        <v>77</v>
      </c>
      <c r="L62" s="198">
        <v>6</v>
      </c>
      <c r="M62" s="198">
        <v>10753</v>
      </c>
      <c r="N62" s="198">
        <f t="shared" ref="N62:N66" si="41">SUM(J62:M62)</f>
        <v>22898</v>
      </c>
      <c r="P62" s="275" t="s">
        <v>174</v>
      </c>
      <c r="Q62" s="198">
        <v>4167</v>
      </c>
      <c r="R62" s="198">
        <v>7</v>
      </c>
      <c r="S62" s="198">
        <v>328</v>
      </c>
      <c r="T62" s="198">
        <v>17446</v>
      </c>
      <c r="U62" s="198">
        <v>77</v>
      </c>
      <c r="V62" s="198">
        <f t="shared" ref="V62:V66" si="42">SUM(Q62:U62)</f>
        <v>22025</v>
      </c>
      <c r="X62" s="275" t="s">
        <v>174</v>
      </c>
      <c r="Y62" s="541"/>
      <c r="Z62" s="541">
        <v>74</v>
      </c>
      <c r="AA62" s="541">
        <v>349</v>
      </c>
      <c r="AB62" s="541">
        <v>72</v>
      </c>
      <c r="AC62" s="541">
        <f t="shared" ref="AC62:AC66" si="43">SUM(Y62:AB62)</f>
        <v>495</v>
      </c>
    </row>
    <row r="63" spans="9:34" x14ac:dyDescent="0.2">
      <c r="I63" s="275" t="s">
        <v>175</v>
      </c>
      <c r="J63" s="198">
        <v>4903</v>
      </c>
      <c r="K63" s="198">
        <v>1149</v>
      </c>
      <c r="L63" s="198">
        <v>174</v>
      </c>
      <c r="M63" s="198">
        <v>26486</v>
      </c>
      <c r="N63" s="198">
        <f t="shared" si="41"/>
        <v>32712</v>
      </c>
      <c r="P63" s="275" t="s">
        <v>175</v>
      </c>
      <c r="Q63" s="198">
        <v>88</v>
      </c>
      <c r="R63" s="198">
        <v>127</v>
      </c>
      <c r="S63" s="198">
        <v>354</v>
      </c>
      <c r="T63" s="198">
        <v>29076</v>
      </c>
      <c r="U63" s="198">
        <v>174</v>
      </c>
      <c r="V63" s="198">
        <f t="shared" si="42"/>
        <v>29819</v>
      </c>
      <c r="X63" s="275" t="s">
        <v>175</v>
      </c>
      <c r="Y63" s="541">
        <v>88</v>
      </c>
      <c r="Z63" s="541">
        <v>2727</v>
      </c>
      <c r="AA63" s="541">
        <v>8867</v>
      </c>
      <c r="AB63" s="541">
        <v>213</v>
      </c>
      <c r="AC63" s="541">
        <f t="shared" si="43"/>
        <v>11895</v>
      </c>
      <c r="AD63" s="689"/>
      <c r="AE63" s="690"/>
      <c r="AF63" s="690"/>
      <c r="AG63" s="690"/>
      <c r="AH63" s="690"/>
    </row>
    <row r="64" spans="9:34" x14ac:dyDescent="0.2">
      <c r="I64" s="275" t="s">
        <v>176</v>
      </c>
      <c r="J64" s="198">
        <v>9096</v>
      </c>
      <c r="K64" s="198">
        <v>3847</v>
      </c>
      <c r="L64" s="198">
        <v>67</v>
      </c>
      <c r="M64" s="198">
        <v>49512</v>
      </c>
      <c r="N64" s="198">
        <f t="shared" si="41"/>
        <v>62522</v>
      </c>
      <c r="P64" s="275" t="s">
        <v>176</v>
      </c>
      <c r="Q64" s="198">
        <v>48383</v>
      </c>
      <c r="R64" s="198">
        <v>908</v>
      </c>
      <c r="S64" s="198">
        <v>1676</v>
      </c>
      <c r="T64" s="198">
        <v>64264</v>
      </c>
      <c r="U64" s="198">
        <v>234</v>
      </c>
      <c r="V64" s="198">
        <f t="shared" si="42"/>
        <v>115465</v>
      </c>
      <c r="X64" s="275" t="s">
        <v>176</v>
      </c>
      <c r="Y64" s="541">
        <v>159</v>
      </c>
      <c r="Z64" s="541">
        <v>191</v>
      </c>
      <c r="AA64" s="541">
        <v>6803</v>
      </c>
      <c r="AB64" s="541">
        <v>479</v>
      </c>
      <c r="AC64" s="541">
        <f t="shared" si="43"/>
        <v>7632</v>
      </c>
    </row>
    <row r="65" spans="9:35" x14ac:dyDescent="0.2">
      <c r="I65" s="275" t="s">
        <v>177</v>
      </c>
      <c r="J65" s="198"/>
      <c r="K65" s="198"/>
      <c r="L65" s="198"/>
      <c r="M65" s="198">
        <v>4469</v>
      </c>
      <c r="N65" s="198">
        <f t="shared" si="41"/>
        <v>4469</v>
      </c>
      <c r="P65" s="275" t="s">
        <v>177</v>
      </c>
      <c r="Q65" s="198"/>
      <c r="R65" s="198"/>
      <c r="S65" s="198"/>
      <c r="T65" s="198">
        <v>9470</v>
      </c>
      <c r="U65" s="198"/>
      <c r="V65" s="198">
        <f t="shared" si="42"/>
        <v>9470</v>
      </c>
      <c r="X65" s="275" t="s">
        <v>177</v>
      </c>
      <c r="Y65" s="541"/>
      <c r="Z65" s="541"/>
      <c r="AA65" s="541"/>
      <c r="AB65" s="541"/>
      <c r="AC65" s="541">
        <f t="shared" si="43"/>
        <v>0</v>
      </c>
    </row>
    <row r="66" spans="9:35" x14ac:dyDescent="0.2">
      <c r="I66" s="275" t="s">
        <v>921</v>
      </c>
      <c r="J66" s="198">
        <v>4</v>
      </c>
      <c r="K66" s="198">
        <v>1</v>
      </c>
      <c r="L66" s="198"/>
      <c r="M66" s="198">
        <v>245</v>
      </c>
      <c r="N66" s="198">
        <f t="shared" si="41"/>
        <v>250</v>
      </c>
      <c r="P66" s="275" t="s">
        <v>915</v>
      </c>
      <c r="Q66" s="198">
        <v>1</v>
      </c>
      <c r="R66" s="198"/>
      <c r="S66" s="198">
        <v>271</v>
      </c>
      <c r="T66" s="198">
        <v>22</v>
      </c>
      <c r="U66" s="198"/>
      <c r="V66" s="198">
        <f t="shared" si="42"/>
        <v>294</v>
      </c>
      <c r="X66" s="275" t="s">
        <v>915</v>
      </c>
      <c r="Y66" s="541"/>
      <c r="Z66" s="541">
        <v>2</v>
      </c>
      <c r="AA66" s="541"/>
      <c r="AB66" s="541"/>
      <c r="AC66" s="541">
        <f t="shared" si="43"/>
        <v>2</v>
      </c>
    </row>
    <row r="67" spans="9:35" x14ac:dyDescent="0.2">
      <c r="I67" s="188" t="s">
        <v>79</v>
      </c>
      <c r="J67" s="206">
        <f>SUM(J61:J66)</f>
        <v>26066</v>
      </c>
      <c r="K67" s="206">
        <f>SUM(K61:K66)</f>
        <v>5076</v>
      </c>
      <c r="L67" s="206">
        <f>SUM(L61:L66)</f>
        <v>247</v>
      </c>
      <c r="M67" s="206">
        <f>SUM(M61:M66)</f>
        <v>93058</v>
      </c>
      <c r="N67" s="206">
        <f>SUM(N61:N66)</f>
        <v>124447</v>
      </c>
      <c r="P67" s="188" t="s">
        <v>79</v>
      </c>
      <c r="Q67" s="206">
        <f t="shared" ref="Q67:V67" si="44">SUM(Q61:Q66)</f>
        <v>52639</v>
      </c>
      <c r="R67" s="206">
        <f t="shared" si="44"/>
        <v>1042</v>
      </c>
      <c r="S67" s="206">
        <f t="shared" si="44"/>
        <v>2631</v>
      </c>
      <c r="T67" s="206">
        <f t="shared" si="44"/>
        <v>121322</v>
      </c>
      <c r="U67" s="206">
        <f t="shared" si="44"/>
        <v>485</v>
      </c>
      <c r="V67" s="206">
        <f t="shared" si="44"/>
        <v>178119</v>
      </c>
      <c r="X67" s="188" t="s">
        <v>79</v>
      </c>
      <c r="Y67" s="542">
        <f>SUM(Y61:Y66)</f>
        <v>248</v>
      </c>
      <c r="Z67" s="542">
        <f>SUM(Z61:Z66)</f>
        <v>2995</v>
      </c>
      <c r="AA67" s="542">
        <f>SUM(AA61:AA66)</f>
        <v>16019</v>
      </c>
      <c r="AB67" s="542">
        <f>SUM(AB61:AB66)</f>
        <v>764</v>
      </c>
      <c r="AC67" s="542">
        <f>SUM(AC61:AC66)</f>
        <v>20026</v>
      </c>
    </row>
    <row r="69" spans="9:35" x14ac:dyDescent="0.2">
      <c r="I69"/>
      <c r="J69"/>
      <c r="K69"/>
      <c r="L69"/>
      <c r="M69"/>
      <c r="N69"/>
      <c r="O69"/>
      <c r="P69"/>
      <c r="Q69"/>
      <c r="R69"/>
      <c r="S69"/>
      <c r="T69"/>
      <c r="U69"/>
      <c r="V69"/>
      <c r="W69"/>
      <c r="X69"/>
      <c r="Y69"/>
      <c r="Z69"/>
      <c r="AA69"/>
      <c r="AB69"/>
      <c r="AC69"/>
    </row>
    <row r="70" spans="9:35" x14ac:dyDescent="0.2">
      <c r="I70"/>
      <c r="J70"/>
      <c r="K70"/>
      <c r="L70"/>
      <c r="M70"/>
      <c r="N70"/>
      <c r="O70"/>
      <c r="P70"/>
      <c r="Q70"/>
      <c r="R70"/>
      <c r="S70"/>
      <c r="T70"/>
      <c r="U70"/>
      <c r="V70"/>
      <c r="W70"/>
      <c r="X70"/>
      <c r="Y70"/>
      <c r="Z70"/>
      <c r="AA70"/>
      <c r="AB70"/>
      <c r="AC70"/>
    </row>
    <row r="71" spans="9:35" x14ac:dyDescent="0.2">
      <c r="I71"/>
      <c r="J71"/>
      <c r="K71"/>
      <c r="L71"/>
      <c r="M71"/>
      <c r="N71"/>
      <c r="O71"/>
      <c r="P71"/>
      <c r="Q71"/>
      <c r="R71"/>
      <c r="S71"/>
      <c r="T71"/>
      <c r="U71"/>
      <c r="V71"/>
      <c r="W71"/>
      <c r="X71"/>
      <c r="Y71"/>
      <c r="Z71"/>
      <c r="AA71"/>
      <c r="AB71"/>
      <c r="AC71"/>
    </row>
    <row r="72" spans="9:35" x14ac:dyDescent="0.2">
      <c r="I72"/>
      <c r="J72"/>
      <c r="K72"/>
      <c r="L72"/>
      <c r="M72"/>
      <c r="N72"/>
      <c r="O72"/>
      <c r="P72"/>
      <c r="Q72"/>
      <c r="R72"/>
      <c r="S72"/>
      <c r="T72"/>
      <c r="U72"/>
      <c r="V72"/>
      <c r="W72"/>
      <c r="X72"/>
      <c r="Y72"/>
      <c r="Z72"/>
      <c r="AA72"/>
      <c r="AB72"/>
      <c r="AC72"/>
    </row>
    <row r="73" spans="9:35" x14ac:dyDescent="0.2">
      <c r="I73"/>
      <c r="J73"/>
      <c r="K73"/>
      <c r="L73"/>
      <c r="M73"/>
      <c r="N73"/>
      <c r="O73"/>
      <c r="P73"/>
      <c r="Q73"/>
      <c r="R73"/>
      <c r="S73"/>
      <c r="T73"/>
      <c r="U73"/>
      <c r="V73"/>
      <c r="W73"/>
      <c r="X73"/>
      <c r="Y73"/>
      <c r="Z73"/>
      <c r="AA73"/>
      <c r="AB73"/>
      <c r="AC73"/>
    </row>
    <row r="74" spans="9:35" x14ac:dyDescent="0.2">
      <c r="I74"/>
      <c r="J74"/>
      <c r="K74"/>
      <c r="L74"/>
      <c r="M74"/>
      <c r="N74"/>
      <c r="O74"/>
      <c r="P74"/>
      <c r="Q74"/>
      <c r="R74"/>
      <c r="S74"/>
      <c r="T74"/>
      <c r="U74"/>
      <c r="V74"/>
      <c r="W74"/>
      <c r="X74"/>
      <c r="Y74"/>
      <c r="Z74"/>
      <c r="AA74"/>
      <c r="AB74"/>
      <c r="AC74"/>
    </row>
    <row r="75" spans="9:35" x14ac:dyDescent="0.2">
      <c r="I75"/>
      <c r="J75"/>
      <c r="K75"/>
      <c r="L75"/>
      <c r="M75"/>
      <c r="N75"/>
      <c r="O75"/>
      <c r="P75"/>
      <c r="Q75"/>
      <c r="R75"/>
      <c r="S75"/>
      <c r="T75"/>
      <c r="U75"/>
      <c r="V75"/>
      <c r="W75"/>
      <c r="X75"/>
      <c r="Y75"/>
      <c r="Z75"/>
      <c r="AA75"/>
      <c r="AB75"/>
      <c r="AC75"/>
      <c r="AE75" s="546"/>
      <c r="AF75" s="295"/>
      <c r="AG75" s="295"/>
      <c r="AH75" s="295"/>
      <c r="AI75" s="295"/>
    </row>
    <row r="76" spans="9:35" x14ac:dyDescent="0.2">
      <c r="I76"/>
      <c r="J76"/>
      <c r="K76"/>
      <c r="L76"/>
      <c r="M76"/>
      <c r="N76"/>
      <c r="O76"/>
      <c r="P76"/>
      <c r="Q76"/>
      <c r="R76"/>
      <c r="S76"/>
      <c r="T76"/>
      <c r="U76"/>
      <c r="V76"/>
      <c r="W76"/>
      <c r="X76"/>
      <c r="Y76"/>
      <c r="Z76"/>
      <c r="AA76"/>
      <c r="AB76"/>
      <c r="AC76"/>
      <c r="AE76" s="295"/>
      <c r="AF76" s="295"/>
      <c r="AG76" s="295"/>
      <c r="AH76" s="295"/>
      <c r="AI76" s="295"/>
    </row>
    <row r="77" spans="9:35" x14ac:dyDescent="0.2">
      <c r="I77"/>
      <c r="J77"/>
      <c r="K77"/>
      <c r="L77"/>
      <c r="M77"/>
      <c r="N77"/>
      <c r="O77"/>
      <c r="P77"/>
      <c r="Q77"/>
      <c r="R77"/>
      <c r="S77"/>
      <c r="T77"/>
      <c r="U77"/>
      <c r="V77"/>
      <c r="W77"/>
      <c r="X77"/>
      <c r="Y77"/>
      <c r="Z77"/>
      <c r="AA77"/>
      <c r="AB77"/>
      <c r="AC77"/>
      <c r="AE77" s="295"/>
      <c r="AF77" s="295"/>
      <c r="AG77" s="295"/>
      <c r="AH77" s="295"/>
      <c r="AI77" s="295"/>
    </row>
    <row r="78" spans="9:35" x14ac:dyDescent="0.2">
      <c r="I78"/>
      <c r="J78"/>
      <c r="K78"/>
      <c r="L78"/>
      <c r="M78"/>
      <c r="N78"/>
      <c r="O78"/>
      <c r="P78"/>
      <c r="Q78"/>
      <c r="R78"/>
      <c r="S78"/>
      <c r="T78"/>
      <c r="U78"/>
      <c r="V78"/>
      <c r="W78"/>
      <c r="X78"/>
      <c r="Y78"/>
      <c r="Z78"/>
      <c r="AA78"/>
      <c r="AB78"/>
      <c r="AC78"/>
    </row>
    <row r="79" spans="9:35" x14ac:dyDescent="0.2">
      <c r="I79"/>
      <c r="J79"/>
      <c r="K79"/>
      <c r="L79"/>
      <c r="M79"/>
      <c r="N79"/>
      <c r="O79"/>
      <c r="P79"/>
      <c r="Q79"/>
      <c r="R79"/>
      <c r="S79"/>
      <c r="T79"/>
      <c r="U79"/>
      <c r="V79"/>
      <c r="W79"/>
      <c r="X79"/>
      <c r="Y79"/>
      <c r="Z79"/>
      <c r="AA79"/>
      <c r="AB79"/>
      <c r="AC79"/>
    </row>
    <row r="80" spans="9:35" x14ac:dyDescent="0.2">
      <c r="I80"/>
      <c r="J80"/>
      <c r="K80"/>
      <c r="L80"/>
      <c r="M80"/>
      <c r="N80"/>
      <c r="O80"/>
      <c r="P80"/>
      <c r="Q80"/>
      <c r="R80"/>
      <c r="S80"/>
      <c r="T80"/>
      <c r="U80"/>
      <c r="V80"/>
      <c r="W80"/>
      <c r="X80"/>
      <c r="Y80"/>
      <c r="Z80"/>
      <c r="AA80"/>
      <c r="AB80"/>
      <c r="AC80"/>
    </row>
  </sheetData>
  <mergeCells count="6">
    <mergeCell ref="AD63:AH63"/>
    <mergeCell ref="B1:H1"/>
    <mergeCell ref="B3:B4"/>
    <mergeCell ref="C3:E3"/>
    <mergeCell ref="F3:H3"/>
    <mergeCell ref="I3:K3"/>
  </mergeCells>
  <printOptions horizontalCentered="1"/>
  <pageMargins left="0.75" right="0.75" top="1" bottom="1" header="0.5" footer="0.5"/>
  <pageSetup scale="7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T31"/>
  <sheetViews>
    <sheetView zoomScale="84" zoomScaleNormal="84" workbookViewId="0">
      <selection activeCell="A3" sqref="A3:B3"/>
    </sheetView>
  </sheetViews>
  <sheetFormatPr defaultRowHeight="12.75" x14ac:dyDescent="0.2"/>
  <cols>
    <col min="1" max="1" width="13.42578125" customWidth="1"/>
    <col min="2" max="2" width="13.42578125" style="82" customWidth="1"/>
    <col min="3" max="7" width="13.42578125" customWidth="1"/>
    <col min="8" max="8" width="14.85546875" customWidth="1"/>
    <col min="9" max="10" width="13.42578125" customWidth="1"/>
    <col min="11" max="11" width="15.42578125" customWidth="1"/>
    <col min="12" max="19" width="13.42578125" customWidth="1"/>
  </cols>
  <sheetData>
    <row r="1" spans="1:8" s="273" customFormat="1" ht="27" customHeight="1" x14ac:dyDescent="0.2">
      <c r="A1" s="699" t="s">
        <v>302</v>
      </c>
      <c r="B1" s="700"/>
      <c r="C1" s="700"/>
      <c r="D1" s="700"/>
      <c r="E1" s="700"/>
      <c r="F1" s="700"/>
      <c r="G1" s="700"/>
      <c r="H1" s="700"/>
    </row>
    <row r="2" spans="1:8" x14ac:dyDescent="0.2">
      <c r="A2" s="27"/>
    </row>
    <row r="24" spans="1:20" x14ac:dyDescent="0.2">
      <c r="A24" t="s">
        <v>81</v>
      </c>
    </row>
    <row r="25" spans="1:20" s="274" customFormat="1" x14ac:dyDescent="0.2">
      <c r="A25" s="116" t="s">
        <v>68</v>
      </c>
      <c r="B25" s="116" t="s">
        <v>69</v>
      </c>
      <c r="C25" s="116" t="s">
        <v>70</v>
      </c>
      <c r="D25" s="116" t="s">
        <v>71</v>
      </c>
      <c r="E25" s="116" t="s">
        <v>72</v>
      </c>
      <c r="F25" s="53" t="s">
        <v>130</v>
      </c>
      <c r="G25" s="53" t="s">
        <v>74</v>
      </c>
      <c r="H25" s="53" t="s">
        <v>75</v>
      </c>
      <c r="I25" s="53" t="s">
        <v>848</v>
      </c>
      <c r="J25" s="53" t="s">
        <v>76</v>
      </c>
      <c r="K25" s="53" t="s">
        <v>126</v>
      </c>
      <c r="L25" s="53" t="s">
        <v>78</v>
      </c>
      <c r="M25" s="53" t="s">
        <v>79</v>
      </c>
    </row>
    <row r="26" spans="1:20" s="274" customFormat="1" x14ac:dyDescent="0.2">
      <c r="A26" s="275">
        <f>E31+F31+G31+H31</f>
        <v>1043</v>
      </c>
      <c r="B26" s="275">
        <f>A31</f>
        <v>158</v>
      </c>
      <c r="C26" s="275">
        <f>B31</f>
        <v>221</v>
      </c>
      <c r="D26" s="275">
        <f>C31</f>
        <v>2777</v>
      </c>
      <c r="E26" s="275">
        <f>D31</f>
        <v>365</v>
      </c>
      <c r="F26" s="275">
        <f>I31+J31+K31+L31</f>
        <v>456</v>
      </c>
      <c r="G26" s="275">
        <f>M31</f>
        <v>1033</v>
      </c>
      <c r="H26" s="275">
        <f>N31+O31+P31</f>
        <v>602</v>
      </c>
      <c r="I26" s="275">
        <f>Q31</f>
        <v>176</v>
      </c>
      <c r="J26" s="275">
        <f>R31</f>
        <v>1187</v>
      </c>
      <c r="K26" s="275">
        <f>S31</f>
        <v>984</v>
      </c>
      <c r="L26" s="275">
        <f>T31</f>
        <v>229</v>
      </c>
      <c r="M26" s="275">
        <f>SUM(A26:L26)</f>
        <v>9231</v>
      </c>
    </row>
    <row r="29" spans="1:20" x14ac:dyDescent="0.2">
      <c r="A29" t="s">
        <v>89</v>
      </c>
    </row>
    <row r="30" spans="1:20" s="276" customFormat="1" ht="25.5" x14ac:dyDescent="0.2">
      <c r="A30" s="131" t="s">
        <v>69</v>
      </c>
      <c r="B30" s="28" t="s">
        <v>70</v>
      </c>
      <c r="C30" s="131" t="s">
        <v>71</v>
      </c>
      <c r="D30" s="131" t="s">
        <v>72</v>
      </c>
      <c r="E30" s="131" t="s">
        <v>132</v>
      </c>
      <c r="F30" s="131" t="s">
        <v>133</v>
      </c>
      <c r="G30" s="131" t="s">
        <v>134</v>
      </c>
      <c r="H30" s="28" t="s">
        <v>135</v>
      </c>
      <c r="I30" s="131" t="s">
        <v>73</v>
      </c>
      <c r="J30" s="131" t="s">
        <v>136</v>
      </c>
      <c r="K30" s="131" t="s">
        <v>137</v>
      </c>
      <c r="L30" s="28" t="s">
        <v>138</v>
      </c>
      <c r="M30" s="131" t="s">
        <v>74</v>
      </c>
      <c r="N30" s="131" t="s">
        <v>75</v>
      </c>
      <c r="O30" s="131" t="s">
        <v>139</v>
      </c>
      <c r="P30" s="131" t="s">
        <v>118</v>
      </c>
      <c r="Q30" s="40" t="s">
        <v>848</v>
      </c>
      <c r="R30" s="131" t="s">
        <v>76</v>
      </c>
      <c r="S30" s="131" t="s">
        <v>96</v>
      </c>
      <c r="T30" s="40" t="s">
        <v>78</v>
      </c>
    </row>
    <row r="31" spans="1:20" s="82" customFormat="1" x14ac:dyDescent="0.2">
      <c r="A31" s="277">
        <v>158</v>
      </c>
      <c r="B31" s="277">
        <v>221</v>
      </c>
      <c r="C31" s="277">
        <v>2777</v>
      </c>
      <c r="D31" s="277">
        <v>365</v>
      </c>
      <c r="E31" s="277">
        <v>203</v>
      </c>
      <c r="F31" s="277">
        <v>391</v>
      </c>
      <c r="G31" s="277">
        <v>271</v>
      </c>
      <c r="H31" s="277">
        <v>178</v>
      </c>
      <c r="I31" s="277">
        <v>279</v>
      </c>
      <c r="J31" s="277">
        <v>31</v>
      </c>
      <c r="K31" s="277">
        <v>1</v>
      </c>
      <c r="L31" s="277">
        <v>145</v>
      </c>
      <c r="M31" s="277">
        <v>1033</v>
      </c>
      <c r="N31" s="277">
        <v>329</v>
      </c>
      <c r="O31" s="277">
        <v>11</v>
      </c>
      <c r="P31" s="277">
        <v>262</v>
      </c>
      <c r="Q31" s="277">
        <v>176</v>
      </c>
      <c r="R31" s="277">
        <v>1187</v>
      </c>
      <c r="S31" s="277">
        <v>984</v>
      </c>
      <c r="T31" s="277">
        <v>229</v>
      </c>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XFD243"/>
  <sheetViews>
    <sheetView zoomScale="80" zoomScaleNormal="80" workbookViewId="0">
      <selection activeCell="A3" sqref="A3:B3"/>
    </sheetView>
  </sheetViews>
  <sheetFormatPr defaultColWidth="9.140625" defaultRowHeight="12.75" x14ac:dyDescent="0.2"/>
  <cols>
    <col min="1" max="1" width="19.7109375" style="188" customWidth="1"/>
    <col min="2" max="2" width="18.28515625" style="188" customWidth="1"/>
    <col min="3" max="3" width="16.28515625" style="206" customWidth="1"/>
    <col min="4" max="4" width="14.7109375" style="203" customWidth="1"/>
    <col min="5" max="7" width="14.7109375" style="188" customWidth="1"/>
    <col min="8" max="8" width="15.140625" style="188" customWidth="1"/>
    <col min="9" max="15" width="14.7109375" style="188" customWidth="1"/>
    <col min="16" max="16" width="9.140625" style="188" customWidth="1"/>
    <col min="17" max="17" width="13.42578125" style="188" customWidth="1"/>
    <col min="18" max="16384" width="9.140625" style="188"/>
  </cols>
  <sheetData>
    <row r="1" spans="1:15" ht="35.25" customHeight="1" x14ac:dyDescent="0.2">
      <c r="A1" s="703" t="s">
        <v>213</v>
      </c>
      <c r="B1" s="703"/>
      <c r="C1" s="703"/>
      <c r="D1" s="703"/>
      <c r="E1" s="703"/>
      <c r="F1" s="703"/>
      <c r="G1" s="703"/>
      <c r="H1" s="703"/>
      <c r="I1" s="703"/>
      <c r="J1" s="703"/>
      <c r="K1" s="207"/>
      <c r="L1" s="207"/>
      <c r="M1" s="207"/>
      <c r="N1" s="207"/>
      <c r="O1" s="207"/>
    </row>
    <row r="2" spans="1:15" x14ac:dyDescent="0.2">
      <c r="A2" s="208"/>
    </row>
    <row r="3" spans="1:15" s="208" customFormat="1" x14ac:dyDescent="0.2">
      <c r="A3" s="209" t="s">
        <v>214</v>
      </c>
      <c r="B3" s="210"/>
      <c r="C3" s="210"/>
      <c r="D3" s="210"/>
      <c r="E3" s="210"/>
      <c r="F3" s="210"/>
      <c r="G3" s="210"/>
      <c r="H3" s="210"/>
      <c r="I3" s="210"/>
      <c r="J3" s="210"/>
      <c r="K3" s="210"/>
      <c r="L3" s="210"/>
      <c r="M3" s="210"/>
      <c r="N3" s="210"/>
      <c r="O3" s="210"/>
    </row>
    <row r="4" spans="1:15" s="208" customFormat="1" x14ac:dyDescent="0.2">
      <c r="A4" s="211"/>
      <c r="B4" s="210"/>
      <c r="C4" s="210"/>
      <c r="D4" s="210"/>
      <c r="E4" s="210"/>
      <c r="F4" s="210"/>
      <c r="G4" s="210"/>
      <c r="H4" s="210"/>
      <c r="I4" s="210"/>
      <c r="J4" s="210"/>
      <c r="K4" s="210"/>
      <c r="L4" s="210"/>
      <c r="M4" s="210"/>
      <c r="N4" s="210"/>
      <c r="O4" s="210"/>
    </row>
    <row r="5" spans="1:15" s="208" customFormat="1" x14ac:dyDescent="0.2">
      <c r="A5" s="209"/>
      <c r="B5" s="212"/>
      <c r="C5" s="188"/>
      <c r="D5" s="213" t="s">
        <v>104</v>
      </c>
      <c r="E5" s="214"/>
      <c r="F5" s="214"/>
      <c r="G5" s="210"/>
      <c r="H5" s="210"/>
      <c r="I5" s="210"/>
      <c r="J5" s="210"/>
      <c r="K5" s="210"/>
      <c r="L5" s="210"/>
      <c r="M5" s="210"/>
      <c r="N5" s="210"/>
      <c r="O5" s="210"/>
    </row>
    <row r="6" spans="1:15" s="208" customFormat="1" x14ac:dyDescent="0.2">
      <c r="A6" s="215" t="s">
        <v>215</v>
      </c>
      <c r="B6" s="215" t="s">
        <v>216</v>
      </c>
      <c r="C6" s="216" t="s">
        <v>217</v>
      </c>
      <c r="D6" s="216" t="s">
        <v>67</v>
      </c>
      <c r="E6" s="210"/>
      <c r="F6" s="210"/>
      <c r="G6" s="210"/>
      <c r="H6" s="210"/>
      <c r="I6" s="210"/>
      <c r="J6" s="210"/>
      <c r="K6" s="210"/>
      <c r="L6" s="210"/>
      <c r="M6" s="210"/>
      <c r="N6" s="210"/>
    </row>
    <row r="7" spans="1:15" s="208" customFormat="1" x14ac:dyDescent="0.2">
      <c r="A7" s="97" t="s">
        <v>218</v>
      </c>
      <c r="B7" s="217" t="s">
        <v>219</v>
      </c>
      <c r="C7" s="218">
        <v>31.479303343092283</v>
      </c>
      <c r="D7" s="218">
        <v>2.7958799999999999</v>
      </c>
      <c r="E7" s="210"/>
      <c r="F7" s="210"/>
      <c r="G7" s="210"/>
      <c r="H7" s="210"/>
      <c r="I7" s="210"/>
      <c r="J7" s="210"/>
      <c r="K7" s="210"/>
      <c r="L7" s="210"/>
      <c r="M7" s="210"/>
      <c r="N7" s="210"/>
    </row>
    <row r="8" spans="1:15" s="208" customFormat="1" x14ac:dyDescent="0.2">
      <c r="A8" s="97" t="s">
        <v>218</v>
      </c>
      <c r="B8" s="217" t="s">
        <v>206</v>
      </c>
      <c r="C8" s="218">
        <v>0.47848403655552796</v>
      </c>
      <c r="D8" s="218">
        <v>0.76289099999999999</v>
      </c>
      <c r="E8" s="210"/>
      <c r="F8" s="210"/>
      <c r="G8" s="210"/>
      <c r="H8" s="210"/>
      <c r="I8" s="210"/>
      <c r="J8" s="210"/>
      <c r="K8" s="210"/>
      <c r="L8" s="210"/>
      <c r="M8" s="210"/>
      <c r="N8" s="210"/>
    </row>
    <row r="9" spans="1:15" s="208" customFormat="1" x14ac:dyDescent="0.2">
      <c r="A9" s="97" t="s">
        <v>220</v>
      </c>
      <c r="B9" s="217" t="s">
        <v>221</v>
      </c>
      <c r="C9" s="218">
        <v>385.43449022157029</v>
      </c>
      <c r="D9" s="218">
        <v>6.2621270000000004</v>
      </c>
      <c r="E9" s="210"/>
      <c r="F9" s="210"/>
      <c r="G9" s="210"/>
      <c r="H9" s="210"/>
      <c r="I9" s="210"/>
      <c r="J9" s="210"/>
      <c r="K9" s="210"/>
      <c r="L9" s="210"/>
      <c r="M9" s="210"/>
      <c r="N9" s="210"/>
    </row>
    <row r="10" spans="1:15" s="208" customFormat="1" x14ac:dyDescent="0.2">
      <c r="A10" s="97" t="s">
        <v>220</v>
      </c>
      <c r="B10" s="217" t="s">
        <v>222</v>
      </c>
      <c r="C10" s="218">
        <v>424.42003664253417</v>
      </c>
      <c r="D10" s="218">
        <v>6.7539009999999999</v>
      </c>
      <c r="E10" s="210"/>
      <c r="F10" s="210"/>
      <c r="G10" s="210"/>
      <c r="H10" s="210"/>
      <c r="I10" s="210"/>
      <c r="J10" s="210"/>
      <c r="K10" s="210"/>
      <c r="L10" s="210"/>
      <c r="M10" s="210"/>
      <c r="N10" s="210"/>
    </row>
    <row r="11" spans="1:15" s="208" customFormat="1" x14ac:dyDescent="0.2">
      <c r="A11" s="97" t="s">
        <v>223</v>
      </c>
      <c r="B11" s="219" t="s">
        <v>207</v>
      </c>
      <c r="C11" s="218">
        <v>7.1783683049861615</v>
      </c>
      <c r="D11" s="218">
        <v>9.7763000000000003E-2</v>
      </c>
      <c r="E11" s="210"/>
      <c r="F11" s="210"/>
      <c r="G11" s="210"/>
      <c r="H11" s="210"/>
      <c r="I11" s="210"/>
      <c r="J11" s="210"/>
      <c r="K11" s="210"/>
      <c r="L11" s="210"/>
      <c r="M11" s="210"/>
      <c r="N11" s="210"/>
    </row>
    <row r="12" spans="1:15" s="208" customFormat="1" x14ac:dyDescent="0.2">
      <c r="A12" s="97" t="s">
        <v>79</v>
      </c>
      <c r="B12" s="220"/>
      <c r="C12" s="218">
        <f>SUM(C7:C11)</f>
        <v>848.9906825487385</v>
      </c>
      <c r="D12" s="218">
        <f>SUM(D7:D11)</f>
        <v>16.672561999999999</v>
      </c>
      <c r="E12" s="210"/>
      <c r="F12" s="210"/>
      <c r="G12" s="210"/>
      <c r="H12" s="210"/>
      <c r="I12" s="210"/>
      <c r="J12" s="210"/>
      <c r="K12" s="210"/>
      <c r="L12" s="210"/>
      <c r="M12" s="210"/>
      <c r="N12" s="210"/>
    </row>
    <row r="13" spans="1:15" s="208" customFormat="1" x14ac:dyDescent="0.2">
      <c r="A13" s="211" t="s">
        <v>101</v>
      </c>
      <c r="B13" s="210"/>
      <c r="C13" s="221">
        <f>C12/365</f>
        <v>2.3260018699965439</v>
      </c>
      <c r="D13" s="221"/>
      <c r="E13"/>
      <c r="F13" s="221"/>
      <c r="G13" s="210"/>
      <c r="H13" s="210"/>
      <c r="I13" s="210"/>
      <c r="J13" s="210"/>
      <c r="K13" s="210"/>
      <c r="L13" s="210"/>
      <c r="M13" s="210"/>
      <c r="N13" s="210"/>
      <c r="O13" s="210"/>
    </row>
    <row r="14" spans="1:15" s="208" customFormat="1" x14ac:dyDescent="0.2">
      <c r="A14" s="211"/>
      <c r="B14" s="210"/>
      <c r="C14" s="210"/>
      <c r="D14" s="221"/>
      <c r="E14" s="221"/>
      <c r="F14" s="221"/>
      <c r="G14" s="210"/>
      <c r="H14" s="210"/>
      <c r="I14" s="210"/>
      <c r="J14" s="210"/>
      <c r="K14" s="210"/>
      <c r="L14" s="210"/>
      <c r="M14" s="210"/>
      <c r="N14" s="210"/>
      <c r="O14" s="210"/>
    </row>
    <row r="15" spans="1:15" s="208" customFormat="1" x14ac:dyDescent="0.2">
      <c r="A15" s="211"/>
      <c r="B15" s="210"/>
      <c r="C15" s="210"/>
      <c r="D15" s="221"/>
      <c r="E15" s="221"/>
      <c r="F15" s="221"/>
      <c r="G15" s="210"/>
      <c r="H15" s="210"/>
      <c r="I15" s="210"/>
      <c r="J15" s="210"/>
      <c r="K15" s="210"/>
      <c r="L15" s="210"/>
      <c r="M15" s="210"/>
      <c r="N15" s="210"/>
      <c r="O15" s="210"/>
    </row>
    <row r="16" spans="1:15" s="208" customFormat="1" x14ac:dyDescent="0.2">
      <c r="A16" s="211"/>
      <c r="B16" s="210"/>
      <c r="C16" s="210"/>
      <c r="D16" s="221"/>
      <c r="E16" s="221"/>
      <c r="F16" s="221"/>
      <c r="G16" s="210"/>
      <c r="H16" s="210"/>
      <c r="I16" s="210"/>
      <c r="J16" s="210"/>
      <c r="K16" s="210"/>
      <c r="L16" s="210"/>
      <c r="M16" s="210"/>
      <c r="N16" s="210"/>
      <c r="O16" s="210"/>
    </row>
    <row r="17" spans="1:15" s="208" customFormat="1" x14ac:dyDescent="0.2">
      <c r="A17" s="211"/>
      <c r="B17" s="210"/>
      <c r="C17" s="210"/>
      <c r="D17" s="221"/>
      <c r="E17" s="221"/>
      <c r="F17" s="221"/>
      <c r="G17" s="210"/>
      <c r="H17" s="210"/>
      <c r="I17" s="210"/>
      <c r="J17" s="210"/>
      <c r="K17" s="210"/>
      <c r="L17" s="210"/>
      <c r="M17" s="210"/>
      <c r="N17" s="210"/>
      <c r="O17" s="210"/>
    </row>
    <row r="18" spans="1:15" s="208" customFormat="1" x14ac:dyDescent="0.2">
      <c r="A18" s="211"/>
      <c r="B18" s="210"/>
      <c r="C18" s="210"/>
      <c r="D18" s="221"/>
      <c r="E18" s="221"/>
      <c r="F18" s="221"/>
      <c r="G18" s="210"/>
      <c r="H18" s="210"/>
      <c r="I18" s="210"/>
      <c r="J18" s="210"/>
      <c r="K18" s="210"/>
      <c r="L18" s="210"/>
      <c r="M18" s="210"/>
      <c r="N18" s="210"/>
      <c r="O18" s="210"/>
    </row>
    <row r="19" spans="1:15" s="208" customFormat="1" x14ac:dyDescent="0.2">
      <c r="A19" s="211"/>
      <c r="B19" s="210"/>
      <c r="C19" s="210"/>
      <c r="D19" s="221"/>
      <c r="E19" s="221"/>
      <c r="F19" s="221"/>
      <c r="G19" s="210"/>
      <c r="H19" s="210"/>
      <c r="I19" s="210"/>
      <c r="J19" s="210"/>
      <c r="K19" s="210"/>
      <c r="L19" s="210"/>
      <c r="M19" s="210"/>
      <c r="N19" s="210"/>
      <c r="O19" s="210"/>
    </row>
    <row r="20" spans="1:15" s="208" customFormat="1" x14ac:dyDescent="0.2">
      <c r="A20" s="211"/>
      <c r="B20" s="210"/>
      <c r="C20" s="210"/>
      <c r="D20" s="221"/>
      <c r="E20" s="221"/>
      <c r="F20" s="221"/>
      <c r="G20" s="210"/>
      <c r="H20" s="210"/>
      <c r="I20" s="210"/>
      <c r="J20" s="210"/>
      <c r="K20" s="210"/>
      <c r="L20" s="210"/>
      <c r="M20" s="210"/>
      <c r="N20" s="210"/>
      <c r="O20" s="210"/>
    </row>
    <row r="21" spans="1:15" s="208" customFormat="1" x14ac:dyDescent="0.2">
      <c r="A21" s="211"/>
      <c r="B21" s="210"/>
      <c r="C21" s="210"/>
      <c r="D21" s="221"/>
      <c r="E21" s="221"/>
      <c r="F21" s="221"/>
      <c r="G21" s="210"/>
      <c r="H21" s="210"/>
      <c r="I21" s="210"/>
      <c r="J21" s="210"/>
      <c r="K21" s="210"/>
      <c r="L21" s="210"/>
      <c r="M21" s="210"/>
      <c r="N21" s="210"/>
      <c r="O21" s="210"/>
    </row>
    <row r="22" spans="1:15" s="208" customFormat="1" x14ac:dyDescent="0.2">
      <c r="A22" s="211"/>
      <c r="B22" s="210"/>
      <c r="C22" s="210"/>
      <c r="D22" s="221"/>
      <c r="E22" s="221"/>
      <c r="F22" s="221"/>
      <c r="G22" s="210"/>
      <c r="H22" s="210"/>
      <c r="I22" s="210"/>
      <c r="J22" s="210"/>
      <c r="K22" s="210"/>
      <c r="L22" s="210"/>
      <c r="M22" s="210"/>
      <c r="N22" s="210"/>
      <c r="O22" s="210"/>
    </row>
    <row r="23" spans="1:15" s="208" customFormat="1" x14ac:dyDescent="0.2">
      <c r="A23" s="211"/>
      <c r="B23" s="210"/>
      <c r="C23" s="210"/>
      <c r="D23" s="221"/>
      <c r="E23" s="221"/>
      <c r="F23" s="221"/>
      <c r="G23" s="210"/>
      <c r="H23" s="210"/>
      <c r="I23" s="210"/>
      <c r="J23" s="210"/>
      <c r="K23" s="210"/>
      <c r="L23" s="210"/>
      <c r="M23" s="210"/>
      <c r="N23" s="210"/>
      <c r="O23" s="210"/>
    </row>
    <row r="24" spans="1:15" s="208" customFormat="1" x14ac:dyDescent="0.2">
      <c r="A24" s="211"/>
      <c r="B24" s="210"/>
      <c r="C24" s="210"/>
      <c r="D24" s="221"/>
      <c r="E24" s="221"/>
      <c r="F24" s="221"/>
      <c r="G24" s="210"/>
      <c r="H24" s="210"/>
      <c r="I24" s="210"/>
      <c r="J24" s="210"/>
      <c r="K24" s="210"/>
      <c r="L24" s="210"/>
      <c r="M24" s="210"/>
      <c r="N24" s="210"/>
      <c r="O24" s="210"/>
    </row>
    <row r="25" spans="1:15" s="208" customFormat="1" x14ac:dyDescent="0.2">
      <c r="A25" s="211"/>
      <c r="B25" s="210"/>
      <c r="C25" s="210"/>
      <c r="D25" s="221"/>
      <c r="E25" s="221"/>
      <c r="F25" s="221"/>
      <c r="G25" s="210"/>
      <c r="H25" s="210"/>
      <c r="I25" s="210"/>
      <c r="J25" s="210"/>
      <c r="K25" s="210"/>
      <c r="L25" s="210"/>
      <c r="M25" s="210"/>
      <c r="N25" s="210"/>
      <c r="O25" s="210"/>
    </row>
    <row r="26" spans="1:15" s="208" customFormat="1" x14ac:dyDescent="0.2">
      <c r="A26" s="211"/>
      <c r="B26" s="210"/>
      <c r="C26" s="210"/>
      <c r="D26" s="221"/>
      <c r="E26" s="221"/>
      <c r="F26" s="221"/>
      <c r="G26" s="210"/>
      <c r="H26" s="210"/>
      <c r="I26" s="210"/>
      <c r="J26" s="210"/>
      <c r="K26" s="210"/>
      <c r="L26" s="210"/>
      <c r="M26" s="210"/>
      <c r="N26" s="210"/>
      <c r="O26" s="210"/>
    </row>
    <row r="27" spans="1:15" s="208" customFormat="1" x14ac:dyDescent="0.2">
      <c r="A27" s="211"/>
      <c r="B27" s="210"/>
      <c r="C27" s="210"/>
      <c r="D27" s="221"/>
      <c r="E27" s="221"/>
      <c r="F27" s="221"/>
      <c r="G27" s="210"/>
      <c r="H27" s="210"/>
      <c r="I27" s="210"/>
      <c r="J27" s="210"/>
      <c r="K27" s="210"/>
      <c r="L27" s="210"/>
      <c r="M27" s="210"/>
      <c r="N27" s="210"/>
      <c r="O27" s="210"/>
    </row>
    <row r="28" spans="1:15" s="208" customFormat="1" x14ac:dyDescent="0.2">
      <c r="A28" s="211"/>
      <c r="B28" s="210"/>
      <c r="C28" s="210"/>
      <c r="D28" s="221"/>
      <c r="E28" s="221"/>
      <c r="F28" s="221"/>
      <c r="G28" s="210"/>
      <c r="H28" s="210"/>
      <c r="I28" s="210"/>
      <c r="J28" s="210"/>
      <c r="K28" s="210"/>
      <c r="L28" s="210"/>
      <c r="M28" s="210"/>
      <c r="N28" s="210"/>
      <c r="O28" s="210"/>
    </row>
    <row r="29" spans="1:15" s="208" customFormat="1" x14ac:dyDescent="0.2">
      <c r="A29" s="211"/>
      <c r="B29" s="210"/>
      <c r="C29" s="210"/>
      <c r="D29" s="221"/>
      <c r="E29" s="221"/>
      <c r="F29" s="221"/>
      <c r="G29" s="210"/>
      <c r="H29" s="210"/>
      <c r="I29" s="210"/>
      <c r="J29" s="210"/>
      <c r="K29" s="210"/>
      <c r="L29" s="210"/>
      <c r="M29" s="210"/>
      <c r="N29" s="210"/>
      <c r="O29" s="210"/>
    </row>
    <row r="30" spans="1:15" s="208" customFormat="1" x14ac:dyDescent="0.2">
      <c r="A30" s="211"/>
      <c r="B30" s="210"/>
      <c r="C30" s="210"/>
      <c r="D30" s="221"/>
      <c r="E30" s="221"/>
      <c r="F30" s="221"/>
      <c r="G30" s="210"/>
      <c r="H30" s="210"/>
      <c r="I30" s="210"/>
      <c r="J30" s="210"/>
      <c r="K30" s="210"/>
      <c r="L30" s="210"/>
      <c r="M30" s="210"/>
      <c r="N30" s="210"/>
      <c r="O30" s="210"/>
    </row>
    <row r="31" spans="1:15" s="208" customFormat="1" x14ac:dyDescent="0.2">
      <c r="A31" s="211"/>
      <c r="B31" s="210"/>
      <c r="C31" s="210"/>
      <c r="D31" s="221"/>
      <c r="E31" s="221"/>
      <c r="F31" s="221"/>
      <c r="G31" s="210"/>
      <c r="H31" s="210"/>
      <c r="I31" s="210"/>
      <c r="J31" s="210"/>
      <c r="K31" s="210"/>
      <c r="L31" s="210"/>
      <c r="M31" s="210"/>
      <c r="N31" s="210"/>
      <c r="O31" s="210"/>
    </row>
    <row r="32" spans="1:15" s="208" customFormat="1" x14ac:dyDescent="0.2">
      <c r="A32" s="211"/>
      <c r="B32" s="210"/>
      <c r="C32" s="210"/>
      <c r="D32" s="221"/>
      <c r="E32" s="221"/>
      <c r="F32" s="221"/>
      <c r="G32" s="210"/>
      <c r="H32" s="210"/>
      <c r="I32" s="210"/>
      <c r="J32" s="210"/>
      <c r="K32" s="210"/>
      <c r="L32" s="210"/>
      <c r="M32" s="210"/>
      <c r="N32" s="210"/>
      <c r="O32" s="210"/>
    </row>
    <row r="33" spans="1:15" s="208" customFormat="1" x14ac:dyDescent="0.2">
      <c r="A33" s="211"/>
      <c r="B33" s="210"/>
      <c r="C33" s="210"/>
      <c r="D33" s="221"/>
      <c r="E33" s="221"/>
      <c r="F33" s="221"/>
      <c r="G33" s="210"/>
      <c r="H33" s="210"/>
      <c r="I33" s="210"/>
      <c r="J33" s="210"/>
      <c r="K33" s="210"/>
      <c r="L33" s="210"/>
      <c r="M33" s="210"/>
      <c r="N33" s="210"/>
      <c r="O33" s="210"/>
    </row>
    <row r="34" spans="1:15" s="208" customFormat="1" x14ac:dyDescent="0.2">
      <c r="A34" s="211"/>
      <c r="B34" s="210"/>
      <c r="C34" s="210"/>
      <c r="D34" s="221"/>
      <c r="E34" s="221"/>
      <c r="F34" s="221"/>
      <c r="G34" s="210"/>
      <c r="H34" s="210"/>
      <c r="I34" s="210"/>
      <c r="J34" s="210"/>
      <c r="K34" s="210"/>
      <c r="L34" s="210"/>
      <c r="M34" s="210"/>
      <c r="N34" s="210"/>
      <c r="O34" s="210"/>
    </row>
    <row r="35" spans="1:15" s="208" customFormat="1" x14ac:dyDescent="0.2">
      <c r="A35" s="211"/>
      <c r="B35" s="210"/>
      <c r="C35" s="210"/>
      <c r="D35" s="221"/>
      <c r="E35" s="221"/>
      <c r="F35" s="221"/>
      <c r="G35" s="210"/>
      <c r="H35" s="210"/>
      <c r="I35" s="210"/>
      <c r="J35" s="210"/>
      <c r="K35" s="210"/>
      <c r="L35" s="210"/>
      <c r="M35" s="210"/>
      <c r="N35" s="210"/>
      <c r="O35" s="210"/>
    </row>
    <row r="36" spans="1:15" s="208" customFormat="1" x14ac:dyDescent="0.2">
      <c r="A36" s="211"/>
      <c r="B36" s="210"/>
      <c r="C36" s="210"/>
      <c r="D36" s="221"/>
      <c r="E36" s="221"/>
      <c r="F36" s="221"/>
      <c r="G36" s="210"/>
      <c r="H36" s="210"/>
      <c r="I36" s="210"/>
      <c r="J36" s="210"/>
      <c r="K36" s="210"/>
      <c r="L36" s="210"/>
      <c r="M36" s="210"/>
      <c r="N36" s="210"/>
      <c r="O36" s="210"/>
    </row>
    <row r="37" spans="1:15" s="208" customFormat="1" x14ac:dyDescent="0.2">
      <c r="A37" s="211"/>
      <c r="B37" s="210"/>
      <c r="C37" s="210"/>
      <c r="D37" s="221"/>
      <c r="E37" s="221"/>
      <c r="F37" s="221"/>
      <c r="G37" s="210"/>
      <c r="H37" s="210"/>
      <c r="I37" s="210"/>
      <c r="J37" s="210"/>
      <c r="K37" s="210"/>
      <c r="L37" s="210"/>
      <c r="M37" s="210"/>
      <c r="N37" s="210"/>
      <c r="O37" s="210"/>
    </row>
    <row r="38" spans="1:15" s="208" customFormat="1" x14ac:dyDescent="0.2">
      <c r="A38" s="211"/>
      <c r="B38" s="210"/>
      <c r="C38" s="210"/>
      <c r="D38" s="210"/>
      <c r="E38" s="210"/>
      <c r="F38" s="210"/>
      <c r="G38" s="210"/>
      <c r="H38" s="210"/>
      <c r="I38" s="210"/>
      <c r="J38" s="210"/>
      <c r="K38" s="210"/>
      <c r="L38" s="210"/>
      <c r="M38" s="210"/>
      <c r="N38" s="210"/>
      <c r="O38" s="210"/>
    </row>
    <row r="39" spans="1:15" s="208" customFormat="1" ht="44.25" customHeight="1" x14ac:dyDescent="0.2">
      <c r="A39" s="703" t="s">
        <v>224</v>
      </c>
      <c r="B39" s="703"/>
      <c r="C39" s="703"/>
      <c r="D39" s="703"/>
      <c r="E39" s="703"/>
      <c r="F39" s="703"/>
      <c r="G39" s="703"/>
      <c r="H39" s="703"/>
      <c r="I39" s="703"/>
      <c r="J39" s="703"/>
      <c r="K39" s="222"/>
      <c r="L39" s="222"/>
      <c r="M39" s="222"/>
      <c r="N39" s="222"/>
      <c r="O39" s="222"/>
    </row>
    <row r="40" spans="1:15" s="208" customFormat="1" ht="11.25" customHeight="1" x14ac:dyDescent="0.2">
      <c r="A40" s="211"/>
      <c r="B40" s="210"/>
      <c r="C40" s="210"/>
      <c r="D40" s="210"/>
      <c r="E40" s="210"/>
      <c r="F40" s="210"/>
      <c r="G40" s="210"/>
      <c r="H40" s="210"/>
      <c r="I40" s="210"/>
      <c r="J40" s="210"/>
      <c r="K40" s="210"/>
      <c r="L40" s="210"/>
      <c r="M40" s="210"/>
      <c r="N40" s="210"/>
      <c r="O40" s="210"/>
    </row>
    <row r="41" spans="1:15" x14ac:dyDescent="0.2">
      <c r="A41" s="213" t="s">
        <v>225</v>
      </c>
      <c r="B41" s="213"/>
      <c r="C41" s="201"/>
      <c r="D41" s="223"/>
      <c r="E41" s="213"/>
      <c r="F41" s="213"/>
    </row>
    <row r="42" spans="1:15" x14ac:dyDescent="0.2">
      <c r="A42" s="213"/>
      <c r="B42" s="213"/>
      <c r="C42" s="201"/>
      <c r="D42" s="223"/>
      <c r="E42" s="213"/>
      <c r="F42" s="213"/>
    </row>
    <row r="43" spans="1:15" x14ac:dyDescent="0.2">
      <c r="A43" s="704" t="s">
        <v>226</v>
      </c>
      <c r="B43" s="705" t="s">
        <v>227</v>
      </c>
      <c r="C43" s="706"/>
      <c r="D43" s="706"/>
      <c r="E43" s="706"/>
      <c r="F43" s="706"/>
      <c r="G43" s="706"/>
      <c r="H43" s="707" t="s">
        <v>228</v>
      </c>
      <c r="I43" s="708"/>
      <c r="J43" s="708"/>
      <c r="K43" s="708"/>
      <c r="L43" s="708"/>
      <c r="M43" s="709"/>
      <c r="N43" s="224"/>
      <c r="O43" s="224"/>
    </row>
    <row r="44" spans="1:15" ht="14.25" x14ac:dyDescent="0.2">
      <c r="A44" s="704"/>
      <c r="B44" s="225" t="s">
        <v>229</v>
      </c>
      <c r="C44" s="54" t="s">
        <v>206</v>
      </c>
      <c r="D44" s="54" t="s">
        <v>221</v>
      </c>
      <c r="E44" s="54" t="s">
        <v>222</v>
      </c>
      <c r="F44" s="54" t="s">
        <v>207</v>
      </c>
      <c r="G44" s="225" t="s">
        <v>230</v>
      </c>
      <c r="H44" s="225" t="s">
        <v>229</v>
      </c>
      <c r="I44" s="54" t="s">
        <v>206</v>
      </c>
      <c r="J44" s="54" t="s">
        <v>221</v>
      </c>
      <c r="K44" s="54" t="s">
        <v>222</v>
      </c>
      <c r="L44" s="54" t="s">
        <v>207</v>
      </c>
      <c r="M44" s="225" t="s">
        <v>230</v>
      </c>
    </row>
    <row r="45" spans="1:15" x14ac:dyDescent="0.2">
      <c r="A45" s="226" t="s">
        <v>140</v>
      </c>
      <c r="B45" s="133">
        <v>235940</v>
      </c>
      <c r="C45" s="133">
        <v>113095</v>
      </c>
      <c r="D45" s="133">
        <v>2408431</v>
      </c>
      <c r="E45" s="133">
        <v>2896323</v>
      </c>
      <c r="F45" s="133">
        <v>9392</v>
      </c>
      <c r="G45" s="133">
        <v>18790</v>
      </c>
      <c r="H45" s="145">
        <v>3539.34153004363</v>
      </c>
      <c r="I45" s="145">
        <v>52.661912555806303</v>
      </c>
      <c r="J45" s="145">
        <v>34589.428389993402</v>
      </c>
      <c r="K45" s="145">
        <v>35706.690592877501</v>
      </c>
      <c r="L45" s="145">
        <v>265.90963569097198</v>
      </c>
      <c r="M45" s="145">
        <v>0.72750495187938069</v>
      </c>
    </row>
    <row r="46" spans="1:15" x14ac:dyDescent="0.2">
      <c r="A46" s="226" t="s">
        <v>141</v>
      </c>
      <c r="B46" s="133">
        <v>226047</v>
      </c>
      <c r="C46" s="133">
        <v>111416</v>
      </c>
      <c r="D46" s="133">
        <v>2266811</v>
      </c>
      <c r="E46" s="133">
        <v>2918178</v>
      </c>
      <c r="F46" s="133">
        <v>8795</v>
      </c>
      <c r="G46" s="133">
        <v>18124</v>
      </c>
      <c r="H46" s="145">
        <v>3208.9701416781099</v>
      </c>
      <c r="I46" s="145">
        <v>51.079414225183399</v>
      </c>
      <c r="J46" s="145">
        <v>33169.526424655603</v>
      </c>
      <c r="K46" s="145">
        <v>35559.694016979003</v>
      </c>
      <c r="L46" s="145">
        <v>245.291666054166</v>
      </c>
      <c r="M46" s="145">
        <v>0.67249938379973007</v>
      </c>
    </row>
    <row r="47" spans="1:15" x14ac:dyDescent="0.2">
      <c r="A47" s="226" t="s">
        <v>142</v>
      </c>
      <c r="B47" s="133">
        <v>235075</v>
      </c>
      <c r="C47" s="133">
        <v>122317</v>
      </c>
      <c r="D47" s="133">
        <v>2229409</v>
      </c>
      <c r="E47" s="133">
        <v>2858164</v>
      </c>
      <c r="F47" s="133">
        <v>9340</v>
      </c>
      <c r="G47" s="133">
        <v>18756</v>
      </c>
      <c r="H47" s="145">
        <v>3348.35522930976</v>
      </c>
      <c r="I47" s="145">
        <v>55.260728840716098</v>
      </c>
      <c r="J47" s="145">
        <v>31515.654137719401</v>
      </c>
      <c r="K47" s="145">
        <v>33830.4106544889</v>
      </c>
      <c r="L47" s="145">
        <v>254.89993093535301</v>
      </c>
      <c r="M47" s="145">
        <v>0.6646824376657593</v>
      </c>
    </row>
    <row r="48" spans="1:15" x14ac:dyDescent="0.2">
      <c r="A48" s="226" t="s">
        <v>143</v>
      </c>
      <c r="B48" s="133">
        <v>235881</v>
      </c>
      <c r="C48" s="133">
        <v>113560</v>
      </c>
      <c r="D48" s="133">
        <v>2228715</v>
      </c>
      <c r="E48" s="133">
        <v>2797004</v>
      </c>
      <c r="F48" s="133">
        <v>9974</v>
      </c>
      <c r="G48" s="133">
        <v>18752</v>
      </c>
      <c r="H48" s="145">
        <v>3416.5243813898401</v>
      </c>
      <c r="I48" s="145">
        <v>53.756928126327601</v>
      </c>
      <c r="J48" s="145">
        <v>28572.969997906101</v>
      </c>
      <c r="K48" s="145">
        <v>32542.168337463401</v>
      </c>
      <c r="L48" s="145">
        <v>273.23647516406999</v>
      </c>
      <c r="M48" s="145">
        <v>0.67313174717128077</v>
      </c>
    </row>
    <row r="49" spans="1:15" x14ac:dyDescent="0.2">
      <c r="A49" s="226" t="s">
        <v>144</v>
      </c>
      <c r="B49" s="133">
        <v>213068</v>
      </c>
      <c r="C49" s="133">
        <v>108800</v>
      </c>
      <c r="D49" s="133">
        <v>2161113</v>
      </c>
      <c r="E49" s="133">
        <v>2723617</v>
      </c>
      <c r="F49" s="133">
        <v>8331</v>
      </c>
      <c r="G49" s="133">
        <v>16821</v>
      </c>
      <c r="H49" s="145">
        <v>2969.2450344171298</v>
      </c>
      <c r="I49" s="145">
        <v>48.781097931787301</v>
      </c>
      <c r="J49" s="145">
        <v>27169.861914058201</v>
      </c>
      <c r="K49" s="145">
        <v>29906.1946893194</v>
      </c>
      <c r="L49" s="145">
        <v>230.07402766868401</v>
      </c>
      <c r="M49" s="145">
        <v>0.59187814313918174</v>
      </c>
    </row>
    <row r="50" spans="1:15" x14ac:dyDescent="0.2">
      <c r="A50" s="226" t="s">
        <v>145</v>
      </c>
      <c r="B50" s="133">
        <v>264911</v>
      </c>
      <c r="C50" s="133">
        <v>115342</v>
      </c>
      <c r="D50" s="133">
        <v>2312402</v>
      </c>
      <c r="E50" s="133">
        <v>3123915</v>
      </c>
      <c r="F50" s="133">
        <v>9405</v>
      </c>
      <c r="G50" s="133">
        <v>22691</v>
      </c>
      <c r="H50" s="145">
        <v>3380.9452535631099</v>
      </c>
      <c r="I50" s="145">
        <v>53.926831478253</v>
      </c>
      <c r="J50" s="145">
        <v>29143.028422553001</v>
      </c>
      <c r="K50" s="145">
        <v>32712.853139742201</v>
      </c>
      <c r="L50" s="145">
        <v>259.32639547716798</v>
      </c>
      <c r="M50" s="145">
        <v>0.76263933721929711</v>
      </c>
    </row>
    <row r="51" spans="1:15" x14ac:dyDescent="0.2">
      <c r="A51" s="226" t="s">
        <v>146</v>
      </c>
      <c r="B51" s="133">
        <v>306080</v>
      </c>
      <c r="C51" s="133">
        <v>103541</v>
      </c>
      <c r="D51" s="133">
        <v>2552356</v>
      </c>
      <c r="E51" s="133">
        <v>3271222</v>
      </c>
      <c r="F51" s="133">
        <v>9129</v>
      </c>
      <c r="G51" s="133">
        <v>18152</v>
      </c>
      <c r="H51" s="145">
        <v>3369.5170333310898</v>
      </c>
      <c r="I51" s="145">
        <v>50.453408943489102</v>
      </c>
      <c r="J51" s="145">
        <v>29057.961670426601</v>
      </c>
      <c r="K51" s="145">
        <v>35364.644764832199</v>
      </c>
      <c r="L51" s="145">
        <v>251.73322440590701</v>
      </c>
      <c r="M51" s="145">
        <v>0.68709049094468266</v>
      </c>
    </row>
    <row r="52" spans="1:15" x14ac:dyDescent="0.2">
      <c r="A52" s="226" t="s">
        <v>147</v>
      </c>
      <c r="B52" s="133">
        <v>220490</v>
      </c>
      <c r="C52" s="133">
        <v>232757</v>
      </c>
      <c r="D52" s="133">
        <v>2580973</v>
      </c>
      <c r="E52" s="133">
        <v>3783587</v>
      </c>
      <c r="F52" s="133">
        <v>9288</v>
      </c>
      <c r="G52" s="133">
        <v>18707</v>
      </c>
      <c r="H52" s="145">
        <v>3342.49644691403</v>
      </c>
      <c r="I52" s="145">
        <v>84.877687883563297</v>
      </c>
      <c r="J52" s="145">
        <v>30211.5927316583</v>
      </c>
      <c r="K52" s="145">
        <v>35755.279083914997</v>
      </c>
      <c r="L52" s="145">
        <v>255.34528285358101</v>
      </c>
      <c r="M52" s="145">
        <v>0.67634207941591629</v>
      </c>
    </row>
    <row r="53" spans="1:15" x14ac:dyDescent="0.2">
      <c r="A53" s="226" t="s">
        <v>148</v>
      </c>
      <c r="B53" s="133">
        <v>220861</v>
      </c>
      <c r="C53" s="133">
        <v>155478</v>
      </c>
      <c r="D53" s="133">
        <v>2581339</v>
      </c>
      <c r="E53" s="133">
        <v>3542066</v>
      </c>
      <c r="F53" s="133">
        <v>8734</v>
      </c>
      <c r="G53" s="133">
        <v>18197</v>
      </c>
      <c r="H53" s="145">
        <v>3212.9578644894</v>
      </c>
      <c r="I53" s="145">
        <v>63.980986259877596</v>
      </c>
      <c r="J53" s="145">
        <v>29179.110162299101</v>
      </c>
      <c r="K53" s="145">
        <v>34082.090366900797</v>
      </c>
      <c r="L53" s="145">
        <v>242.127042105421</v>
      </c>
      <c r="M53" s="145">
        <v>1.1243737032636978</v>
      </c>
    </row>
    <row r="54" spans="1:15" x14ac:dyDescent="0.2">
      <c r="A54" s="226" t="s">
        <v>149</v>
      </c>
      <c r="B54" s="133">
        <v>211869</v>
      </c>
      <c r="C54" s="133">
        <v>113359</v>
      </c>
      <c r="D54" s="133">
        <v>2613420</v>
      </c>
      <c r="E54" s="133">
        <v>3657322</v>
      </c>
      <c r="F54" s="133">
        <v>9279</v>
      </c>
      <c r="G54" s="133">
        <v>18737</v>
      </c>
      <c r="H54" s="145">
        <v>3048.4160108184401</v>
      </c>
      <c r="I54" s="145">
        <v>53.738880041986697</v>
      </c>
      <c r="J54" s="145">
        <v>30041.591736243099</v>
      </c>
      <c r="K54" s="145">
        <v>34802.516672513397</v>
      </c>
      <c r="L54" s="145">
        <v>258.316910880617</v>
      </c>
      <c r="M54" s="145">
        <v>0.67789025511592582</v>
      </c>
    </row>
    <row r="55" spans="1:15" x14ac:dyDescent="0.2">
      <c r="A55" s="226" t="s">
        <v>150</v>
      </c>
      <c r="B55" s="133">
        <v>211311</v>
      </c>
      <c r="C55" s="133">
        <v>107597</v>
      </c>
      <c r="D55" s="133">
        <v>3114102</v>
      </c>
      <c r="E55" s="133">
        <v>3559117</v>
      </c>
      <c r="F55" s="133">
        <v>8994</v>
      </c>
      <c r="G55" s="133">
        <v>18575</v>
      </c>
      <c r="H55" s="145">
        <v>2940.41367290169</v>
      </c>
      <c r="I55" s="145">
        <v>46.721961908973697</v>
      </c>
      <c r="J55" s="145">
        <v>29217.519144650501</v>
      </c>
      <c r="K55" s="145">
        <v>32115.0487417103</v>
      </c>
      <c r="L55" s="145">
        <v>249.693984231911</v>
      </c>
      <c r="M55" s="145">
        <v>0.60668493714183436</v>
      </c>
    </row>
    <row r="56" spans="1:15" x14ac:dyDescent="0.2">
      <c r="A56" s="226" t="s">
        <v>151</v>
      </c>
      <c r="B56" s="133">
        <v>218957</v>
      </c>
      <c r="C56" s="133">
        <v>77856</v>
      </c>
      <c r="D56" s="133">
        <v>2864725</v>
      </c>
      <c r="E56" s="133">
        <v>2887116</v>
      </c>
      <c r="F56" s="133">
        <v>8486</v>
      </c>
      <c r="G56" s="133">
        <v>17191</v>
      </c>
      <c r="H56" s="145">
        <v>3179.8282880103202</v>
      </c>
      <c r="I56" s="145">
        <v>20.0259574363008</v>
      </c>
      <c r="J56" s="145">
        <v>28960.9386838348</v>
      </c>
      <c r="K56" s="145">
        <v>29411.551714916699</v>
      </c>
      <c r="L56" s="145">
        <v>234.83333987277001</v>
      </c>
      <c r="M56" s="145">
        <v>0.37337106466293235</v>
      </c>
    </row>
    <row r="57" spans="1:15" x14ac:dyDescent="0.2">
      <c r="A57" s="226" t="s">
        <v>231</v>
      </c>
      <c r="B57" s="227">
        <f t="shared" ref="B57:M57" si="0">SUM(B45:B56)</f>
        <v>2800490</v>
      </c>
      <c r="C57" s="227">
        <f t="shared" si="0"/>
        <v>1475118</v>
      </c>
      <c r="D57" s="227">
        <f>SUM(D45:D56)</f>
        <v>29913796</v>
      </c>
      <c r="E57" s="227">
        <f t="shared" si="0"/>
        <v>38017631</v>
      </c>
      <c r="F57" s="227">
        <f t="shared" si="0"/>
        <v>109147</v>
      </c>
      <c r="G57" s="227">
        <f t="shared" si="0"/>
        <v>223493</v>
      </c>
      <c r="H57" s="228">
        <f t="shared" si="0"/>
        <v>38957.010886866548</v>
      </c>
      <c r="I57" s="228">
        <f t="shared" si="0"/>
        <v>635.26579563226483</v>
      </c>
      <c r="J57" s="228">
        <f t="shared" si="0"/>
        <v>360829.18341599812</v>
      </c>
      <c r="K57" s="228">
        <f t="shared" si="0"/>
        <v>401789.14277565875</v>
      </c>
      <c r="L57" s="228">
        <f t="shared" si="0"/>
        <v>3020.7879153406202</v>
      </c>
      <c r="M57" s="228">
        <f t="shared" si="0"/>
        <v>8.2380885314196188</v>
      </c>
    </row>
    <row r="58" spans="1:15" x14ac:dyDescent="0.2">
      <c r="A58" s="229"/>
      <c r="B58" s="213"/>
      <c r="C58" s="201"/>
      <c r="D58" s="223"/>
      <c r="E58" s="213"/>
      <c r="F58" s="213"/>
      <c r="G58" s="213"/>
      <c r="H58" s="213"/>
      <c r="I58" s="213"/>
      <c r="J58" s="213"/>
      <c r="K58" s="213"/>
      <c r="L58" s="213"/>
      <c r="M58" s="213"/>
      <c r="N58" s="213"/>
      <c r="O58" s="213"/>
    </row>
    <row r="59" spans="1:15" x14ac:dyDescent="0.2">
      <c r="A59" s="213"/>
      <c r="B59" s="213"/>
      <c r="C59" s="201"/>
      <c r="D59" s="223"/>
      <c r="E59" s="213"/>
      <c r="F59" s="213"/>
    </row>
    <row r="60" spans="1:15" s="233" customFormat="1" ht="38.25" x14ac:dyDescent="0.2">
      <c r="A60" s="230" t="s">
        <v>216</v>
      </c>
      <c r="B60" s="230" t="s">
        <v>232</v>
      </c>
      <c r="C60" s="231" t="s">
        <v>233</v>
      </c>
      <c r="D60" s="232" t="s">
        <v>234</v>
      </c>
      <c r="E60" s="215" t="s">
        <v>235</v>
      </c>
      <c r="F60" s="215" t="s">
        <v>236</v>
      </c>
    </row>
    <row r="61" spans="1:15" x14ac:dyDescent="0.2">
      <c r="A61" s="234" t="s">
        <v>229</v>
      </c>
      <c r="B61" s="79">
        <v>23</v>
      </c>
      <c r="C61" s="198">
        <f>B57</f>
        <v>2800490</v>
      </c>
      <c r="D61" s="77">
        <f>H57</f>
        <v>38957.010886866548</v>
      </c>
      <c r="E61" s="79">
        <v>73</v>
      </c>
      <c r="F61" s="227">
        <v>48</v>
      </c>
    </row>
    <row r="62" spans="1:15" x14ac:dyDescent="0.2">
      <c r="A62" s="79" t="s">
        <v>206</v>
      </c>
      <c r="B62" s="79">
        <v>15</v>
      </c>
      <c r="C62" s="198">
        <f>C57</f>
        <v>1475118</v>
      </c>
      <c r="D62" s="77">
        <f>I57</f>
        <v>635.26579563226483</v>
      </c>
      <c r="E62" s="79">
        <v>34</v>
      </c>
      <c r="F62" s="227">
        <v>0</v>
      </c>
      <c r="H62" s="208"/>
    </row>
    <row r="63" spans="1:15" x14ac:dyDescent="0.2">
      <c r="A63" s="79" t="s">
        <v>221</v>
      </c>
      <c r="B63" s="79">
        <v>88</v>
      </c>
      <c r="C63" s="198">
        <f>D57</f>
        <v>29913796</v>
      </c>
      <c r="D63" s="77">
        <f>J57</f>
        <v>360829.18341599812</v>
      </c>
      <c r="E63" s="79">
        <v>523</v>
      </c>
      <c r="F63" s="227">
        <v>237079</v>
      </c>
    </row>
    <row r="64" spans="1:15" x14ac:dyDescent="0.2">
      <c r="A64" s="79" t="s">
        <v>222</v>
      </c>
      <c r="B64" s="79">
        <v>82</v>
      </c>
      <c r="C64" s="198">
        <f>E57</f>
        <v>38017631</v>
      </c>
      <c r="D64" s="77">
        <f>K57</f>
        <v>401789.14277565875</v>
      </c>
      <c r="E64" s="79">
        <v>663</v>
      </c>
      <c r="F64" s="227">
        <v>469067</v>
      </c>
    </row>
    <row r="65" spans="1:8" x14ac:dyDescent="0.2">
      <c r="A65" s="79" t="s">
        <v>207</v>
      </c>
      <c r="B65" s="79">
        <v>7</v>
      </c>
      <c r="C65" s="198">
        <f>F57</f>
        <v>109147</v>
      </c>
      <c r="D65" s="77">
        <f>L57</f>
        <v>3020.7879153406202</v>
      </c>
      <c r="E65" s="79">
        <v>25</v>
      </c>
      <c r="F65" s="227">
        <v>0</v>
      </c>
    </row>
    <row r="66" spans="1:8" ht="14.25" x14ac:dyDescent="0.2">
      <c r="A66" s="219" t="s">
        <v>230</v>
      </c>
      <c r="B66" s="79">
        <v>16</v>
      </c>
      <c r="C66" s="198">
        <f>G57</f>
        <v>223493</v>
      </c>
      <c r="D66" s="77">
        <f>M57</f>
        <v>8.2380885314196188</v>
      </c>
      <c r="E66" s="79">
        <v>128</v>
      </c>
      <c r="F66" s="227">
        <v>0</v>
      </c>
    </row>
    <row r="67" spans="1:8" x14ac:dyDescent="0.2">
      <c r="A67" s="54" t="s">
        <v>237</v>
      </c>
      <c r="B67" s="79">
        <f>SUM(B61:B66)</f>
        <v>231</v>
      </c>
      <c r="C67" s="198">
        <f>SUM(C61:C66)</f>
        <v>72539675</v>
      </c>
      <c r="D67" s="77">
        <f>SUM(D61:D66)</f>
        <v>805239.62887802767</v>
      </c>
      <c r="E67" s="235">
        <f>SUM(E61:E66)</f>
        <v>1446</v>
      </c>
      <c r="F67" s="235">
        <f>SUM(F61:F66)</f>
        <v>706194</v>
      </c>
      <c r="G67" s="236"/>
      <c r="H67"/>
    </row>
    <row r="68" spans="1:8" x14ac:dyDescent="0.2">
      <c r="A68" s="237" t="s">
        <v>238</v>
      </c>
      <c r="D68" s="196"/>
    </row>
    <row r="69" spans="1:8" x14ac:dyDescent="0.2">
      <c r="A69" s="238" t="s">
        <v>239</v>
      </c>
    </row>
    <row r="70" spans="1:8" x14ac:dyDescent="0.2">
      <c r="A70" s="238" t="s">
        <v>240</v>
      </c>
    </row>
    <row r="71" spans="1:8" x14ac:dyDescent="0.2">
      <c r="A71" s="238" t="s">
        <v>241</v>
      </c>
    </row>
    <row r="72" spans="1:8" ht="14.25" x14ac:dyDescent="0.2">
      <c r="A72" s="238" t="s">
        <v>242</v>
      </c>
    </row>
    <row r="73" spans="1:8" x14ac:dyDescent="0.2">
      <c r="A73" s="238"/>
    </row>
    <row r="112" spans="1:16384" x14ac:dyDescent="0.2">
      <c r="A112" s="213"/>
      <c r="B112" s="213"/>
      <c r="C112" s="201"/>
      <c r="D112" s="223"/>
      <c r="E112" s="213"/>
      <c r="F112" s="213"/>
      <c r="G112" s="213"/>
      <c r="H112" s="201"/>
      <c r="I112" s="223"/>
      <c r="J112" s="213"/>
      <c r="K112" s="213"/>
      <c r="L112" s="213"/>
      <c r="M112" s="201"/>
      <c r="N112" s="223"/>
      <c r="O112" s="213"/>
      <c r="P112" s="213"/>
      <c r="Q112" s="201"/>
      <c r="R112" s="223"/>
      <c r="S112" s="213"/>
      <c r="T112" s="213"/>
      <c r="U112" s="201"/>
      <c r="V112" s="223"/>
      <c r="W112" s="213"/>
      <c r="X112" s="213"/>
      <c r="Y112" s="201"/>
      <c r="Z112" s="223"/>
      <c r="AA112" s="213"/>
      <c r="AB112" s="213"/>
      <c r="AC112" s="201"/>
      <c r="AD112" s="223"/>
      <c r="AE112" s="213"/>
      <c r="AF112" s="213"/>
      <c r="AG112" s="201"/>
      <c r="AH112" s="223"/>
      <c r="AI112" s="213"/>
      <c r="AJ112" s="213"/>
      <c r="AK112" s="201"/>
      <c r="AL112" s="223"/>
      <c r="AM112" s="213"/>
      <c r="AN112" s="213"/>
      <c r="AO112" s="201"/>
      <c r="AP112" s="223"/>
      <c r="AQ112" s="213"/>
      <c r="AR112" s="213"/>
      <c r="AS112" s="201"/>
      <c r="AT112" s="223"/>
      <c r="AU112" s="213"/>
      <c r="AV112" s="213"/>
      <c r="AW112" s="201"/>
      <c r="AX112" s="223"/>
      <c r="AY112" s="213"/>
      <c r="AZ112" s="213"/>
      <c r="BA112" s="201"/>
      <c r="BB112" s="223"/>
      <c r="BC112" s="213"/>
      <c r="BD112" s="213"/>
      <c r="BE112" s="201"/>
      <c r="BF112" s="223"/>
      <c r="BG112" s="213"/>
      <c r="BH112" s="213"/>
      <c r="BI112" s="201"/>
      <c r="BJ112" s="223"/>
      <c r="BK112" s="213"/>
      <c r="BL112" s="213"/>
      <c r="BM112" s="201"/>
      <c r="BN112" s="223"/>
      <c r="BO112" s="213"/>
      <c r="BP112" s="213"/>
      <c r="BQ112" s="201"/>
      <c r="BR112" s="223"/>
      <c r="BS112" s="213"/>
      <c r="BT112" s="213"/>
      <c r="BU112" s="201"/>
      <c r="BV112" s="223"/>
      <c r="BW112" s="213"/>
      <c r="BX112" s="213"/>
      <c r="BY112" s="201"/>
      <c r="BZ112" s="223"/>
      <c r="CA112" s="213"/>
      <c r="CB112" s="213"/>
      <c r="CC112" s="201"/>
      <c r="CD112" s="223"/>
      <c r="CE112" s="213"/>
      <c r="CF112" s="213"/>
      <c r="CG112" s="201"/>
      <c r="CH112" s="223"/>
      <c r="CI112" s="213"/>
      <c r="CJ112" s="213"/>
      <c r="CK112" s="201"/>
      <c r="CL112" s="223"/>
      <c r="CM112" s="213"/>
      <c r="CN112" s="213"/>
      <c r="CO112" s="201"/>
      <c r="CP112" s="223"/>
      <c r="CQ112" s="213"/>
      <c r="CR112" s="213"/>
      <c r="CS112" s="201"/>
      <c r="CT112" s="223"/>
      <c r="CU112" s="213"/>
      <c r="CV112" s="213"/>
      <c r="CW112" s="201"/>
      <c r="CX112" s="223"/>
      <c r="CY112" s="213"/>
      <c r="CZ112" s="213"/>
      <c r="DA112" s="201"/>
      <c r="DB112" s="223"/>
      <c r="DC112" s="213"/>
      <c r="DD112" s="213"/>
      <c r="DE112" s="201"/>
      <c r="DF112" s="223"/>
      <c r="DG112" s="213"/>
      <c r="DH112" s="213"/>
      <c r="DI112" s="201"/>
      <c r="DJ112" s="223"/>
      <c r="DK112" s="213"/>
      <c r="DL112" s="213"/>
      <c r="DM112" s="201"/>
      <c r="DN112" s="223"/>
      <c r="DO112" s="213"/>
      <c r="DP112" s="213"/>
      <c r="DQ112" s="201"/>
      <c r="DR112" s="223"/>
      <c r="DS112" s="213"/>
      <c r="DT112" s="213"/>
      <c r="DU112" s="201"/>
      <c r="DV112" s="223"/>
      <c r="DW112" s="213"/>
      <c r="DX112" s="213"/>
      <c r="DY112" s="201"/>
      <c r="DZ112" s="223"/>
      <c r="EA112" s="213"/>
      <c r="EB112" s="213"/>
      <c r="EC112" s="201"/>
      <c r="ED112" s="223"/>
      <c r="EE112" s="213"/>
      <c r="EF112" s="213"/>
      <c r="EG112" s="201"/>
      <c r="EH112" s="223"/>
      <c r="EI112" s="213"/>
      <c r="EJ112" s="213"/>
      <c r="EK112" s="201"/>
      <c r="EL112" s="223"/>
      <c r="EM112" s="213"/>
      <c r="EN112" s="213"/>
      <c r="EO112" s="201"/>
      <c r="EP112" s="223"/>
      <c r="EQ112" s="213"/>
      <c r="ER112" s="213"/>
      <c r="ES112" s="201"/>
      <c r="ET112" s="223"/>
      <c r="EU112" s="213"/>
      <c r="EV112" s="213"/>
      <c r="EW112" s="201"/>
      <c r="EX112" s="223"/>
      <c r="EY112" s="213"/>
      <c r="EZ112" s="213"/>
      <c r="FA112" s="201"/>
      <c r="FB112" s="223"/>
      <c r="FC112" s="213"/>
      <c r="FD112" s="213"/>
      <c r="FE112" s="201"/>
      <c r="FF112" s="223"/>
      <c r="FG112" s="213"/>
      <c r="FH112" s="213"/>
      <c r="FI112" s="201"/>
      <c r="FJ112" s="223"/>
      <c r="FK112" s="213"/>
      <c r="FL112" s="213"/>
      <c r="FM112" s="201"/>
      <c r="FN112" s="223"/>
      <c r="FO112" s="213"/>
      <c r="FP112" s="213"/>
      <c r="FQ112" s="201"/>
      <c r="FR112" s="223"/>
      <c r="FS112" s="213"/>
      <c r="FT112" s="213"/>
      <c r="FU112" s="201"/>
      <c r="FV112" s="223"/>
      <c r="FW112" s="213"/>
      <c r="FX112" s="213"/>
      <c r="FY112" s="201"/>
      <c r="FZ112" s="223"/>
      <c r="GA112" s="213"/>
      <c r="GB112" s="213"/>
      <c r="GC112" s="201"/>
      <c r="GD112" s="223"/>
      <c r="GE112" s="213"/>
      <c r="GF112" s="213"/>
      <c r="GG112" s="201"/>
      <c r="GH112" s="223"/>
      <c r="GI112" s="213"/>
      <c r="GJ112" s="213"/>
      <c r="GK112" s="201"/>
      <c r="GL112" s="223"/>
      <c r="GM112" s="213"/>
      <c r="GN112" s="213"/>
      <c r="GO112" s="201"/>
      <c r="GP112" s="223"/>
      <c r="GQ112" s="213"/>
      <c r="GR112" s="213"/>
      <c r="GS112" s="201"/>
      <c r="GT112" s="223"/>
      <c r="GU112" s="213"/>
      <c r="GV112" s="213"/>
      <c r="GW112" s="201"/>
      <c r="GX112" s="223"/>
      <c r="GY112" s="213"/>
      <c r="GZ112" s="213"/>
      <c r="HA112" s="201"/>
      <c r="HB112" s="223"/>
      <c r="HC112" s="213"/>
      <c r="HD112" s="213"/>
      <c r="HE112" s="201"/>
      <c r="HF112" s="223"/>
      <c r="HG112" s="213"/>
      <c r="HH112" s="213"/>
      <c r="HI112" s="201"/>
      <c r="HJ112" s="223"/>
      <c r="HK112" s="213"/>
      <c r="HL112" s="213"/>
      <c r="HM112" s="201"/>
      <c r="HN112" s="223"/>
      <c r="HO112" s="213"/>
      <c r="HP112" s="213"/>
      <c r="HQ112" s="201"/>
      <c r="HR112" s="223"/>
      <c r="HS112" s="213"/>
      <c r="HT112" s="213"/>
      <c r="HU112" s="201"/>
      <c r="HV112" s="223"/>
      <c r="HW112" s="213"/>
      <c r="HX112" s="213"/>
      <c r="HY112" s="201"/>
      <c r="HZ112" s="223"/>
      <c r="IA112" s="213"/>
      <c r="IB112" s="213"/>
      <c r="IC112" s="201"/>
      <c r="ID112" s="223"/>
      <c r="IE112" s="213"/>
      <c r="IF112" s="213"/>
      <c r="IG112" s="201"/>
      <c r="IH112" s="223"/>
      <c r="II112" s="213"/>
      <c r="IJ112" s="213"/>
      <c r="IK112" s="201"/>
      <c r="IL112" s="223"/>
      <c r="IM112" s="213"/>
      <c r="IN112" s="213"/>
      <c r="IO112" s="201"/>
      <c r="IP112" s="223"/>
      <c r="IQ112" s="213"/>
      <c r="IR112" s="213"/>
      <c r="IS112" s="201"/>
      <c r="IT112" s="223"/>
      <c r="IU112" s="213"/>
      <c r="IV112" s="213"/>
      <c r="IW112" s="201"/>
      <c r="IX112" s="223"/>
      <c r="IY112" s="213"/>
      <c r="IZ112" s="213"/>
      <c r="JA112" s="201"/>
      <c r="JB112" s="223"/>
      <c r="JC112" s="213"/>
      <c r="JD112" s="213"/>
      <c r="JE112" s="201"/>
      <c r="JF112" s="223"/>
      <c r="JG112" s="213"/>
      <c r="JH112" s="213"/>
      <c r="JI112" s="201"/>
      <c r="JJ112" s="223"/>
      <c r="JK112" s="213"/>
      <c r="JL112" s="213"/>
      <c r="JM112" s="201"/>
      <c r="JN112" s="223"/>
      <c r="JO112" s="213"/>
      <c r="JP112" s="213"/>
      <c r="JQ112" s="201"/>
      <c r="JR112" s="223"/>
      <c r="JS112" s="213"/>
      <c r="JT112" s="213"/>
      <c r="JU112" s="201"/>
      <c r="JV112" s="223"/>
      <c r="JW112" s="213"/>
      <c r="JX112" s="213"/>
      <c r="JY112" s="201"/>
      <c r="JZ112" s="223"/>
      <c r="KA112" s="213"/>
      <c r="KB112" s="213"/>
      <c r="KC112" s="201"/>
      <c r="KD112" s="223"/>
      <c r="KE112" s="213"/>
      <c r="KF112" s="213"/>
      <c r="KG112" s="201"/>
      <c r="KH112" s="223"/>
      <c r="KI112" s="213"/>
      <c r="KJ112" s="213"/>
      <c r="KK112" s="201"/>
      <c r="KL112" s="223"/>
      <c r="KM112" s="213"/>
      <c r="KN112" s="213"/>
      <c r="KO112" s="201"/>
      <c r="KP112" s="223"/>
      <c r="KQ112" s="213"/>
      <c r="KR112" s="213"/>
      <c r="KS112" s="201"/>
      <c r="KT112" s="223"/>
      <c r="KU112" s="213"/>
      <c r="KV112" s="213"/>
      <c r="KW112" s="201"/>
      <c r="KX112" s="223"/>
      <c r="KY112" s="213"/>
      <c r="KZ112" s="213"/>
      <c r="LA112" s="201"/>
      <c r="LB112" s="223"/>
      <c r="LC112" s="213"/>
      <c r="LD112" s="213"/>
      <c r="LE112" s="201"/>
      <c r="LF112" s="223"/>
      <c r="LG112" s="213"/>
      <c r="LH112" s="213"/>
      <c r="LI112" s="201"/>
      <c r="LJ112" s="223"/>
      <c r="LK112" s="213"/>
      <c r="LL112" s="213"/>
      <c r="LM112" s="201"/>
      <c r="LN112" s="223"/>
      <c r="LO112" s="213"/>
      <c r="LP112" s="213"/>
      <c r="LQ112" s="201"/>
      <c r="LR112" s="223"/>
      <c r="LS112" s="213"/>
      <c r="LT112" s="213"/>
      <c r="LU112" s="201"/>
      <c r="LV112" s="223"/>
      <c r="LW112" s="213"/>
      <c r="LX112" s="213"/>
      <c r="LY112" s="201"/>
      <c r="LZ112" s="223"/>
      <c r="MA112" s="213"/>
      <c r="MB112" s="213"/>
      <c r="MC112" s="201"/>
      <c r="MD112" s="223"/>
      <c r="ME112" s="213"/>
      <c r="MF112" s="213"/>
      <c r="MG112" s="201"/>
      <c r="MH112" s="223"/>
      <c r="MI112" s="213"/>
      <c r="MJ112" s="213"/>
      <c r="MK112" s="201"/>
      <c r="ML112" s="223"/>
      <c r="MM112" s="213"/>
      <c r="MN112" s="213"/>
      <c r="MO112" s="201"/>
      <c r="MP112" s="223"/>
      <c r="MQ112" s="213"/>
      <c r="MR112" s="213"/>
      <c r="MS112" s="201"/>
      <c r="MT112" s="223"/>
      <c r="MU112" s="213"/>
      <c r="MV112" s="213"/>
      <c r="MW112" s="201"/>
      <c r="MX112" s="223"/>
      <c r="MY112" s="213"/>
      <c r="MZ112" s="213"/>
      <c r="NA112" s="201"/>
      <c r="NB112" s="223"/>
      <c r="NC112" s="213"/>
      <c r="ND112" s="213"/>
      <c r="NE112" s="201"/>
      <c r="NF112" s="223"/>
      <c r="NG112" s="213"/>
      <c r="NH112" s="213"/>
      <c r="NI112" s="201"/>
      <c r="NJ112" s="223"/>
      <c r="NK112" s="213"/>
      <c r="NL112" s="213"/>
      <c r="NM112" s="201"/>
      <c r="NN112" s="223"/>
      <c r="NO112" s="213"/>
      <c r="NP112" s="213"/>
      <c r="NQ112" s="201"/>
      <c r="NR112" s="223"/>
      <c r="NS112" s="213"/>
      <c r="NT112" s="213"/>
      <c r="NU112" s="201"/>
      <c r="NV112" s="223"/>
      <c r="NW112" s="213"/>
      <c r="NX112" s="213"/>
      <c r="NY112" s="201"/>
      <c r="NZ112" s="223"/>
      <c r="OA112" s="213"/>
      <c r="OB112" s="213"/>
      <c r="OC112" s="201"/>
      <c r="OD112" s="223"/>
      <c r="OE112" s="213"/>
      <c r="OF112" s="213"/>
      <c r="OG112" s="201"/>
      <c r="OH112" s="223"/>
      <c r="OI112" s="213"/>
      <c r="OJ112" s="213"/>
      <c r="OK112" s="201"/>
      <c r="OL112" s="223"/>
      <c r="OM112" s="213"/>
      <c r="ON112" s="213"/>
      <c r="OO112" s="201"/>
      <c r="OP112" s="223"/>
      <c r="OQ112" s="213"/>
      <c r="OR112" s="213"/>
      <c r="OS112" s="201"/>
      <c r="OT112" s="223"/>
      <c r="OU112" s="213"/>
      <c r="OV112" s="213"/>
      <c r="OW112" s="201"/>
      <c r="OX112" s="223"/>
      <c r="OY112" s="213"/>
      <c r="OZ112" s="213"/>
      <c r="PA112" s="201"/>
      <c r="PB112" s="223"/>
      <c r="PC112" s="213"/>
      <c r="PD112" s="213"/>
      <c r="PE112" s="201"/>
      <c r="PF112" s="223"/>
      <c r="PG112" s="213"/>
      <c r="PH112" s="213"/>
      <c r="PI112" s="201"/>
      <c r="PJ112" s="223"/>
      <c r="PK112" s="213"/>
      <c r="PL112" s="213"/>
      <c r="PM112" s="201"/>
      <c r="PN112" s="223"/>
      <c r="PO112" s="213"/>
      <c r="PP112" s="213"/>
      <c r="PQ112" s="201"/>
      <c r="PR112" s="223"/>
      <c r="PS112" s="213"/>
      <c r="PT112" s="213"/>
      <c r="PU112" s="201"/>
      <c r="PV112" s="223"/>
      <c r="PW112" s="213"/>
      <c r="PX112" s="213"/>
      <c r="PY112" s="201"/>
      <c r="PZ112" s="223"/>
      <c r="QA112" s="213"/>
      <c r="QB112" s="213"/>
      <c r="QC112" s="201"/>
      <c r="QD112" s="223"/>
      <c r="QE112" s="213"/>
      <c r="QF112" s="213"/>
      <c r="QG112" s="201"/>
      <c r="QH112" s="223"/>
      <c r="QI112" s="213"/>
      <c r="QJ112" s="213"/>
      <c r="QK112" s="201"/>
      <c r="QL112" s="223"/>
      <c r="QM112" s="213"/>
      <c r="QN112" s="213"/>
      <c r="QO112" s="201"/>
      <c r="QP112" s="223"/>
      <c r="QQ112" s="213"/>
      <c r="QR112" s="213"/>
      <c r="QS112" s="201"/>
      <c r="QT112" s="223"/>
      <c r="QU112" s="213"/>
      <c r="QV112" s="213"/>
      <c r="QW112" s="201"/>
      <c r="QX112" s="223"/>
      <c r="QY112" s="213"/>
      <c r="QZ112" s="213"/>
      <c r="RA112" s="201"/>
      <c r="RB112" s="223"/>
      <c r="RC112" s="213"/>
      <c r="RD112" s="213"/>
      <c r="RE112" s="201"/>
      <c r="RF112" s="223"/>
      <c r="RG112" s="213"/>
      <c r="RH112" s="213"/>
      <c r="RI112" s="201"/>
      <c r="RJ112" s="223"/>
      <c r="RK112" s="213"/>
      <c r="RL112" s="213"/>
      <c r="RM112" s="201"/>
      <c r="RN112" s="223"/>
      <c r="RO112" s="213"/>
      <c r="RP112" s="213"/>
      <c r="RQ112" s="201"/>
      <c r="RR112" s="223"/>
      <c r="RS112" s="213"/>
      <c r="RT112" s="213"/>
      <c r="RU112" s="201"/>
      <c r="RV112" s="223"/>
      <c r="RW112" s="213"/>
      <c r="RX112" s="213"/>
      <c r="RY112" s="201"/>
      <c r="RZ112" s="223"/>
      <c r="SA112" s="213"/>
      <c r="SB112" s="213"/>
      <c r="SC112" s="201"/>
      <c r="SD112" s="223"/>
      <c r="SE112" s="213"/>
      <c r="SF112" s="213"/>
      <c r="SG112" s="201"/>
      <c r="SH112" s="223"/>
      <c r="SI112" s="213"/>
      <c r="SJ112" s="213"/>
      <c r="SK112" s="201"/>
      <c r="SL112" s="223"/>
      <c r="SM112" s="213"/>
      <c r="SN112" s="213"/>
      <c r="SO112" s="201"/>
      <c r="SP112" s="223"/>
      <c r="SQ112" s="213"/>
      <c r="SR112" s="213"/>
      <c r="SS112" s="201"/>
      <c r="ST112" s="223"/>
      <c r="SU112" s="213"/>
      <c r="SV112" s="213"/>
      <c r="SW112" s="201"/>
      <c r="SX112" s="223"/>
      <c r="SY112" s="213"/>
      <c r="SZ112" s="213"/>
      <c r="TA112" s="201"/>
      <c r="TB112" s="223"/>
      <c r="TC112" s="213"/>
      <c r="TD112" s="213"/>
      <c r="TE112" s="201"/>
      <c r="TF112" s="223"/>
      <c r="TG112" s="213"/>
      <c r="TH112" s="213"/>
      <c r="TI112" s="201"/>
      <c r="TJ112" s="223"/>
      <c r="TK112" s="213"/>
      <c r="TL112" s="213"/>
      <c r="TM112" s="201"/>
      <c r="TN112" s="223"/>
      <c r="TO112" s="213"/>
      <c r="TP112" s="213"/>
      <c r="TQ112" s="201"/>
      <c r="TR112" s="223"/>
      <c r="TS112" s="213"/>
      <c r="TT112" s="213"/>
      <c r="TU112" s="201"/>
      <c r="TV112" s="223"/>
      <c r="TW112" s="213"/>
      <c r="TX112" s="213"/>
      <c r="TY112" s="201"/>
      <c r="TZ112" s="223"/>
      <c r="UA112" s="213"/>
      <c r="UB112" s="213"/>
      <c r="UC112" s="201"/>
      <c r="UD112" s="223"/>
      <c r="UE112" s="213"/>
      <c r="UF112" s="213"/>
      <c r="UG112" s="201"/>
      <c r="UH112" s="223"/>
      <c r="UI112" s="213"/>
      <c r="UJ112" s="213"/>
      <c r="UK112" s="201"/>
      <c r="UL112" s="223"/>
      <c r="UM112" s="213"/>
      <c r="UN112" s="213"/>
      <c r="UO112" s="201"/>
      <c r="UP112" s="223"/>
      <c r="UQ112" s="213"/>
      <c r="UR112" s="213"/>
      <c r="US112" s="201"/>
      <c r="UT112" s="223"/>
      <c r="UU112" s="213"/>
      <c r="UV112" s="213"/>
      <c r="UW112" s="201"/>
      <c r="UX112" s="223"/>
      <c r="UY112" s="213"/>
      <c r="UZ112" s="213"/>
      <c r="VA112" s="201"/>
      <c r="VB112" s="223"/>
      <c r="VC112" s="213"/>
      <c r="VD112" s="213"/>
      <c r="VE112" s="201"/>
      <c r="VF112" s="223"/>
      <c r="VG112" s="213"/>
      <c r="VH112" s="213"/>
      <c r="VI112" s="201"/>
      <c r="VJ112" s="223"/>
      <c r="VK112" s="213"/>
      <c r="VL112" s="213"/>
      <c r="VM112" s="201"/>
      <c r="VN112" s="223"/>
      <c r="VO112" s="213"/>
      <c r="VP112" s="213"/>
      <c r="VQ112" s="201"/>
      <c r="VR112" s="223"/>
      <c r="VS112" s="213"/>
      <c r="VT112" s="213"/>
      <c r="VU112" s="201"/>
      <c r="VV112" s="223"/>
      <c r="VW112" s="213"/>
      <c r="VX112" s="213"/>
      <c r="VY112" s="201"/>
      <c r="VZ112" s="223"/>
      <c r="WA112" s="213"/>
      <c r="WB112" s="213"/>
      <c r="WC112" s="201"/>
      <c r="WD112" s="223"/>
      <c r="WE112" s="213"/>
      <c r="WF112" s="213"/>
      <c r="WG112" s="201"/>
      <c r="WH112" s="223"/>
      <c r="WI112" s="213"/>
      <c r="WJ112" s="213"/>
      <c r="WK112" s="201"/>
      <c r="WL112" s="223"/>
      <c r="WM112" s="213"/>
      <c r="WN112" s="213"/>
      <c r="WO112" s="201"/>
      <c r="WP112" s="223"/>
      <c r="WQ112" s="213"/>
      <c r="WR112" s="213"/>
      <c r="WS112" s="201"/>
      <c r="WT112" s="223"/>
      <c r="WU112" s="213"/>
      <c r="WV112" s="213"/>
      <c r="WW112" s="201"/>
      <c r="WX112" s="223"/>
      <c r="WY112" s="213"/>
      <c r="WZ112" s="213"/>
      <c r="XA112" s="201"/>
      <c r="XB112" s="223"/>
      <c r="XC112" s="213"/>
      <c r="XD112" s="213"/>
      <c r="XE112" s="201"/>
      <c r="XF112" s="223"/>
      <c r="XG112" s="213"/>
      <c r="XH112" s="213"/>
      <c r="XI112" s="201"/>
      <c r="XJ112" s="223"/>
      <c r="XK112" s="213"/>
      <c r="XL112" s="213"/>
      <c r="XM112" s="201"/>
      <c r="XN112" s="223"/>
      <c r="XO112" s="213"/>
      <c r="XP112" s="213"/>
      <c r="XQ112" s="201"/>
      <c r="XR112" s="223"/>
      <c r="XS112" s="213"/>
      <c r="XT112" s="213"/>
      <c r="XU112" s="201"/>
      <c r="XV112" s="223"/>
      <c r="XW112" s="213"/>
      <c r="XX112" s="213"/>
      <c r="XY112" s="201"/>
      <c r="XZ112" s="223"/>
      <c r="YA112" s="213"/>
      <c r="YB112" s="213"/>
      <c r="YC112" s="201"/>
      <c r="YD112" s="223"/>
      <c r="YE112" s="213"/>
      <c r="YF112" s="213"/>
      <c r="YG112" s="201"/>
      <c r="YH112" s="223"/>
      <c r="YI112" s="213"/>
      <c r="YJ112" s="213"/>
      <c r="YK112" s="201"/>
      <c r="YL112" s="223"/>
      <c r="YM112" s="213"/>
      <c r="YN112" s="213"/>
      <c r="YO112" s="201"/>
      <c r="YP112" s="223"/>
      <c r="YQ112" s="213"/>
      <c r="YR112" s="213"/>
      <c r="YS112" s="201"/>
      <c r="YT112" s="223"/>
      <c r="YU112" s="213"/>
      <c r="YV112" s="213"/>
      <c r="YW112" s="201"/>
      <c r="YX112" s="223"/>
      <c r="YY112" s="213"/>
      <c r="YZ112" s="213"/>
      <c r="ZA112" s="201"/>
      <c r="ZB112" s="223"/>
      <c r="ZC112" s="213"/>
      <c r="ZD112" s="213"/>
      <c r="ZE112" s="201"/>
      <c r="ZF112" s="223"/>
      <c r="ZG112" s="213"/>
      <c r="ZH112" s="213"/>
      <c r="ZI112" s="201"/>
      <c r="ZJ112" s="223"/>
      <c r="ZK112" s="213"/>
      <c r="ZL112" s="213"/>
      <c r="ZM112" s="201"/>
      <c r="ZN112" s="223"/>
      <c r="ZO112" s="213"/>
      <c r="ZP112" s="213"/>
      <c r="ZQ112" s="201"/>
      <c r="ZR112" s="223"/>
      <c r="ZS112" s="213"/>
      <c r="ZT112" s="213"/>
      <c r="ZU112" s="201"/>
      <c r="ZV112" s="223"/>
      <c r="ZW112" s="213"/>
      <c r="ZX112" s="213"/>
      <c r="ZY112" s="201"/>
      <c r="ZZ112" s="223"/>
      <c r="AAA112" s="213"/>
      <c r="AAB112" s="213"/>
      <c r="AAC112" s="201"/>
      <c r="AAD112" s="223"/>
      <c r="AAE112" s="213"/>
      <c r="AAF112" s="213"/>
      <c r="AAG112" s="201"/>
      <c r="AAH112" s="223"/>
      <c r="AAI112" s="213"/>
      <c r="AAJ112" s="213"/>
      <c r="AAK112" s="201"/>
      <c r="AAL112" s="223"/>
      <c r="AAM112" s="213"/>
      <c r="AAN112" s="213"/>
      <c r="AAO112" s="201"/>
      <c r="AAP112" s="223"/>
      <c r="AAQ112" s="213"/>
      <c r="AAR112" s="213"/>
      <c r="AAS112" s="201"/>
      <c r="AAT112" s="223"/>
      <c r="AAU112" s="213"/>
      <c r="AAV112" s="213"/>
      <c r="AAW112" s="201"/>
      <c r="AAX112" s="223"/>
      <c r="AAY112" s="213"/>
      <c r="AAZ112" s="213"/>
      <c r="ABA112" s="201"/>
      <c r="ABB112" s="223"/>
      <c r="ABC112" s="213"/>
      <c r="ABD112" s="213"/>
      <c r="ABE112" s="201"/>
      <c r="ABF112" s="223"/>
      <c r="ABG112" s="213"/>
      <c r="ABH112" s="213"/>
      <c r="ABI112" s="201"/>
      <c r="ABJ112" s="223"/>
      <c r="ABK112" s="213"/>
      <c r="ABL112" s="213"/>
      <c r="ABM112" s="201"/>
      <c r="ABN112" s="223"/>
      <c r="ABO112" s="213"/>
      <c r="ABP112" s="213"/>
      <c r="ABQ112" s="201"/>
      <c r="ABR112" s="223"/>
      <c r="ABS112" s="213"/>
      <c r="ABT112" s="213"/>
      <c r="ABU112" s="201"/>
      <c r="ABV112" s="223"/>
      <c r="ABW112" s="213"/>
      <c r="ABX112" s="213"/>
      <c r="ABY112" s="201"/>
      <c r="ABZ112" s="223"/>
      <c r="ACA112" s="213"/>
      <c r="ACB112" s="213"/>
      <c r="ACC112" s="201"/>
      <c r="ACD112" s="223"/>
      <c r="ACE112" s="213"/>
      <c r="ACF112" s="213"/>
      <c r="ACG112" s="201"/>
      <c r="ACH112" s="223"/>
      <c r="ACI112" s="213"/>
      <c r="ACJ112" s="213"/>
      <c r="ACK112" s="201"/>
      <c r="ACL112" s="223"/>
      <c r="ACM112" s="213"/>
      <c r="ACN112" s="213"/>
      <c r="ACO112" s="201"/>
      <c r="ACP112" s="223"/>
      <c r="ACQ112" s="213"/>
      <c r="ACR112" s="213"/>
      <c r="ACS112" s="201"/>
      <c r="ACT112" s="223"/>
      <c r="ACU112" s="213"/>
      <c r="ACV112" s="213"/>
      <c r="ACW112" s="201"/>
      <c r="ACX112" s="223"/>
      <c r="ACY112" s="213"/>
      <c r="ACZ112" s="213"/>
      <c r="ADA112" s="201"/>
      <c r="ADB112" s="223"/>
      <c r="ADC112" s="213"/>
      <c r="ADD112" s="213"/>
      <c r="ADE112" s="201"/>
      <c r="ADF112" s="223"/>
      <c r="ADG112" s="213"/>
      <c r="ADH112" s="213"/>
      <c r="ADI112" s="201"/>
      <c r="ADJ112" s="223"/>
      <c r="ADK112" s="213"/>
      <c r="ADL112" s="213"/>
      <c r="ADM112" s="201"/>
      <c r="ADN112" s="223"/>
      <c r="ADO112" s="213"/>
      <c r="ADP112" s="213"/>
      <c r="ADQ112" s="201"/>
      <c r="ADR112" s="223"/>
      <c r="ADS112" s="213"/>
      <c r="ADT112" s="213"/>
      <c r="ADU112" s="201"/>
      <c r="ADV112" s="223"/>
      <c r="ADW112" s="213"/>
      <c r="ADX112" s="213"/>
      <c r="ADY112" s="201"/>
      <c r="ADZ112" s="223"/>
      <c r="AEA112" s="213"/>
      <c r="AEB112" s="213"/>
      <c r="AEC112" s="201"/>
      <c r="AED112" s="223"/>
      <c r="AEE112" s="213"/>
      <c r="AEF112" s="213"/>
      <c r="AEG112" s="201"/>
      <c r="AEH112" s="223"/>
      <c r="AEI112" s="213"/>
      <c r="AEJ112" s="213"/>
      <c r="AEK112" s="201"/>
      <c r="AEL112" s="223"/>
      <c r="AEM112" s="213"/>
      <c r="AEN112" s="213"/>
      <c r="AEO112" s="201"/>
      <c r="AEP112" s="223"/>
      <c r="AEQ112" s="213"/>
      <c r="AER112" s="213"/>
      <c r="AES112" s="201"/>
      <c r="AET112" s="223"/>
      <c r="AEU112" s="213"/>
      <c r="AEV112" s="213"/>
      <c r="AEW112" s="201"/>
      <c r="AEX112" s="223"/>
      <c r="AEY112" s="213"/>
      <c r="AEZ112" s="213"/>
      <c r="AFA112" s="201"/>
      <c r="AFB112" s="223"/>
      <c r="AFC112" s="213"/>
      <c r="AFD112" s="213"/>
      <c r="AFE112" s="201"/>
      <c r="AFF112" s="223"/>
      <c r="AFG112" s="213"/>
      <c r="AFH112" s="213"/>
      <c r="AFI112" s="201"/>
      <c r="AFJ112" s="223"/>
      <c r="AFK112" s="213"/>
      <c r="AFL112" s="213"/>
      <c r="AFM112" s="201"/>
      <c r="AFN112" s="223"/>
      <c r="AFO112" s="213"/>
      <c r="AFP112" s="213"/>
      <c r="AFQ112" s="201"/>
      <c r="AFR112" s="223"/>
      <c r="AFS112" s="213"/>
      <c r="AFT112" s="213"/>
      <c r="AFU112" s="201"/>
      <c r="AFV112" s="223"/>
      <c r="AFW112" s="213"/>
      <c r="AFX112" s="213"/>
      <c r="AFY112" s="201"/>
      <c r="AFZ112" s="223"/>
      <c r="AGA112" s="213"/>
      <c r="AGB112" s="213"/>
      <c r="AGC112" s="201"/>
      <c r="AGD112" s="223"/>
      <c r="AGE112" s="213"/>
      <c r="AGF112" s="213"/>
      <c r="AGG112" s="201"/>
      <c r="AGH112" s="223"/>
      <c r="AGI112" s="213"/>
      <c r="AGJ112" s="213"/>
      <c r="AGK112" s="201"/>
      <c r="AGL112" s="223"/>
      <c r="AGM112" s="213"/>
      <c r="AGN112" s="213"/>
      <c r="AGO112" s="201"/>
      <c r="AGP112" s="223"/>
      <c r="AGQ112" s="213"/>
      <c r="AGR112" s="213"/>
      <c r="AGS112" s="201"/>
      <c r="AGT112" s="223"/>
      <c r="AGU112" s="213"/>
      <c r="AGV112" s="213"/>
      <c r="AGW112" s="201"/>
      <c r="AGX112" s="223"/>
      <c r="AGY112" s="213"/>
      <c r="AGZ112" s="213"/>
      <c r="AHA112" s="201"/>
      <c r="AHB112" s="223"/>
      <c r="AHC112" s="213"/>
      <c r="AHD112" s="213"/>
      <c r="AHE112" s="201"/>
      <c r="AHF112" s="223"/>
      <c r="AHG112" s="213"/>
      <c r="AHH112" s="213"/>
      <c r="AHI112" s="201"/>
      <c r="AHJ112" s="223"/>
      <c r="AHK112" s="213"/>
      <c r="AHL112" s="213"/>
      <c r="AHM112" s="201"/>
      <c r="AHN112" s="223"/>
      <c r="AHO112" s="213"/>
      <c r="AHP112" s="213"/>
      <c r="AHQ112" s="201"/>
      <c r="AHR112" s="223"/>
      <c r="AHS112" s="213"/>
      <c r="AHT112" s="213"/>
      <c r="AHU112" s="201"/>
      <c r="AHV112" s="223"/>
      <c r="AHW112" s="213"/>
      <c r="AHX112" s="213"/>
      <c r="AHY112" s="201"/>
      <c r="AHZ112" s="223"/>
      <c r="AIA112" s="213"/>
      <c r="AIB112" s="213"/>
      <c r="AIC112" s="201"/>
      <c r="AID112" s="223"/>
      <c r="AIE112" s="213"/>
      <c r="AIF112" s="213"/>
      <c r="AIG112" s="201"/>
      <c r="AIH112" s="223"/>
      <c r="AII112" s="213"/>
      <c r="AIJ112" s="213"/>
      <c r="AIK112" s="201"/>
      <c r="AIL112" s="223"/>
      <c r="AIM112" s="213"/>
      <c r="AIN112" s="213"/>
      <c r="AIO112" s="201"/>
      <c r="AIP112" s="223"/>
      <c r="AIQ112" s="213"/>
      <c r="AIR112" s="213"/>
      <c r="AIS112" s="201"/>
      <c r="AIT112" s="223"/>
      <c r="AIU112" s="213"/>
      <c r="AIV112" s="213"/>
      <c r="AIW112" s="201"/>
      <c r="AIX112" s="223"/>
      <c r="AIY112" s="213"/>
      <c r="AIZ112" s="213"/>
      <c r="AJA112" s="201"/>
      <c r="AJB112" s="223"/>
      <c r="AJC112" s="213"/>
      <c r="AJD112" s="213"/>
      <c r="AJE112" s="201"/>
      <c r="AJF112" s="223"/>
      <c r="AJG112" s="213"/>
      <c r="AJH112" s="213"/>
      <c r="AJI112" s="201"/>
      <c r="AJJ112" s="223"/>
      <c r="AJK112" s="213"/>
      <c r="AJL112" s="213"/>
      <c r="AJM112" s="201"/>
      <c r="AJN112" s="223"/>
      <c r="AJO112" s="213"/>
      <c r="AJP112" s="213"/>
      <c r="AJQ112" s="201"/>
      <c r="AJR112" s="223"/>
      <c r="AJS112" s="213"/>
      <c r="AJT112" s="213"/>
      <c r="AJU112" s="201"/>
      <c r="AJV112" s="223"/>
      <c r="AJW112" s="213"/>
      <c r="AJX112" s="213"/>
      <c r="AJY112" s="201"/>
      <c r="AJZ112" s="223"/>
      <c r="AKA112" s="213"/>
      <c r="AKB112" s="213"/>
      <c r="AKC112" s="201"/>
      <c r="AKD112" s="223"/>
      <c r="AKE112" s="213"/>
      <c r="AKF112" s="213"/>
      <c r="AKG112" s="201"/>
      <c r="AKH112" s="223"/>
      <c r="AKI112" s="213"/>
      <c r="AKJ112" s="213"/>
      <c r="AKK112" s="201"/>
      <c r="AKL112" s="223"/>
      <c r="AKM112" s="213"/>
      <c r="AKN112" s="213"/>
      <c r="AKO112" s="201"/>
      <c r="AKP112" s="223"/>
      <c r="AKQ112" s="213"/>
      <c r="AKR112" s="213"/>
      <c r="AKS112" s="201"/>
      <c r="AKT112" s="223"/>
      <c r="AKU112" s="213"/>
      <c r="AKV112" s="213"/>
      <c r="AKW112" s="201"/>
      <c r="AKX112" s="223"/>
      <c r="AKY112" s="213"/>
      <c r="AKZ112" s="213"/>
      <c r="ALA112" s="201"/>
      <c r="ALB112" s="223"/>
      <c r="ALC112" s="213"/>
      <c r="ALD112" s="213"/>
      <c r="ALE112" s="201"/>
      <c r="ALF112" s="223"/>
      <c r="ALG112" s="213"/>
      <c r="ALH112" s="213"/>
      <c r="ALI112" s="201"/>
      <c r="ALJ112" s="223"/>
      <c r="ALK112" s="213"/>
      <c r="ALL112" s="213"/>
      <c r="ALM112" s="201"/>
      <c r="ALN112" s="223"/>
      <c r="ALO112" s="213"/>
      <c r="ALP112" s="213"/>
      <c r="ALQ112" s="201"/>
      <c r="ALR112" s="223"/>
      <c r="ALS112" s="213"/>
      <c r="ALT112" s="213"/>
      <c r="ALU112" s="201"/>
      <c r="ALV112" s="223"/>
      <c r="ALW112" s="213"/>
      <c r="ALX112" s="213"/>
      <c r="ALY112" s="201"/>
      <c r="ALZ112" s="223"/>
      <c r="AMA112" s="213"/>
      <c r="AMB112" s="213"/>
      <c r="AMC112" s="201"/>
      <c r="AMD112" s="223"/>
      <c r="AME112" s="213"/>
      <c r="AMF112" s="213"/>
      <c r="AMG112" s="201"/>
      <c r="AMH112" s="223"/>
      <c r="AMI112" s="213"/>
      <c r="AMJ112" s="213"/>
      <c r="AMK112" s="201"/>
      <c r="AML112" s="223"/>
      <c r="AMM112" s="213"/>
      <c r="AMN112" s="213"/>
      <c r="AMO112" s="201"/>
      <c r="AMP112" s="223"/>
      <c r="AMQ112" s="213"/>
      <c r="AMR112" s="213"/>
      <c r="AMS112" s="201"/>
      <c r="AMT112" s="223"/>
      <c r="AMU112" s="213"/>
      <c r="AMV112" s="213"/>
      <c r="AMW112" s="201"/>
      <c r="AMX112" s="223"/>
      <c r="AMY112" s="213"/>
      <c r="AMZ112" s="213"/>
      <c r="ANA112" s="201"/>
      <c r="ANB112" s="223"/>
      <c r="ANC112" s="213"/>
      <c r="AND112" s="213"/>
      <c r="ANE112" s="201"/>
      <c r="ANF112" s="223"/>
      <c r="ANG112" s="213"/>
      <c r="ANH112" s="213"/>
      <c r="ANI112" s="201"/>
      <c r="ANJ112" s="223"/>
      <c r="ANK112" s="213"/>
      <c r="ANL112" s="213"/>
      <c r="ANM112" s="201"/>
      <c r="ANN112" s="223"/>
      <c r="ANO112" s="213"/>
      <c r="ANP112" s="213"/>
      <c r="ANQ112" s="201"/>
      <c r="ANR112" s="223"/>
      <c r="ANS112" s="213"/>
      <c r="ANT112" s="213"/>
      <c r="ANU112" s="201"/>
      <c r="ANV112" s="223"/>
      <c r="ANW112" s="213"/>
      <c r="ANX112" s="213"/>
      <c r="ANY112" s="201"/>
      <c r="ANZ112" s="223"/>
      <c r="AOA112" s="213"/>
      <c r="AOB112" s="213"/>
      <c r="AOC112" s="201"/>
      <c r="AOD112" s="223"/>
      <c r="AOE112" s="213"/>
      <c r="AOF112" s="213"/>
      <c r="AOG112" s="201"/>
      <c r="AOH112" s="223"/>
      <c r="AOI112" s="213"/>
      <c r="AOJ112" s="213"/>
      <c r="AOK112" s="201"/>
      <c r="AOL112" s="223"/>
      <c r="AOM112" s="213"/>
      <c r="AON112" s="213"/>
      <c r="AOO112" s="201"/>
      <c r="AOP112" s="223"/>
      <c r="AOQ112" s="213"/>
      <c r="AOR112" s="213"/>
      <c r="AOS112" s="201"/>
      <c r="AOT112" s="223"/>
      <c r="AOU112" s="213"/>
      <c r="AOV112" s="213"/>
      <c r="AOW112" s="201"/>
      <c r="AOX112" s="223"/>
      <c r="AOY112" s="213"/>
      <c r="AOZ112" s="213"/>
      <c r="APA112" s="201"/>
      <c r="APB112" s="223"/>
      <c r="APC112" s="213"/>
      <c r="APD112" s="213"/>
      <c r="APE112" s="201"/>
      <c r="APF112" s="223"/>
      <c r="APG112" s="213"/>
      <c r="APH112" s="213"/>
      <c r="API112" s="201"/>
      <c r="APJ112" s="223"/>
      <c r="APK112" s="213"/>
      <c r="APL112" s="213"/>
      <c r="APM112" s="201"/>
      <c r="APN112" s="223"/>
      <c r="APO112" s="213"/>
      <c r="APP112" s="213"/>
      <c r="APQ112" s="201"/>
      <c r="APR112" s="223"/>
      <c r="APS112" s="213"/>
      <c r="APT112" s="213"/>
      <c r="APU112" s="201"/>
      <c r="APV112" s="223"/>
      <c r="APW112" s="213"/>
      <c r="APX112" s="213"/>
      <c r="APY112" s="201"/>
      <c r="APZ112" s="223"/>
      <c r="AQA112" s="213"/>
      <c r="AQB112" s="213"/>
      <c r="AQC112" s="201"/>
      <c r="AQD112" s="223"/>
      <c r="AQE112" s="213"/>
      <c r="AQF112" s="213"/>
      <c r="AQG112" s="201"/>
      <c r="AQH112" s="223"/>
      <c r="AQI112" s="213"/>
      <c r="AQJ112" s="213"/>
      <c r="AQK112" s="201"/>
      <c r="AQL112" s="223"/>
      <c r="AQM112" s="213"/>
      <c r="AQN112" s="213"/>
      <c r="AQO112" s="201"/>
      <c r="AQP112" s="223"/>
      <c r="AQQ112" s="213"/>
      <c r="AQR112" s="213"/>
      <c r="AQS112" s="201"/>
      <c r="AQT112" s="223"/>
      <c r="AQU112" s="213"/>
      <c r="AQV112" s="213"/>
      <c r="AQW112" s="201"/>
      <c r="AQX112" s="223"/>
      <c r="AQY112" s="213"/>
      <c r="AQZ112" s="213"/>
      <c r="ARA112" s="201"/>
      <c r="ARB112" s="223"/>
      <c r="ARC112" s="213"/>
      <c r="ARD112" s="213"/>
      <c r="ARE112" s="201"/>
      <c r="ARF112" s="223"/>
      <c r="ARG112" s="213"/>
      <c r="ARH112" s="213"/>
      <c r="ARI112" s="201"/>
      <c r="ARJ112" s="223"/>
      <c r="ARK112" s="213"/>
      <c r="ARL112" s="213"/>
      <c r="ARM112" s="201"/>
      <c r="ARN112" s="223"/>
      <c r="ARO112" s="213"/>
      <c r="ARP112" s="213"/>
      <c r="ARQ112" s="201"/>
      <c r="ARR112" s="223"/>
      <c r="ARS112" s="213"/>
      <c r="ART112" s="213"/>
      <c r="ARU112" s="201"/>
      <c r="ARV112" s="223"/>
      <c r="ARW112" s="213"/>
      <c r="ARX112" s="213"/>
      <c r="ARY112" s="201"/>
      <c r="ARZ112" s="223"/>
      <c r="ASA112" s="213"/>
      <c r="ASB112" s="213"/>
      <c r="ASC112" s="201"/>
      <c r="ASD112" s="223"/>
      <c r="ASE112" s="213"/>
      <c r="ASF112" s="213"/>
      <c r="ASG112" s="201"/>
      <c r="ASH112" s="223"/>
      <c r="ASI112" s="213"/>
      <c r="ASJ112" s="213"/>
      <c r="ASK112" s="201"/>
      <c r="ASL112" s="223"/>
      <c r="ASM112" s="213"/>
      <c r="ASN112" s="213"/>
      <c r="ASO112" s="201"/>
      <c r="ASP112" s="223"/>
      <c r="ASQ112" s="213"/>
      <c r="ASR112" s="213"/>
      <c r="ASS112" s="201"/>
      <c r="AST112" s="223"/>
      <c r="ASU112" s="213"/>
      <c r="ASV112" s="213"/>
      <c r="ASW112" s="201"/>
      <c r="ASX112" s="223"/>
      <c r="ASY112" s="213"/>
      <c r="ASZ112" s="213"/>
      <c r="ATA112" s="201"/>
      <c r="ATB112" s="223"/>
      <c r="ATC112" s="213"/>
      <c r="ATD112" s="213"/>
      <c r="ATE112" s="201"/>
      <c r="ATF112" s="223"/>
      <c r="ATG112" s="213"/>
      <c r="ATH112" s="213"/>
      <c r="ATI112" s="201"/>
      <c r="ATJ112" s="223"/>
      <c r="ATK112" s="213"/>
      <c r="ATL112" s="213"/>
      <c r="ATM112" s="201"/>
      <c r="ATN112" s="223"/>
      <c r="ATO112" s="213"/>
      <c r="ATP112" s="213"/>
      <c r="ATQ112" s="201"/>
      <c r="ATR112" s="223"/>
      <c r="ATS112" s="213"/>
      <c r="ATT112" s="213"/>
      <c r="ATU112" s="201"/>
      <c r="ATV112" s="223"/>
      <c r="ATW112" s="213"/>
      <c r="ATX112" s="213"/>
      <c r="ATY112" s="201"/>
      <c r="ATZ112" s="223"/>
      <c r="AUA112" s="213"/>
      <c r="AUB112" s="213"/>
      <c r="AUC112" s="201"/>
      <c r="AUD112" s="223"/>
      <c r="AUE112" s="213"/>
      <c r="AUF112" s="213"/>
      <c r="AUG112" s="201"/>
      <c r="AUH112" s="223"/>
      <c r="AUI112" s="213"/>
      <c r="AUJ112" s="213"/>
      <c r="AUK112" s="201"/>
      <c r="AUL112" s="223"/>
      <c r="AUM112" s="213"/>
      <c r="AUN112" s="213"/>
      <c r="AUO112" s="201"/>
      <c r="AUP112" s="223"/>
      <c r="AUQ112" s="213"/>
      <c r="AUR112" s="213"/>
      <c r="AUS112" s="201"/>
      <c r="AUT112" s="223"/>
      <c r="AUU112" s="213"/>
      <c r="AUV112" s="213"/>
      <c r="AUW112" s="201"/>
      <c r="AUX112" s="223"/>
      <c r="AUY112" s="213"/>
      <c r="AUZ112" s="213"/>
      <c r="AVA112" s="201"/>
      <c r="AVB112" s="223"/>
      <c r="AVC112" s="213"/>
      <c r="AVD112" s="213"/>
      <c r="AVE112" s="201"/>
      <c r="AVF112" s="223"/>
      <c r="AVG112" s="213"/>
      <c r="AVH112" s="213"/>
      <c r="AVI112" s="201"/>
      <c r="AVJ112" s="223"/>
      <c r="AVK112" s="213"/>
      <c r="AVL112" s="213"/>
      <c r="AVM112" s="201"/>
      <c r="AVN112" s="223"/>
      <c r="AVO112" s="213"/>
      <c r="AVP112" s="213"/>
      <c r="AVQ112" s="201"/>
      <c r="AVR112" s="223"/>
      <c r="AVS112" s="213"/>
      <c r="AVT112" s="213"/>
      <c r="AVU112" s="201"/>
      <c r="AVV112" s="223"/>
      <c r="AVW112" s="213"/>
      <c r="AVX112" s="213"/>
      <c r="AVY112" s="201"/>
      <c r="AVZ112" s="223"/>
      <c r="AWA112" s="213"/>
      <c r="AWB112" s="213"/>
      <c r="AWC112" s="201"/>
      <c r="AWD112" s="223"/>
      <c r="AWE112" s="213"/>
      <c r="AWF112" s="213"/>
      <c r="AWG112" s="201"/>
      <c r="AWH112" s="223"/>
      <c r="AWI112" s="213"/>
      <c r="AWJ112" s="213"/>
      <c r="AWK112" s="201"/>
      <c r="AWL112" s="223"/>
      <c r="AWM112" s="213"/>
      <c r="AWN112" s="213"/>
      <c r="AWO112" s="201"/>
      <c r="AWP112" s="223"/>
      <c r="AWQ112" s="213"/>
      <c r="AWR112" s="213"/>
      <c r="AWS112" s="201"/>
      <c r="AWT112" s="223"/>
      <c r="AWU112" s="213"/>
      <c r="AWV112" s="213"/>
      <c r="AWW112" s="201"/>
      <c r="AWX112" s="223"/>
      <c r="AWY112" s="213"/>
      <c r="AWZ112" s="213"/>
      <c r="AXA112" s="201"/>
      <c r="AXB112" s="223"/>
      <c r="AXC112" s="213"/>
      <c r="AXD112" s="213"/>
      <c r="AXE112" s="201"/>
      <c r="AXF112" s="223"/>
      <c r="AXG112" s="213"/>
      <c r="AXH112" s="213"/>
      <c r="AXI112" s="201"/>
      <c r="AXJ112" s="223"/>
      <c r="AXK112" s="213"/>
      <c r="AXL112" s="213"/>
      <c r="AXM112" s="201"/>
      <c r="AXN112" s="223"/>
      <c r="AXO112" s="213"/>
      <c r="AXP112" s="213"/>
      <c r="AXQ112" s="201"/>
      <c r="AXR112" s="223"/>
      <c r="AXS112" s="213"/>
      <c r="AXT112" s="213"/>
      <c r="AXU112" s="201"/>
      <c r="AXV112" s="223"/>
      <c r="AXW112" s="213"/>
      <c r="AXX112" s="213"/>
      <c r="AXY112" s="201"/>
      <c r="AXZ112" s="223"/>
      <c r="AYA112" s="213"/>
      <c r="AYB112" s="213"/>
      <c r="AYC112" s="201"/>
      <c r="AYD112" s="223"/>
      <c r="AYE112" s="213"/>
      <c r="AYF112" s="213"/>
      <c r="AYG112" s="201"/>
      <c r="AYH112" s="223"/>
      <c r="AYI112" s="213"/>
      <c r="AYJ112" s="213"/>
      <c r="AYK112" s="201"/>
      <c r="AYL112" s="223"/>
      <c r="AYM112" s="213"/>
      <c r="AYN112" s="213"/>
      <c r="AYO112" s="201"/>
      <c r="AYP112" s="223"/>
      <c r="AYQ112" s="213"/>
      <c r="AYR112" s="213"/>
      <c r="AYS112" s="201"/>
      <c r="AYT112" s="223"/>
      <c r="AYU112" s="213"/>
      <c r="AYV112" s="213"/>
      <c r="AYW112" s="201"/>
      <c r="AYX112" s="223"/>
      <c r="AYY112" s="213"/>
      <c r="AYZ112" s="213"/>
      <c r="AZA112" s="201"/>
      <c r="AZB112" s="223"/>
      <c r="AZC112" s="213"/>
      <c r="AZD112" s="213"/>
      <c r="AZE112" s="201"/>
      <c r="AZF112" s="223"/>
      <c r="AZG112" s="213"/>
      <c r="AZH112" s="213"/>
      <c r="AZI112" s="201"/>
      <c r="AZJ112" s="223"/>
      <c r="AZK112" s="213"/>
      <c r="AZL112" s="213"/>
      <c r="AZM112" s="201"/>
      <c r="AZN112" s="223"/>
      <c r="AZO112" s="213"/>
      <c r="AZP112" s="213"/>
      <c r="AZQ112" s="201"/>
      <c r="AZR112" s="223"/>
      <c r="AZS112" s="213"/>
      <c r="AZT112" s="213"/>
      <c r="AZU112" s="201"/>
      <c r="AZV112" s="223"/>
      <c r="AZW112" s="213"/>
      <c r="AZX112" s="213"/>
      <c r="AZY112" s="201"/>
      <c r="AZZ112" s="223"/>
      <c r="BAA112" s="213"/>
      <c r="BAB112" s="213"/>
      <c r="BAC112" s="201"/>
      <c r="BAD112" s="223"/>
      <c r="BAE112" s="213"/>
      <c r="BAF112" s="213"/>
      <c r="BAG112" s="201"/>
      <c r="BAH112" s="223"/>
      <c r="BAI112" s="213"/>
      <c r="BAJ112" s="213"/>
      <c r="BAK112" s="201"/>
      <c r="BAL112" s="223"/>
      <c r="BAM112" s="213"/>
      <c r="BAN112" s="213"/>
      <c r="BAO112" s="201"/>
      <c r="BAP112" s="223"/>
      <c r="BAQ112" s="213"/>
      <c r="BAR112" s="213"/>
      <c r="BAS112" s="201"/>
      <c r="BAT112" s="223"/>
      <c r="BAU112" s="213"/>
      <c r="BAV112" s="213"/>
      <c r="BAW112" s="201"/>
      <c r="BAX112" s="223"/>
      <c r="BAY112" s="213"/>
      <c r="BAZ112" s="213"/>
      <c r="BBA112" s="201"/>
      <c r="BBB112" s="223"/>
      <c r="BBC112" s="213"/>
      <c r="BBD112" s="213"/>
      <c r="BBE112" s="201"/>
      <c r="BBF112" s="223"/>
      <c r="BBG112" s="213"/>
      <c r="BBH112" s="213"/>
      <c r="BBI112" s="201"/>
      <c r="BBJ112" s="223"/>
      <c r="BBK112" s="213"/>
      <c r="BBL112" s="213"/>
      <c r="BBM112" s="201"/>
      <c r="BBN112" s="223"/>
      <c r="BBO112" s="213"/>
      <c r="BBP112" s="213"/>
      <c r="BBQ112" s="201"/>
      <c r="BBR112" s="223"/>
      <c r="BBS112" s="213"/>
      <c r="BBT112" s="213"/>
      <c r="BBU112" s="201"/>
      <c r="BBV112" s="223"/>
      <c r="BBW112" s="213"/>
      <c r="BBX112" s="213"/>
      <c r="BBY112" s="201"/>
      <c r="BBZ112" s="223"/>
      <c r="BCA112" s="213"/>
      <c r="BCB112" s="213"/>
      <c r="BCC112" s="201"/>
      <c r="BCD112" s="223"/>
      <c r="BCE112" s="213"/>
      <c r="BCF112" s="213"/>
      <c r="BCG112" s="201"/>
      <c r="BCH112" s="223"/>
      <c r="BCI112" s="213"/>
      <c r="BCJ112" s="213"/>
      <c r="BCK112" s="201"/>
      <c r="BCL112" s="223"/>
      <c r="BCM112" s="213"/>
      <c r="BCN112" s="213"/>
      <c r="BCO112" s="201"/>
      <c r="BCP112" s="223"/>
      <c r="BCQ112" s="213"/>
      <c r="BCR112" s="213"/>
      <c r="BCS112" s="201"/>
      <c r="BCT112" s="223"/>
      <c r="BCU112" s="213"/>
      <c r="BCV112" s="213"/>
      <c r="BCW112" s="201"/>
      <c r="BCX112" s="223"/>
      <c r="BCY112" s="213"/>
      <c r="BCZ112" s="213"/>
      <c r="BDA112" s="201"/>
      <c r="BDB112" s="223"/>
      <c r="BDC112" s="213"/>
      <c r="BDD112" s="213"/>
      <c r="BDE112" s="201"/>
      <c r="BDF112" s="223"/>
      <c r="BDG112" s="213"/>
      <c r="BDH112" s="213"/>
      <c r="BDI112" s="201"/>
      <c r="BDJ112" s="223"/>
      <c r="BDK112" s="213"/>
      <c r="BDL112" s="213"/>
      <c r="BDM112" s="201"/>
      <c r="BDN112" s="223"/>
      <c r="BDO112" s="213"/>
      <c r="BDP112" s="213"/>
      <c r="BDQ112" s="201"/>
      <c r="BDR112" s="223"/>
      <c r="BDS112" s="213"/>
      <c r="BDT112" s="213"/>
      <c r="BDU112" s="201"/>
      <c r="BDV112" s="223"/>
      <c r="BDW112" s="213"/>
      <c r="BDX112" s="213"/>
      <c r="BDY112" s="201"/>
      <c r="BDZ112" s="223"/>
      <c r="BEA112" s="213"/>
      <c r="BEB112" s="213"/>
      <c r="BEC112" s="201"/>
      <c r="BED112" s="223"/>
      <c r="BEE112" s="213"/>
      <c r="BEF112" s="213"/>
      <c r="BEG112" s="201"/>
      <c r="BEH112" s="223"/>
      <c r="BEI112" s="213"/>
      <c r="BEJ112" s="213"/>
      <c r="BEK112" s="201"/>
      <c r="BEL112" s="223"/>
      <c r="BEM112" s="213"/>
      <c r="BEN112" s="213"/>
      <c r="BEO112" s="201"/>
      <c r="BEP112" s="223"/>
      <c r="BEQ112" s="213"/>
      <c r="BER112" s="213"/>
      <c r="BES112" s="201"/>
      <c r="BET112" s="223"/>
      <c r="BEU112" s="213"/>
      <c r="BEV112" s="213"/>
      <c r="BEW112" s="201"/>
      <c r="BEX112" s="223"/>
      <c r="BEY112" s="213"/>
      <c r="BEZ112" s="213"/>
      <c r="BFA112" s="201"/>
      <c r="BFB112" s="223"/>
      <c r="BFC112" s="213"/>
      <c r="BFD112" s="213"/>
      <c r="BFE112" s="201"/>
      <c r="BFF112" s="223"/>
      <c r="BFG112" s="213"/>
      <c r="BFH112" s="213"/>
      <c r="BFI112" s="201"/>
      <c r="BFJ112" s="223"/>
      <c r="BFK112" s="213"/>
      <c r="BFL112" s="213"/>
      <c r="BFM112" s="201"/>
      <c r="BFN112" s="223"/>
      <c r="BFO112" s="213"/>
      <c r="BFP112" s="213"/>
      <c r="BFQ112" s="201"/>
      <c r="BFR112" s="223"/>
      <c r="BFS112" s="213"/>
      <c r="BFT112" s="213"/>
      <c r="BFU112" s="201"/>
      <c r="BFV112" s="223"/>
      <c r="BFW112" s="213"/>
      <c r="BFX112" s="213"/>
      <c r="BFY112" s="201"/>
      <c r="BFZ112" s="223"/>
      <c r="BGA112" s="213"/>
      <c r="BGB112" s="213"/>
      <c r="BGC112" s="201"/>
      <c r="BGD112" s="223"/>
      <c r="BGE112" s="213"/>
      <c r="BGF112" s="213"/>
      <c r="BGG112" s="201"/>
      <c r="BGH112" s="223"/>
      <c r="BGI112" s="213"/>
      <c r="BGJ112" s="213"/>
      <c r="BGK112" s="201"/>
      <c r="BGL112" s="223"/>
      <c r="BGM112" s="213"/>
      <c r="BGN112" s="213"/>
      <c r="BGO112" s="201"/>
      <c r="BGP112" s="223"/>
      <c r="BGQ112" s="213"/>
      <c r="BGR112" s="213"/>
      <c r="BGS112" s="201"/>
      <c r="BGT112" s="223"/>
      <c r="BGU112" s="213"/>
      <c r="BGV112" s="213"/>
      <c r="BGW112" s="201"/>
      <c r="BGX112" s="223"/>
      <c r="BGY112" s="213"/>
      <c r="BGZ112" s="213"/>
      <c r="BHA112" s="201"/>
      <c r="BHB112" s="223"/>
      <c r="BHC112" s="213"/>
      <c r="BHD112" s="213"/>
      <c r="BHE112" s="201"/>
      <c r="BHF112" s="223"/>
      <c r="BHG112" s="213"/>
      <c r="BHH112" s="213"/>
      <c r="BHI112" s="201"/>
      <c r="BHJ112" s="223"/>
      <c r="BHK112" s="213"/>
      <c r="BHL112" s="213"/>
      <c r="BHM112" s="201"/>
      <c r="BHN112" s="223"/>
      <c r="BHO112" s="213"/>
      <c r="BHP112" s="213"/>
      <c r="BHQ112" s="201"/>
      <c r="BHR112" s="223"/>
      <c r="BHS112" s="213"/>
      <c r="BHT112" s="213"/>
      <c r="BHU112" s="201"/>
      <c r="BHV112" s="223"/>
      <c r="BHW112" s="213"/>
      <c r="BHX112" s="213"/>
      <c r="BHY112" s="201"/>
      <c r="BHZ112" s="223"/>
      <c r="BIA112" s="213"/>
      <c r="BIB112" s="213"/>
      <c r="BIC112" s="201"/>
      <c r="BID112" s="223"/>
      <c r="BIE112" s="213"/>
      <c r="BIF112" s="213"/>
      <c r="BIG112" s="201"/>
      <c r="BIH112" s="223"/>
      <c r="BII112" s="213"/>
      <c r="BIJ112" s="213"/>
      <c r="BIK112" s="201"/>
      <c r="BIL112" s="223"/>
      <c r="BIM112" s="213"/>
      <c r="BIN112" s="213"/>
      <c r="BIO112" s="201"/>
      <c r="BIP112" s="223"/>
      <c r="BIQ112" s="213"/>
      <c r="BIR112" s="213"/>
      <c r="BIS112" s="201"/>
      <c r="BIT112" s="223"/>
      <c r="BIU112" s="213"/>
      <c r="BIV112" s="213"/>
      <c r="BIW112" s="201"/>
      <c r="BIX112" s="223"/>
      <c r="BIY112" s="213"/>
      <c r="BIZ112" s="213"/>
      <c r="BJA112" s="201"/>
      <c r="BJB112" s="223"/>
      <c r="BJC112" s="213"/>
      <c r="BJD112" s="213"/>
      <c r="BJE112" s="201"/>
      <c r="BJF112" s="223"/>
      <c r="BJG112" s="213"/>
      <c r="BJH112" s="213"/>
      <c r="BJI112" s="201"/>
      <c r="BJJ112" s="223"/>
      <c r="BJK112" s="213"/>
      <c r="BJL112" s="213"/>
      <c r="BJM112" s="201"/>
      <c r="BJN112" s="223"/>
      <c r="BJO112" s="213"/>
      <c r="BJP112" s="213"/>
      <c r="BJQ112" s="201"/>
      <c r="BJR112" s="223"/>
      <c r="BJS112" s="213"/>
      <c r="BJT112" s="213"/>
      <c r="BJU112" s="201"/>
      <c r="BJV112" s="223"/>
      <c r="BJW112" s="213"/>
      <c r="BJX112" s="213"/>
      <c r="BJY112" s="201"/>
      <c r="BJZ112" s="223"/>
      <c r="BKA112" s="213"/>
      <c r="BKB112" s="213"/>
      <c r="BKC112" s="201"/>
      <c r="BKD112" s="223"/>
      <c r="BKE112" s="213"/>
      <c r="BKF112" s="213"/>
      <c r="BKG112" s="201"/>
      <c r="BKH112" s="223"/>
      <c r="BKI112" s="213"/>
      <c r="BKJ112" s="213"/>
      <c r="BKK112" s="201"/>
      <c r="BKL112" s="223"/>
      <c r="BKM112" s="213"/>
      <c r="BKN112" s="213"/>
      <c r="BKO112" s="201"/>
      <c r="BKP112" s="223"/>
      <c r="BKQ112" s="213"/>
      <c r="BKR112" s="213"/>
      <c r="BKS112" s="201"/>
      <c r="BKT112" s="223"/>
      <c r="BKU112" s="213"/>
      <c r="BKV112" s="213"/>
      <c r="BKW112" s="201"/>
      <c r="BKX112" s="223"/>
      <c r="BKY112" s="213"/>
      <c r="BKZ112" s="213"/>
      <c r="BLA112" s="201"/>
      <c r="BLB112" s="223"/>
      <c r="BLC112" s="213"/>
      <c r="BLD112" s="213"/>
      <c r="BLE112" s="201"/>
      <c r="BLF112" s="223"/>
      <c r="BLG112" s="213"/>
      <c r="BLH112" s="213"/>
      <c r="BLI112" s="201"/>
      <c r="BLJ112" s="223"/>
      <c r="BLK112" s="213"/>
      <c r="BLL112" s="213"/>
      <c r="BLM112" s="201"/>
      <c r="BLN112" s="223"/>
      <c r="BLO112" s="213"/>
      <c r="BLP112" s="213"/>
      <c r="BLQ112" s="201"/>
      <c r="BLR112" s="223"/>
      <c r="BLS112" s="213"/>
      <c r="BLT112" s="213"/>
      <c r="BLU112" s="201"/>
      <c r="BLV112" s="223"/>
      <c r="BLW112" s="213"/>
      <c r="BLX112" s="213"/>
      <c r="BLY112" s="201"/>
      <c r="BLZ112" s="223"/>
      <c r="BMA112" s="213"/>
      <c r="BMB112" s="213"/>
      <c r="BMC112" s="201"/>
      <c r="BMD112" s="223"/>
      <c r="BME112" s="213"/>
      <c r="BMF112" s="213"/>
      <c r="BMG112" s="201"/>
      <c r="BMH112" s="223"/>
      <c r="BMI112" s="213"/>
      <c r="BMJ112" s="213"/>
      <c r="BMK112" s="201"/>
      <c r="BML112" s="223"/>
      <c r="BMM112" s="213"/>
      <c r="BMN112" s="213"/>
      <c r="BMO112" s="201"/>
      <c r="BMP112" s="223"/>
      <c r="BMQ112" s="213"/>
      <c r="BMR112" s="213"/>
      <c r="BMS112" s="201"/>
      <c r="BMT112" s="223"/>
      <c r="BMU112" s="213"/>
      <c r="BMV112" s="213"/>
      <c r="BMW112" s="201"/>
      <c r="BMX112" s="223"/>
      <c r="BMY112" s="213"/>
      <c r="BMZ112" s="213"/>
      <c r="BNA112" s="201"/>
      <c r="BNB112" s="223"/>
      <c r="BNC112" s="213"/>
      <c r="BND112" s="213"/>
      <c r="BNE112" s="201"/>
      <c r="BNF112" s="223"/>
      <c r="BNG112" s="213"/>
      <c r="BNH112" s="213"/>
      <c r="BNI112" s="201"/>
      <c r="BNJ112" s="223"/>
      <c r="BNK112" s="213"/>
      <c r="BNL112" s="213"/>
      <c r="BNM112" s="201"/>
      <c r="BNN112" s="223"/>
      <c r="BNO112" s="213"/>
      <c r="BNP112" s="213"/>
      <c r="BNQ112" s="201"/>
      <c r="BNR112" s="223"/>
      <c r="BNS112" s="213"/>
      <c r="BNT112" s="213"/>
      <c r="BNU112" s="201"/>
      <c r="BNV112" s="223"/>
      <c r="BNW112" s="213"/>
      <c r="BNX112" s="213"/>
      <c r="BNY112" s="201"/>
      <c r="BNZ112" s="223"/>
      <c r="BOA112" s="213"/>
      <c r="BOB112" s="213"/>
      <c r="BOC112" s="201"/>
      <c r="BOD112" s="223"/>
      <c r="BOE112" s="213"/>
      <c r="BOF112" s="213"/>
      <c r="BOG112" s="201"/>
      <c r="BOH112" s="223"/>
      <c r="BOI112" s="213"/>
      <c r="BOJ112" s="213"/>
      <c r="BOK112" s="201"/>
      <c r="BOL112" s="223"/>
      <c r="BOM112" s="213"/>
      <c r="BON112" s="213"/>
      <c r="BOO112" s="201"/>
      <c r="BOP112" s="223"/>
      <c r="BOQ112" s="213"/>
      <c r="BOR112" s="213"/>
      <c r="BOS112" s="201"/>
      <c r="BOT112" s="223"/>
      <c r="BOU112" s="213"/>
      <c r="BOV112" s="213"/>
      <c r="BOW112" s="201"/>
      <c r="BOX112" s="223"/>
      <c r="BOY112" s="213"/>
      <c r="BOZ112" s="213"/>
      <c r="BPA112" s="201"/>
      <c r="BPB112" s="223"/>
      <c r="BPC112" s="213"/>
      <c r="BPD112" s="213"/>
      <c r="BPE112" s="201"/>
      <c r="BPF112" s="223"/>
      <c r="BPG112" s="213"/>
      <c r="BPH112" s="213"/>
      <c r="BPI112" s="201"/>
      <c r="BPJ112" s="223"/>
      <c r="BPK112" s="213"/>
      <c r="BPL112" s="213"/>
      <c r="BPM112" s="201"/>
      <c r="BPN112" s="223"/>
      <c r="BPO112" s="213"/>
      <c r="BPP112" s="213"/>
      <c r="BPQ112" s="201"/>
      <c r="BPR112" s="223"/>
      <c r="BPS112" s="213"/>
      <c r="BPT112" s="213"/>
      <c r="BPU112" s="201"/>
      <c r="BPV112" s="223"/>
      <c r="BPW112" s="213"/>
      <c r="BPX112" s="213"/>
      <c r="BPY112" s="201"/>
      <c r="BPZ112" s="223"/>
      <c r="BQA112" s="213"/>
      <c r="BQB112" s="213"/>
      <c r="BQC112" s="201"/>
      <c r="BQD112" s="223"/>
      <c r="BQE112" s="213"/>
      <c r="BQF112" s="213"/>
      <c r="BQG112" s="201"/>
      <c r="BQH112" s="223"/>
      <c r="BQI112" s="213"/>
      <c r="BQJ112" s="213"/>
      <c r="BQK112" s="201"/>
      <c r="BQL112" s="223"/>
      <c r="BQM112" s="213"/>
      <c r="BQN112" s="213"/>
      <c r="BQO112" s="201"/>
      <c r="BQP112" s="223"/>
      <c r="BQQ112" s="213"/>
      <c r="BQR112" s="213"/>
      <c r="BQS112" s="201"/>
      <c r="BQT112" s="223"/>
      <c r="BQU112" s="213"/>
      <c r="BQV112" s="213"/>
      <c r="BQW112" s="201"/>
      <c r="BQX112" s="223"/>
      <c r="BQY112" s="213"/>
      <c r="BQZ112" s="213"/>
      <c r="BRA112" s="201"/>
      <c r="BRB112" s="223"/>
      <c r="BRC112" s="213"/>
      <c r="BRD112" s="213"/>
      <c r="BRE112" s="201"/>
      <c r="BRF112" s="223"/>
      <c r="BRG112" s="213"/>
      <c r="BRH112" s="213"/>
      <c r="BRI112" s="201"/>
      <c r="BRJ112" s="223"/>
      <c r="BRK112" s="213"/>
      <c r="BRL112" s="213"/>
      <c r="BRM112" s="201"/>
      <c r="BRN112" s="223"/>
      <c r="BRO112" s="213"/>
      <c r="BRP112" s="213"/>
      <c r="BRQ112" s="201"/>
      <c r="BRR112" s="223"/>
      <c r="BRS112" s="213"/>
      <c r="BRT112" s="213"/>
      <c r="BRU112" s="201"/>
      <c r="BRV112" s="223"/>
      <c r="BRW112" s="213"/>
      <c r="BRX112" s="213"/>
      <c r="BRY112" s="201"/>
      <c r="BRZ112" s="223"/>
      <c r="BSA112" s="213"/>
      <c r="BSB112" s="213"/>
      <c r="BSC112" s="201"/>
      <c r="BSD112" s="223"/>
      <c r="BSE112" s="213"/>
      <c r="BSF112" s="213"/>
      <c r="BSG112" s="201"/>
      <c r="BSH112" s="223"/>
      <c r="BSI112" s="213"/>
      <c r="BSJ112" s="213"/>
      <c r="BSK112" s="201"/>
      <c r="BSL112" s="223"/>
      <c r="BSM112" s="213"/>
      <c r="BSN112" s="213"/>
      <c r="BSO112" s="201"/>
      <c r="BSP112" s="223"/>
      <c r="BSQ112" s="213"/>
      <c r="BSR112" s="213"/>
      <c r="BSS112" s="201"/>
      <c r="BST112" s="223"/>
      <c r="BSU112" s="213"/>
      <c r="BSV112" s="213"/>
      <c r="BSW112" s="201"/>
      <c r="BSX112" s="223"/>
      <c r="BSY112" s="213"/>
      <c r="BSZ112" s="213"/>
      <c r="BTA112" s="201"/>
      <c r="BTB112" s="223"/>
      <c r="BTC112" s="213"/>
      <c r="BTD112" s="213"/>
      <c r="BTE112" s="201"/>
      <c r="BTF112" s="223"/>
      <c r="BTG112" s="213"/>
      <c r="BTH112" s="213"/>
      <c r="BTI112" s="201"/>
      <c r="BTJ112" s="223"/>
      <c r="BTK112" s="213"/>
      <c r="BTL112" s="213"/>
      <c r="BTM112" s="201"/>
      <c r="BTN112" s="223"/>
      <c r="BTO112" s="213"/>
      <c r="BTP112" s="213"/>
      <c r="BTQ112" s="201"/>
      <c r="BTR112" s="223"/>
      <c r="BTS112" s="213"/>
      <c r="BTT112" s="213"/>
      <c r="BTU112" s="201"/>
      <c r="BTV112" s="223"/>
      <c r="BTW112" s="213"/>
      <c r="BTX112" s="213"/>
      <c r="BTY112" s="201"/>
      <c r="BTZ112" s="223"/>
      <c r="BUA112" s="213"/>
      <c r="BUB112" s="213"/>
      <c r="BUC112" s="201"/>
      <c r="BUD112" s="223"/>
      <c r="BUE112" s="213"/>
      <c r="BUF112" s="213"/>
      <c r="BUG112" s="201"/>
      <c r="BUH112" s="223"/>
      <c r="BUI112" s="213"/>
      <c r="BUJ112" s="213"/>
      <c r="BUK112" s="201"/>
      <c r="BUL112" s="223"/>
      <c r="BUM112" s="213"/>
      <c r="BUN112" s="213"/>
      <c r="BUO112" s="201"/>
      <c r="BUP112" s="223"/>
      <c r="BUQ112" s="213"/>
      <c r="BUR112" s="213"/>
      <c r="BUS112" s="201"/>
      <c r="BUT112" s="223"/>
      <c r="BUU112" s="213"/>
      <c r="BUV112" s="213"/>
      <c r="BUW112" s="201"/>
      <c r="BUX112" s="223"/>
      <c r="BUY112" s="213"/>
      <c r="BUZ112" s="213"/>
      <c r="BVA112" s="201"/>
      <c r="BVB112" s="223"/>
      <c r="BVC112" s="213"/>
      <c r="BVD112" s="213"/>
      <c r="BVE112" s="201"/>
      <c r="BVF112" s="223"/>
      <c r="BVG112" s="213"/>
      <c r="BVH112" s="213"/>
      <c r="BVI112" s="201"/>
      <c r="BVJ112" s="223"/>
      <c r="BVK112" s="213"/>
      <c r="BVL112" s="213"/>
      <c r="BVM112" s="201"/>
      <c r="BVN112" s="223"/>
      <c r="BVO112" s="213"/>
      <c r="BVP112" s="213"/>
      <c r="BVQ112" s="201"/>
      <c r="BVR112" s="223"/>
      <c r="BVS112" s="213"/>
      <c r="BVT112" s="213"/>
      <c r="BVU112" s="201"/>
      <c r="BVV112" s="223"/>
      <c r="BVW112" s="213"/>
      <c r="BVX112" s="213"/>
      <c r="BVY112" s="201"/>
      <c r="BVZ112" s="223"/>
      <c r="BWA112" s="213"/>
      <c r="BWB112" s="213"/>
      <c r="BWC112" s="201"/>
      <c r="BWD112" s="223"/>
      <c r="BWE112" s="213"/>
      <c r="BWF112" s="213"/>
      <c r="BWG112" s="201"/>
      <c r="BWH112" s="223"/>
      <c r="BWI112" s="213"/>
      <c r="BWJ112" s="213"/>
      <c r="BWK112" s="201"/>
      <c r="BWL112" s="223"/>
      <c r="BWM112" s="213"/>
      <c r="BWN112" s="213"/>
      <c r="BWO112" s="201"/>
      <c r="BWP112" s="223"/>
      <c r="BWQ112" s="213"/>
      <c r="BWR112" s="213"/>
      <c r="BWS112" s="201"/>
      <c r="BWT112" s="223"/>
      <c r="BWU112" s="213"/>
      <c r="BWV112" s="213"/>
      <c r="BWW112" s="201"/>
      <c r="BWX112" s="223"/>
      <c r="BWY112" s="213"/>
      <c r="BWZ112" s="213"/>
      <c r="BXA112" s="201"/>
      <c r="BXB112" s="223"/>
      <c r="BXC112" s="213"/>
      <c r="BXD112" s="213"/>
      <c r="BXE112" s="201"/>
      <c r="BXF112" s="223"/>
      <c r="BXG112" s="213"/>
      <c r="BXH112" s="213"/>
      <c r="BXI112" s="201"/>
      <c r="BXJ112" s="223"/>
      <c r="BXK112" s="213"/>
      <c r="BXL112" s="213"/>
      <c r="BXM112" s="201"/>
      <c r="BXN112" s="223"/>
      <c r="BXO112" s="213"/>
      <c r="BXP112" s="213"/>
      <c r="BXQ112" s="201"/>
      <c r="BXR112" s="223"/>
      <c r="BXS112" s="213"/>
      <c r="BXT112" s="213"/>
      <c r="BXU112" s="201"/>
      <c r="BXV112" s="223"/>
      <c r="BXW112" s="213"/>
      <c r="BXX112" s="213"/>
      <c r="BXY112" s="201"/>
      <c r="BXZ112" s="223"/>
      <c r="BYA112" s="213"/>
      <c r="BYB112" s="213"/>
      <c r="BYC112" s="201"/>
      <c r="BYD112" s="223"/>
      <c r="BYE112" s="213"/>
      <c r="BYF112" s="213"/>
      <c r="BYG112" s="201"/>
      <c r="BYH112" s="223"/>
      <c r="BYI112" s="213"/>
      <c r="BYJ112" s="213"/>
      <c r="BYK112" s="201"/>
      <c r="BYL112" s="223"/>
      <c r="BYM112" s="213"/>
      <c r="BYN112" s="213"/>
      <c r="BYO112" s="201"/>
      <c r="BYP112" s="223"/>
      <c r="BYQ112" s="213"/>
      <c r="BYR112" s="213"/>
      <c r="BYS112" s="201"/>
      <c r="BYT112" s="223"/>
      <c r="BYU112" s="213"/>
      <c r="BYV112" s="213"/>
      <c r="BYW112" s="201"/>
      <c r="BYX112" s="223"/>
      <c r="BYY112" s="213"/>
      <c r="BYZ112" s="213"/>
      <c r="BZA112" s="201"/>
      <c r="BZB112" s="223"/>
      <c r="BZC112" s="213"/>
      <c r="BZD112" s="213"/>
      <c r="BZE112" s="201"/>
      <c r="BZF112" s="223"/>
      <c r="BZG112" s="213"/>
      <c r="BZH112" s="213"/>
      <c r="BZI112" s="201"/>
      <c r="BZJ112" s="223"/>
      <c r="BZK112" s="213"/>
      <c r="BZL112" s="213"/>
      <c r="BZM112" s="201"/>
      <c r="BZN112" s="223"/>
      <c r="BZO112" s="213"/>
      <c r="BZP112" s="213"/>
      <c r="BZQ112" s="201"/>
      <c r="BZR112" s="223"/>
      <c r="BZS112" s="213"/>
      <c r="BZT112" s="213"/>
      <c r="BZU112" s="201"/>
      <c r="BZV112" s="223"/>
      <c r="BZW112" s="213"/>
      <c r="BZX112" s="213"/>
      <c r="BZY112" s="201"/>
      <c r="BZZ112" s="223"/>
      <c r="CAA112" s="213"/>
      <c r="CAB112" s="213"/>
      <c r="CAC112" s="201"/>
      <c r="CAD112" s="223"/>
      <c r="CAE112" s="213"/>
      <c r="CAF112" s="213"/>
      <c r="CAG112" s="201"/>
      <c r="CAH112" s="223"/>
      <c r="CAI112" s="213"/>
      <c r="CAJ112" s="213"/>
      <c r="CAK112" s="201"/>
      <c r="CAL112" s="223"/>
      <c r="CAM112" s="213"/>
      <c r="CAN112" s="213"/>
      <c r="CAO112" s="201"/>
      <c r="CAP112" s="223"/>
      <c r="CAQ112" s="213"/>
      <c r="CAR112" s="213"/>
      <c r="CAS112" s="201"/>
      <c r="CAT112" s="223"/>
      <c r="CAU112" s="213"/>
      <c r="CAV112" s="213"/>
      <c r="CAW112" s="201"/>
      <c r="CAX112" s="223"/>
      <c r="CAY112" s="213"/>
      <c r="CAZ112" s="213"/>
      <c r="CBA112" s="201"/>
      <c r="CBB112" s="223"/>
      <c r="CBC112" s="213"/>
      <c r="CBD112" s="213"/>
      <c r="CBE112" s="201"/>
      <c r="CBF112" s="223"/>
      <c r="CBG112" s="213"/>
      <c r="CBH112" s="213"/>
      <c r="CBI112" s="201"/>
      <c r="CBJ112" s="223"/>
      <c r="CBK112" s="213"/>
      <c r="CBL112" s="213"/>
      <c r="CBM112" s="201"/>
      <c r="CBN112" s="223"/>
      <c r="CBO112" s="213"/>
      <c r="CBP112" s="213"/>
      <c r="CBQ112" s="201"/>
      <c r="CBR112" s="223"/>
      <c r="CBS112" s="213"/>
      <c r="CBT112" s="213"/>
      <c r="CBU112" s="201"/>
      <c r="CBV112" s="223"/>
      <c r="CBW112" s="213"/>
      <c r="CBX112" s="213"/>
      <c r="CBY112" s="201"/>
      <c r="CBZ112" s="223"/>
      <c r="CCA112" s="213"/>
      <c r="CCB112" s="213"/>
      <c r="CCC112" s="201"/>
      <c r="CCD112" s="223"/>
      <c r="CCE112" s="213"/>
      <c r="CCF112" s="213"/>
      <c r="CCG112" s="201"/>
      <c r="CCH112" s="223"/>
      <c r="CCI112" s="213"/>
      <c r="CCJ112" s="213"/>
      <c r="CCK112" s="201"/>
      <c r="CCL112" s="223"/>
      <c r="CCM112" s="213"/>
      <c r="CCN112" s="213"/>
      <c r="CCO112" s="201"/>
      <c r="CCP112" s="223"/>
      <c r="CCQ112" s="213"/>
      <c r="CCR112" s="213"/>
      <c r="CCS112" s="201"/>
      <c r="CCT112" s="223"/>
      <c r="CCU112" s="213"/>
      <c r="CCV112" s="213"/>
      <c r="CCW112" s="201"/>
      <c r="CCX112" s="223"/>
      <c r="CCY112" s="213"/>
      <c r="CCZ112" s="213"/>
      <c r="CDA112" s="201"/>
      <c r="CDB112" s="223"/>
      <c r="CDC112" s="213"/>
      <c r="CDD112" s="213"/>
      <c r="CDE112" s="201"/>
      <c r="CDF112" s="223"/>
      <c r="CDG112" s="213"/>
      <c r="CDH112" s="213"/>
      <c r="CDI112" s="201"/>
      <c r="CDJ112" s="223"/>
      <c r="CDK112" s="213"/>
      <c r="CDL112" s="213"/>
      <c r="CDM112" s="201"/>
      <c r="CDN112" s="223"/>
      <c r="CDO112" s="213"/>
      <c r="CDP112" s="213"/>
      <c r="CDQ112" s="201"/>
      <c r="CDR112" s="223"/>
      <c r="CDS112" s="213"/>
      <c r="CDT112" s="213"/>
      <c r="CDU112" s="201"/>
      <c r="CDV112" s="223"/>
      <c r="CDW112" s="213"/>
      <c r="CDX112" s="213"/>
      <c r="CDY112" s="201"/>
      <c r="CDZ112" s="223"/>
      <c r="CEA112" s="213"/>
      <c r="CEB112" s="213"/>
      <c r="CEC112" s="201"/>
      <c r="CED112" s="223"/>
      <c r="CEE112" s="213"/>
      <c r="CEF112" s="213"/>
      <c r="CEG112" s="201"/>
      <c r="CEH112" s="223"/>
      <c r="CEI112" s="213"/>
      <c r="CEJ112" s="213"/>
      <c r="CEK112" s="201"/>
      <c r="CEL112" s="223"/>
      <c r="CEM112" s="213"/>
      <c r="CEN112" s="213"/>
      <c r="CEO112" s="201"/>
      <c r="CEP112" s="223"/>
      <c r="CEQ112" s="213"/>
      <c r="CER112" s="213"/>
      <c r="CES112" s="201"/>
      <c r="CET112" s="223"/>
      <c r="CEU112" s="213"/>
      <c r="CEV112" s="213"/>
      <c r="CEW112" s="201"/>
      <c r="CEX112" s="223"/>
      <c r="CEY112" s="213"/>
      <c r="CEZ112" s="213"/>
      <c r="CFA112" s="201"/>
      <c r="CFB112" s="223"/>
      <c r="CFC112" s="213"/>
      <c r="CFD112" s="213"/>
      <c r="CFE112" s="201"/>
      <c r="CFF112" s="223"/>
      <c r="CFG112" s="213"/>
      <c r="CFH112" s="213"/>
      <c r="CFI112" s="201"/>
      <c r="CFJ112" s="223"/>
      <c r="CFK112" s="213"/>
      <c r="CFL112" s="213"/>
      <c r="CFM112" s="201"/>
      <c r="CFN112" s="223"/>
      <c r="CFO112" s="213"/>
      <c r="CFP112" s="213"/>
      <c r="CFQ112" s="201"/>
      <c r="CFR112" s="223"/>
      <c r="CFS112" s="213"/>
      <c r="CFT112" s="213"/>
      <c r="CFU112" s="201"/>
      <c r="CFV112" s="223"/>
      <c r="CFW112" s="213"/>
      <c r="CFX112" s="213"/>
      <c r="CFY112" s="201"/>
      <c r="CFZ112" s="223"/>
      <c r="CGA112" s="213"/>
      <c r="CGB112" s="213"/>
      <c r="CGC112" s="201"/>
      <c r="CGD112" s="223"/>
      <c r="CGE112" s="213"/>
      <c r="CGF112" s="213"/>
      <c r="CGG112" s="201"/>
      <c r="CGH112" s="223"/>
      <c r="CGI112" s="213"/>
      <c r="CGJ112" s="213"/>
      <c r="CGK112" s="201"/>
      <c r="CGL112" s="223"/>
      <c r="CGM112" s="213"/>
      <c r="CGN112" s="213"/>
      <c r="CGO112" s="201"/>
      <c r="CGP112" s="223"/>
      <c r="CGQ112" s="213"/>
      <c r="CGR112" s="213"/>
      <c r="CGS112" s="201"/>
      <c r="CGT112" s="223"/>
      <c r="CGU112" s="213"/>
      <c r="CGV112" s="213"/>
      <c r="CGW112" s="201"/>
      <c r="CGX112" s="223"/>
      <c r="CGY112" s="213"/>
      <c r="CGZ112" s="213"/>
      <c r="CHA112" s="201"/>
      <c r="CHB112" s="223"/>
      <c r="CHC112" s="213"/>
      <c r="CHD112" s="213"/>
      <c r="CHE112" s="201"/>
      <c r="CHF112" s="223"/>
      <c r="CHG112" s="213"/>
      <c r="CHH112" s="213"/>
      <c r="CHI112" s="201"/>
      <c r="CHJ112" s="223"/>
      <c r="CHK112" s="213"/>
      <c r="CHL112" s="213"/>
      <c r="CHM112" s="201"/>
      <c r="CHN112" s="223"/>
      <c r="CHO112" s="213"/>
      <c r="CHP112" s="213"/>
      <c r="CHQ112" s="201"/>
      <c r="CHR112" s="223"/>
      <c r="CHS112" s="213"/>
      <c r="CHT112" s="213"/>
      <c r="CHU112" s="201"/>
      <c r="CHV112" s="223"/>
      <c r="CHW112" s="213"/>
      <c r="CHX112" s="213"/>
      <c r="CHY112" s="201"/>
      <c r="CHZ112" s="223"/>
      <c r="CIA112" s="213"/>
      <c r="CIB112" s="213"/>
      <c r="CIC112" s="201"/>
      <c r="CID112" s="223"/>
      <c r="CIE112" s="213"/>
      <c r="CIF112" s="213"/>
      <c r="CIG112" s="201"/>
      <c r="CIH112" s="223"/>
      <c r="CII112" s="213"/>
      <c r="CIJ112" s="213"/>
      <c r="CIK112" s="201"/>
      <c r="CIL112" s="223"/>
      <c r="CIM112" s="213"/>
      <c r="CIN112" s="213"/>
      <c r="CIO112" s="201"/>
      <c r="CIP112" s="223"/>
      <c r="CIQ112" s="213"/>
      <c r="CIR112" s="213"/>
      <c r="CIS112" s="201"/>
      <c r="CIT112" s="223"/>
      <c r="CIU112" s="213"/>
      <c r="CIV112" s="213"/>
      <c r="CIW112" s="201"/>
      <c r="CIX112" s="223"/>
      <c r="CIY112" s="213"/>
      <c r="CIZ112" s="213"/>
      <c r="CJA112" s="201"/>
      <c r="CJB112" s="223"/>
      <c r="CJC112" s="213"/>
      <c r="CJD112" s="213"/>
      <c r="CJE112" s="201"/>
      <c r="CJF112" s="223"/>
      <c r="CJG112" s="213"/>
      <c r="CJH112" s="213"/>
      <c r="CJI112" s="201"/>
      <c r="CJJ112" s="223"/>
      <c r="CJK112" s="213"/>
      <c r="CJL112" s="213"/>
      <c r="CJM112" s="201"/>
      <c r="CJN112" s="223"/>
      <c r="CJO112" s="213"/>
      <c r="CJP112" s="213"/>
      <c r="CJQ112" s="201"/>
      <c r="CJR112" s="223"/>
      <c r="CJS112" s="213"/>
      <c r="CJT112" s="213"/>
      <c r="CJU112" s="201"/>
      <c r="CJV112" s="223"/>
      <c r="CJW112" s="213"/>
      <c r="CJX112" s="213"/>
      <c r="CJY112" s="201"/>
      <c r="CJZ112" s="223"/>
      <c r="CKA112" s="213"/>
      <c r="CKB112" s="213"/>
      <c r="CKC112" s="201"/>
      <c r="CKD112" s="223"/>
      <c r="CKE112" s="213"/>
      <c r="CKF112" s="213"/>
      <c r="CKG112" s="201"/>
      <c r="CKH112" s="223"/>
      <c r="CKI112" s="213"/>
      <c r="CKJ112" s="213"/>
      <c r="CKK112" s="201"/>
      <c r="CKL112" s="223"/>
      <c r="CKM112" s="213"/>
      <c r="CKN112" s="213"/>
      <c r="CKO112" s="201"/>
      <c r="CKP112" s="223"/>
      <c r="CKQ112" s="213"/>
      <c r="CKR112" s="213"/>
      <c r="CKS112" s="201"/>
      <c r="CKT112" s="223"/>
      <c r="CKU112" s="213"/>
      <c r="CKV112" s="213"/>
      <c r="CKW112" s="201"/>
      <c r="CKX112" s="223"/>
      <c r="CKY112" s="213"/>
      <c r="CKZ112" s="213"/>
      <c r="CLA112" s="201"/>
      <c r="CLB112" s="223"/>
      <c r="CLC112" s="213"/>
      <c r="CLD112" s="213"/>
      <c r="CLE112" s="201"/>
      <c r="CLF112" s="223"/>
      <c r="CLG112" s="213"/>
      <c r="CLH112" s="213"/>
      <c r="CLI112" s="201"/>
      <c r="CLJ112" s="223"/>
      <c r="CLK112" s="213"/>
      <c r="CLL112" s="213"/>
      <c r="CLM112" s="201"/>
      <c r="CLN112" s="223"/>
      <c r="CLO112" s="213"/>
      <c r="CLP112" s="213"/>
      <c r="CLQ112" s="201"/>
      <c r="CLR112" s="223"/>
      <c r="CLS112" s="213"/>
      <c r="CLT112" s="213"/>
      <c r="CLU112" s="201"/>
      <c r="CLV112" s="223"/>
      <c r="CLW112" s="213"/>
      <c r="CLX112" s="213"/>
      <c r="CLY112" s="201"/>
      <c r="CLZ112" s="223"/>
      <c r="CMA112" s="213"/>
      <c r="CMB112" s="213"/>
      <c r="CMC112" s="201"/>
      <c r="CMD112" s="223"/>
      <c r="CME112" s="213"/>
      <c r="CMF112" s="213"/>
      <c r="CMG112" s="201"/>
      <c r="CMH112" s="223"/>
      <c r="CMI112" s="213"/>
      <c r="CMJ112" s="213"/>
      <c r="CMK112" s="201"/>
      <c r="CML112" s="223"/>
      <c r="CMM112" s="213"/>
      <c r="CMN112" s="213"/>
      <c r="CMO112" s="201"/>
      <c r="CMP112" s="223"/>
      <c r="CMQ112" s="213"/>
      <c r="CMR112" s="213"/>
      <c r="CMS112" s="201"/>
      <c r="CMT112" s="223"/>
      <c r="CMU112" s="213"/>
      <c r="CMV112" s="213"/>
      <c r="CMW112" s="201"/>
      <c r="CMX112" s="223"/>
      <c r="CMY112" s="213"/>
      <c r="CMZ112" s="213"/>
      <c r="CNA112" s="201"/>
      <c r="CNB112" s="223"/>
      <c r="CNC112" s="213"/>
      <c r="CND112" s="213"/>
      <c r="CNE112" s="201"/>
      <c r="CNF112" s="223"/>
      <c r="CNG112" s="213"/>
      <c r="CNH112" s="213"/>
      <c r="CNI112" s="201"/>
      <c r="CNJ112" s="223"/>
      <c r="CNK112" s="213"/>
      <c r="CNL112" s="213"/>
      <c r="CNM112" s="201"/>
      <c r="CNN112" s="223"/>
      <c r="CNO112" s="213"/>
      <c r="CNP112" s="213"/>
      <c r="CNQ112" s="201"/>
      <c r="CNR112" s="223"/>
      <c r="CNS112" s="213"/>
      <c r="CNT112" s="213"/>
      <c r="CNU112" s="201"/>
      <c r="CNV112" s="223"/>
      <c r="CNW112" s="213"/>
      <c r="CNX112" s="213"/>
      <c r="CNY112" s="201"/>
      <c r="CNZ112" s="223"/>
      <c r="COA112" s="213"/>
      <c r="COB112" s="213"/>
      <c r="COC112" s="201"/>
      <c r="COD112" s="223"/>
      <c r="COE112" s="213"/>
      <c r="COF112" s="213"/>
      <c r="COG112" s="201"/>
      <c r="COH112" s="223"/>
      <c r="COI112" s="213"/>
      <c r="COJ112" s="213"/>
      <c r="COK112" s="201"/>
      <c r="COL112" s="223"/>
      <c r="COM112" s="213"/>
      <c r="CON112" s="213"/>
      <c r="COO112" s="201"/>
      <c r="COP112" s="223"/>
      <c r="COQ112" s="213"/>
      <c r="COR112" s="213"/>
      <c r="COS112" s="201"/>
      <c r="COT112" s="223"/>
      <c r="COU112" s="213"/>
      <c r="COV112" s="213"/>
      <c r="COW112" s="201"/>
      <c r="COX112" s="223"/>
      <c r="COY112" s="213"/>
      <c r="COZ112" s="213"/>
      <c r="CPA112" s="201"/>
      <c r="CPB112" s="223"/>
      <c r="CPC112" s="213"/>
      <c r="CPD112" s="213"/>
      <c r="CPE112" s="201"/>
      <c r="CPF112" s="223"/>
      <c r="CPG112" s="213"/>
      <c r="CPH112" s="213"/>
      <c r="CPI112" s="201"/>
      <c r="CPJ112" s="223"/>
      <c r="CPK112" s="213"/>
      <c r="CPL112" s="213"/>
      <c r="CPM112" s="201"/>
      <c r="CPN112" s="223"/>
      <c r="CPO112" s="213"/>
      <c r="CPP112" s="213"/>
      <c r="CPQ112" s="201"/>
      <c r="CPR112" s="223"/>
      <c r="CPS112" s="213"/>
      <c r="CPT112" s="213"/>
      <c r="CPU112" s="201"/>
      <c r="CPV112" s="223"/>
      <c r="CPW112" s="213"/>
      <c r="CPX112" s="213"/>
      <c r="CPY112" s="201"/>
      <c r="CPZ112" s="223"/>
      <c r="CQA112" s="213"/>
      <c r="CQB112" s="213"/>
      <c r="CQC112" s="201"/>
      <c r="CQD112" s="223"/>
      <c r="CQE112" s="213"/>
      <c r="CQF112" s="213"/>
      <c r="CQG112" s="201"/>
      <c r="CQH112" s="223"/>
      <c r="CQI112" s="213"/>
      <c r="CQJ112" s="213"/>
      <c r="CQK112" s="201"/>
      <c r="CQL112" s="223"/>
      <c r="CQM112" s="213"/>
      <c r="CQN112" s="213"/>
      <c r="CQO112" s="201"/>
      <c r="CQP112" s="223"/>
      <c r="CQQ112" s="213"/>
      <c r="CQR112" s="213"/>
      <c r="CQS112" s="201"/>
      <c r="CQT112" s="223"/>
      <c r="CQU112" s="213"/>
      <c r="CQV112" s="213"/>
      <c r="CQW112" s="201"/>
      <c r="CQX112" s="223"/>
      <c r="CQY112" s="213"/>
      <c r="CQZ112" s="213"/>
      <c r="CRA112" s="201"/>
      <c r="CRB112" s="223"/>
      <c r="CRC112" s="213"/>
      <c r="CRD112" s="213"/>
      <c r="CRE112" s="201"/>
      <c r="CRF112" s="223"/>
      <c r="CRG112" s="213"/>
      <c r="CRH112" s="213"/>
      <c r="CRI112" s="201"/>
      <c r="CRJ112" s="223"/>
      <c r="CRK112" s="213"/>
      <c r="CRL112" s="213"/>
      <c r="CRM112" s="201"/>
      <c r="CRN112" s="223"/>
      <c r="CRO112" s="213"/>
      <c r="CRP112" s="213"/>
      <c r="CRQ112" s="201"/>
      <c r="CRR112" s="223"/>
      <c r="CRS112" s="213"/>
      <c r="CRT112" s="213"/>
      <c r="CRU112" s="201"/>
      <c r="CRV112" s="223"/>
      <c r="CRW112" s="213"/>
      <c r="CRX112" s="213"/>
      <c r="CRY112" s="201"/>
      <c r="CRZ112" s="223"/>
      <c r="CSA112" s="213"/>
      <c r="CSB112" s="213"/>
      <c r="CSC112" s="201"/>
      <c r="CSD112" s="223"/>
      <c r="CSE112" s="213"/>
      <c r="CSF112" s="213"/>
      <c r="CSG112" s="201"/>
      <c r="CSH112" s="223"/>
      <c r="CSI112" s="213"/>
      <c r="CSJ112" s="213"/>
      <c r="CSK112" s="201"/>
      <c r="CSL112" s="223"/>
      <c r="CSM112" s="213"/>
      <c r="CSN112" s="213"/>
      <c r="CSO112" s="201"/>
      <c r="CSP112" s="223"/>
      <c r="CSQ112" s="213"/>
      <c r="CSR112" s="213"/>
      <c r="CSS112" s="201"/>
      <c r="CST112" s="223"/>
      <c r="CSU112" s="213"/>
      <c r="CSV112" s="213"/>
      <c r="CSW112" s="201"/>
      <c r="CSX112" s="223"/>
      <c r="CSY112" s="213"/>
      <c r="CSZ112" s="213"/>
      <c r="CTA112" s="201"/>
      <c r="CTB112" s="223"/>
      <c r="CTC112" s="213"/>
      <c r="CTD112" s="213"/>
      <c r="CTE112" s="201"/>
      <c r="CTF112" s="223"/>
      <c r="CTG112" s="213"/>
      <c r="CTH112" s="213"/>
      <c r="CTI112" s="201"/>
      <c r="CTJ112" s="223"/>
      <c r="CTK112" s="213"/>
      <c r="CTL112" s="213"/>
      <c r="CTM112" s="201"/>
      <c r="CTN112" s="223"/>
      <c r="CTO112" s="213"/>
      <c r="CTP112" s="213"/>
      <c r="CTQ112" s="201"/>
      <c r="CTR112" s="223"/>
      <c r="CTS112" s="213"/>
      <c r="CTT112" s="213"/>
      <c r="CTU112" s="201"/>
      <c r="CTV112" s="223"/>
      <c r="CTW112" s="213"/>
      <c r="CTX112" s="213"/>
      <c r="CTY112" s="201"/>
      <c r="CTZ112" s="223"/>
      <c r="CUA112" s="213"/>
      <c r="CUB112" s="213"/>
      <c r="CUC112" s="201"/>
      <c r="CUD112" s="223"/>
      <c r="CUE112" s="213"/>
      <c r="CUF112" s="213"/>
      <c r="CUG112" s="201"/>
      <c r="CUH112" s="223"/>
      <c r="CUI112" s="213"/>
      <c r="CUJ112" s="213"/>
      <c r="CUK112" s="201"/>
      <c r="CUL112" s="223"/>
      <c r="CUM112" s="213"/>
      <c r="CUN112" s="213"/>
      <c r="CUO112" s="201"/>
      <c r="CUP112" s="223"/>
      <c r="CUQ112" s="213"/>
      <c r="CUR112" s="213"/>
      <c r="CUS112" s="201"/>
      <c r="CUT112" s="223"/>
      <c r="CUU112" s="213"/>
      <c r="CUV112" s="213"/>
      <c r="CUW112" s="201"/>
      <c r="CUX112" s="223"/>
      <c r="CUY112" s="213"/>
      <c r="CUZ112" s="213"/>
      <c r="CVA112" s="201"/>
      <c r="CVB112" s="223"/>
      <c r="CVC112" s="213"/>
      <c r="CVD112" s="213"/>
      <c r="CVE112" s="201"/>
      <c r="CVF112" s="223"/>
      <c r="CVG112" s="213"/>
      <c r="CVH112" s="213"/>
      <c r="CVI112" s="201"/>
      <c r="CVJ112" s="223"/>
      <c r="CVK112" s="213"/>
      <c r="CVL112" s="213"/>
      <c r="CVM112" s="201"/>
      <c r="CVN112" s="223"/>
      <c r="CVO112" s="213"/>
      <c r="CVP112" s="213"/>
      <c r="CVQ112" s="201"/>
      <c r="CVR112" s="223"/>
      <c r="CVS112" s="213"/>
      <c r="CVT112" s="213"/>
      <c r="CVU112" s="201"/>
      <c r="CVV112" s="223"/>
      <c r="CVW112" s="213"/>
      <c r="CVX112" s="213"/>
      <c r="CVY112" s="201"/>
      <c r="CVZ112" s="223"/>
      <c r="CWA112" s="213"/>
      <c r="CWB112" s="213"/>
      <c r="CWC112" s="201"/>
      <c r="CWD112" s="223"/>
      <c r="CWE112" s="213"/>
      <c r="CWF112" s="213"/>
      <c r="CWG112" s="201"/>
      <c r="CWH112" s="223"/>
      <c r="CWI112" s="213"/>
      <c r="CWJ112" s="213"/>
      <c r="CWK112" s="201"/>
      <c r="CWL112" s="223"/>
      <c r="CWM112" s="213"/>
      <c r="CWN112" s="213"/>
      <c r="CWO112" s="201"/>
      <c r="CWP112" s="223"/>
      <c r="CWQ112" s="213"/>
      <c r="CWR112" s="213"/>
      <c r="CWS112" s="201"/>
      <c r="CWT112" s="223"/>
      <c r="CWU112" s="213"/>
      <c r="CWV112" s="213"/>
      <c r="CWW112" s="201"/>
      <c r="CWX112" s="223"/>
      <c r="CWY112" s="213"/>
      <c r="CWZ112" s="213"/>
      <c r="CXA112" s="201"/>
      <c r="CXB112" s="223"/>
      <c r="CXC112" s="213"/>
      <c r="CXD112" s="213"/>
      <c r="CXE112" s="201"/>
      <c r="CXF112" s="223"/>
      <c r="CXG112" s="213"/>
      <c r="CXH112" s="213"/>
      <c r="CXI112" s="201"/>
      <c r="CXJ112" s="223"/>
      <c r="CXK112" s="213"/>
      <c r="CXL112" s="213"/>
      <c r="CXM112" s="201"/>
      <c r="CXN112" s="223"/>
      <c r="CXO112" s="213"/>
      <c r="CXP112" s="213"/>
      <c r="CXQ112" s="201"/>
      <c r="CXR112" s="223"/>
      <c r="CXS112" s="213"/>
      <c r="CXT112" s="213"/>
      <c r="CXU112" s="201"/>
      <c r="CXV112" s="223"/>
      <c r="CXW112" s="213"/>
      <c r="CXX112" s="213"/>
      <c r="CXY112" s="201"/>
      <c r="CXZ112" s="223"/>
      <c r="CYA112" s="213"/>
      <c r="CYB112" s="213"/>
      <c r="CYC112" s="201"/>
      <c r="CYD112" s="223"/>
      <c r="CYE112" s="213"/>
      <c r="CYF112" s="213"/>
      <c r="CYG112" s="201"/>
      <c r="CYH112" s="223"/>
      <c r="CYI112" s="213"/>
      <c r="CYJ112" s="213"/>
      <c r="CYK112" s="201"/>
      <c r="CYL112" s="223"/>
      <c r="CYM112" s="213"/>
      <c r="CYN112" s="213"/>
      <c r="CYO112" s="201"/>
      <c r="CYP112" s="223"/>
      <c r="CYQ112" s="213"/>
      <c r="CYR112" s="213"/>
      <c r="CYS112" s="201"/>
      <c r="CYT112" s="223"/>
      <c r="CYU112" s="213"/>
      <c r="CYV112" s="213"/>
      <c r="CYW112" s="201"/>
      <c r="CYX112" s="223"/>
      <c r="CYY112" s="213"/>
      <c r="CYZ112" s="213"/>
      <c r="CZA112" s="201"/>
      <c r="CZB112" s="223"/>
      <c r="CZC112" s="213"/>
      <c r="CZD112" s="213"/>
      <c r="CZE112" s="201"/>
      <c r="CZF112" s="223"/>
      <c r="CZG112" s="213"/>
      <c r="CZH112" s="213"/>
      <c r="CZI112" s="201"/>
      <c r="CZJ112" s="223"/>
      <c r="CZK112" s="213"/>
      <c r="CZL112" s="213"/>
      <c r="CZM112" s="201"/>
      <c r="CZN112" s="223"/>
      <c r="CZO112" s="213"/>
      <c r="CZP112" s="213"/>
      <c r="CZQ112" s="201"/>
      <c r="CZR112" s="223"/>
      <c r="CZS112" s="213"/>
      <c r="CZT112" s="213"/>
      <c r="CZU112" s="201"/>
      <c r="CZV112" s="223"/>
      <c r="CZW112" s="213"/>
      <c r="CZX112" s="213"/>
      <c r="CZY112" s="201"/>
      <c r="CZZ112" s="223"/>
      <c r="DAA112" s="213"/>
      <c r="DAB112" s="213"/>
      <c r="DAC112" s="201"/>
      <c r="DAD112" s="223"/>
      <c r="DAE112" s="213"/>
      <c r="DAF112" s="213"/>
      <c r="DAG112" s="201"/>
      <c r="DAH112" s="223"/>
      <c r="DAI112" s="213"/>
      <c r="DAJ112" s="213"/>
      <c r="DAK112" s="201"/>
      <c r="DAL112" s="223"/>
      <c r="DAM112" s="213"/>
      <c r="DAN112" s="213"/>
      <c r="DAO112" s="201"/>
      <c r="DAP112" s="223"/>
      <c r="DAQ112" s="213"/>
      <c r="DAR112" s="213"/>
      <c r="DAS112" s="201"/>
      <c r="DAT112" s="223"/>
      <c r="DAU112" s="213"/>
      <c r="DAV112" s="213"/>
      <c r="DAW112" s="201"/>
      <c r="DAX112" s="223"/>
      <c r="DAY112" s="213"/>
      <c r="DAZ112" s="213"/>
      <c r="DBA112" s="201"/>
      <c r="DBB112" s="223"/>
      <c r="DBC112" s="213"/>
      <c r="DBD112" s="213"/>
      <c r="DBE112" s="201"/>
      <c r="DBF112" s="223"/>
      <c r="DBG112" s="213"/>
      <c r="DBH112" s="213"/>
      <c r="DBI112" s="201"/>
      <c r="DBJ112" s="223"/>
      <c r="DBK112" s="213"/>
      <c r="DBL112" s="213"/>
      <c r="DBM112" s="201"/>
      <c r="DBN112" s="223"/>
      <c r="DBO112" s="213"/>
      <c r="DBP112" s="213"/>
      <c r="DBQ112" s="201"/>
      <c r="DBR112" s="223"/>
      <c r="DBS112" s="213"/>
      <c r="DBT112" s="213"/>
      <c r="DBU112" s="201"/>
      <c r="DBV112" s="223"/>
      <c r="DBW112" s="213"/>
      <c r="DBX112" s="213"/>
      <c r="DBY112" s="201"/>
      <c r="DBZ112" s="223"/>
      <c r="DCA112" s="213"/>
      <c r="DCB112" s="213"/>
      <c r="DCC112" s="201"/>
      <c r="DCD112" s="223"/>
      <c r="DCE112" s="213"/>
      <c r="DCF112" s="213"/>
      <c r="DCG112" s="201"/>
      <c r="DCH112" s="223"/>
      <c r="DCI112" s="213"/>
      <c r="DCJ112" s="213"/>
      <c r="DCK112" s="201"/>
      <c r="DCL112" s="223"/>
      <c r="DCM112" s="213"/>
      <c r="DCN112" s="213"/>
      <c r="DCO112" s="201"/>
      <c r="DCP112" s="223"/>
      <c r="DCQ112" s="213"/>
      <c r="DCR112" s="213"/>
      <c r="DCS112" s="201"/>
      <c r="DCT112" s="223"/>
      <c r="DCU112" s="213"/>
      <c r="DCV112" s="213"/>
      <c r="DCW112" s="201"/>
      <c r="DCX112" s="223"/>
      <c r="DCY112" s="213"/>
      <c r="DCZ112" s="213"/>
      <c r="DDA112" s="201"/>
      <c r="DDB112" s="223"/>
      <c r="DDC112" s="213"/>
      <c r="DDD112" s="213"/>
      <c r="DDE112" s="201"/>
      <c r="DDF112" s="223"/>
      <c r="DDG112" s="213"/>
      <c r="DDH112" s="213"/>
      <c r="DDI112" s="201"/>
      <c r="DDJ112" s="223"/>
      <c r="DDK112" s="213"/>
      <c r="DDL112" s="213"/>
      <c r="DDM112" s="201"/>
      <c r="DDN112" s="223"/>
      <c r="DDO112" s="213"/>
      <c r="DDP112" s="213"/>
      <c r="DDQ112" s="201"/>
      <c r="DDR112" s="223"/>
      <c r="DDS112" s="213"/>
      <c r="DDT112" s="213"/>
      <c r="DDU112" s="201"/>
      <c r="DDV112" s="223"/>
      <c r="DDW112" s="213"/>
      <c r="DDX112" s="213"/>
      <c r="DDY112" s="201"/>
      <c r="DDZ112" s="223"/>
      <c r="DEA112" s="213"/>
      <c r="DEB112" s="213"/>
      <c r="DEC112" s="201"/>
      <c r="DED112" s="223"/>
      <c r="DEE112" s="213"/>
      <c r="DEF112" s="213"/>
      <c r="DEG112" s="201"/>
      <c r="DEH112" s="223"/>
      <c r="DEI112" s="213"/>
      <c r="DEJ112" s="213"/>
      <c r="DEK112" s="201"/>
      <c r="DEL112" s="223"/>
      <c r="DEM112" s="213"/>
      <c r="DEN112" s="213"/>
      <c r="DEO112" s="201"/>
      <c r="DEP112" s="223"/>
      <c r="DEQ112" s="213"/>
      <c r="DER112" s="213"/>
      <c r="DES112" s="201"/>
      <c r="DET112" s="223"/>
      <c r="DEU112" s="213"/>
      <c r="DEV112" s="213"/>
      <c r="DEW112" s="201"/>
      <c r="DEX112" s="223"/>
      <c r="DEY112" s="213"/>
      <c r="DEZ112" s="213"/>
      <c r="DFA112" s="201"/>
      <c r="DFB112" s="223"/>
      <c r="DFC112" s="213"/>
      <c r="DFD112" s="213"/>
      <c r="DFE112" s="201"/>
      <c r="DFF112" s="223"/>
      <c r="DFG112" s="213"/>
      <c r="DFH112" s="213"/>
      <c r="DFI112" s="201"/>
      <c r="DFJ112" s="223"/>
      <c r="DFK112" s="213"/>
      <c r="DFL112" s="213"/>
      <c r="DFM112" s="201"/>
      <c r="DFN112" s="223"/>
      <c r="DFO112" s="213"/>
      <c r="DFP112" s="213"/>
      <c r="DFQ112" s="201"/>
      <c r="DFR112" s="223"/>
      <c r="DFS112" s="213"/>
      <c r="DFT112" s="213"/>
      <c r="DFU112" s="201"/>
      <c r="DFV112" s="223"/>
      <c r="DFW112" s="213"/>
      <c r="DFX112" s="213"/>
      <c r="DFY112" s="201"/>
      <c r="DFZ112" s="223"/>
      <c r="DGA112" s="213"/>
      <c r="DGB112" s="213"/>
      <c r="DGC112" s="201"/>
      <c r="DGD112" s="223"/>
      <c r="DGE112" s="213"/>
      <c r="DGF112" s="213"/>
      <c r="DGG112" s="201"/>
      <c r="DGH112" s="223"/>
      <c r="DGI112" s="213"/>
      <c r="DGJ112" s="213"/>
      <c r="DGK112" s="201"/>
      <c r="DGL112" s="223"/>
      <c r="DGM112" s="213"/>
      <c r="DGN112" s="213"/>
      <c r="DGO112" s="201"/>
      <c r="DGP112" s="223"/>
      <c r="DGQ112" s="213"/>
      <c r="DGR112" s="213"/>
      <c r="DGS112" s="201"/>
      <c r="DGT112" s="223"/>
      <c r="DGU112" s="213"/>
      <c r="DGV112" s="213"/>
      <c r="DGW112" s="201"/>
      <c r="DGX112" s="223"/>
      <c r="DGY112" s="213"/>
      <c r="DGZ112" s="213"/>
      <c r="DHA112" s="201"/>
      <c r="DHB112" s="223"/>
      <c r="DHC112" s="213"/>
      <c r="DHD112" s="213"/>
      <c r="DHE112" s="201"/>
      <c r="DHF112" s="223"/>
      <c r="DHG112" s="213"/>
      <c r="DHH112" s="213"/>
      <c r="DHI112" s="201"/>
      <c r="DHJ112" s="223"/>
      <c r="DHK112" s="213"/>
      <c r="DHL112" s="213"/>
      <c r="DHM112" s="201"/>
      <c r="DHN112" s="223"/>
      <c r="DHO112" s="213"/>
      <c r="DHP112" s="213"/>
      <c r="DHQ112" s="201"/>
      <c r="DHR112" s="223"/>
      <c r="DHS112" s="213"/>
      <c r="DHT112" s="213"/>
      <c r="DHU112" s="201"/>
      <c r="DHV112" s="223"/>
      <c r="DHW112" s="213"/>
      <c r="DHX112" s="213"/>
      <c r="DHY112" s="201"/>
      <c r="DHZ112" s="223"/>
      <c r="DIA112" s="213"/>
      <c r="DIB112" s="213"/>
      <c r="DIC112" s="201"/>
      <c r="DID112" s="223"/>
      <c r="DIE112" s="213"/>
      <c r="DIF112" s="213"/>
      <c r="DIG112" s="201"/>
      <c r="DIH112" s="223"/>
      <c r="DII112" s="213"/>
      <c r="DIJ112" s="213"/>
      <c r="DIK112" s="201"/>
      <c r="DIL112" s="223"/>
      <c r="DIM112" s="213"/>
      <c r="DIN112" s="213"/>
      <c r="DIO112" s="201"/>
      <c r="DIP112" s="223"/>
      <c r="DIQ112" s="213"/>
      <c r="DIR112" s="213"/>
      <c r="DIS112" s="201"/>
      <c r="DIT112" s="223"/>
      <c r="DIU112" s="213"/>
      <c r="DIV112" s="213"/>
      <c r="DIW112" s="201"/>
      <c r="DIX112" s="223"/>
      <c r="DIY112" s="213"/>
      <c r="DIZ112" s="213"/>
      <c r="DJA112" s="201"/>
      <c r="DJB112" s="223"/>
      <c r="DJC112" s="213"/>
      <c r="DJD112" s="213"/>
      <c r="DJE112" s="201"/>
      <c r="DJF112" s="223"/>
      <c r="DJG112" s="213"/>
      <c r="DJH112" s="213"/>
      <c r="DJI112" s="201"/>
      <c r="DJJ112" s="223"/>
      <c r="DJK112" s="213"/>
      <c r="DJL112" s="213"/>
      <c r="DJM112" s="201"/>
      <c r="DJN112" s="223"/>
      <c r="DJO112" s="213"/>
      <c r="DJP112" s="213"/>
      <c r="DJQ112" s="201"/>
      <c r="DJR112" s="223"/>
      <c r="DJS112" s="213"/>
      <c r="DJT112" s="213"/>
      <c r="DJU112" s="201"/>
      <c r="DJV112" s="223"/>
      <c r="DJW112" s="213"/>
      <c r="DJX112" s="213"/>
      <c r="DJY112" s="201"/>
      <c r="DJZ112" s="223"/>
      <c r="DKA112" s="213"/>
      <c r="DKB112" s="213"/>
      <c r="DKC112" s="201"/>
      <c r="DKD112" s="223"/>
      <c r="DKE112" s="213"/>
      <c r="DKF112" s="213"/>
      <c r="DKG112" s="201"/>
      <c r="DKH112" s="223"/>
      <c r="DKI112" s="213"/>
      <c r="DKJ112" s="213"/>
      <c r="DKK112" s="201"/>
      <c r="DKL112" s="223"/>
      <c r="DKM112" s="213"/>
      <c r="DKN112" s="213"/>
      <c r="DKO112" s="201"/>
      <c r="DKP112" s="223"/>
      <c r="DKQ112" s="213"/>
      <c r="DKR112" s="213"/>
      <c r="DKS112" s="201"/>
      <c r="DKT112" s="223"/>
      <c r="DKU112" s="213"/>
      <c r="DKV112" s="213"/>
      <c r="DKW112" s="201"/>
      <c r="DKX112" s="223"/>
      <c r="DKY112" s="213"/>
      <c r="DKZ112" s="213"/>
      <c r="DLA112" s="201"/>
      <c r="DLB112" s="223"/>
      <c r="DLC112" s="213"/>
      <c r="DLD112" s="213"/>
      <c r="DLE112" s="201"/>
      <c r="DLF112" s="223"/>
      <c r="DLG112" s="213"/>
      <c r="DLH112" s="213"/>
      <c r="DLI112" s="201"/>
      <c r="DLJ112" s="223"/>
      <c r="DLK112" s="213"/>
      <c r="DLL112" s="213"/>
      <c r="DLM112" s="201"/>
      <c r="DLN112" s="223"/>
      <c r="DLO112" s="213"/>
      <c r="DLP112" s="213"/>
      <c r="DLQ112" s="201"/>
      <c r="DLR112" s="223"/>
      <c r="DLS112" s="213"/>
      <c r="DLT112" s="213"/>
      <c r="DLU112" s="201"/>
      <c r="DLV112" s="223"/>
      <c r="DLW112" s="213"/>
      <c r="DLX112" s="213"/>
      <c r="DLY112" s="201"/>
      <c r="DLZ112" s="223"/>
      <c r="DMA112" s="213"/>
      <c r="DMB112" s="213"/>
      <c r="DMC112" s="201"/>
      <c r="DMD112" s="223"/>
      <c r="DME112" s="213"/>
      <c r="DMF112" s="213"/>
      <c r="DMG112" s="201"/>
      <c r="DMH112" s="223"/>
      <c r="DMI112" s="213"/>
      <c r="DMJ112" s="213"/>
      <c r="DMK112" s="201"/>
      <c r="DML112" s="223"/>
      <c r="DMM112" s="213"/>
      <c r="DMN112" s="213"/>
      <c r="DMO112" s="201"/>
      <c r="DMP112" s="223"/>
      <c r="DMQ112" s="213"/>
      <c r="DMR112" s="213"/>
      <c r="DMS112" s="201"/>
      <c r="DMT112" s="223"/>
      <c r="DMU112" s="213"/>
      <c r="DMV112" s="213"/>
      <c r="DMW112" s="201"/>
      <c r="DMX112" s="223"/>
      <c r="DMY112" s="213"/>
      <c r="DMZ112" s="213"/>
      <c r="DNA112" s="201"/>
      <c r="DNB112" s="223"/>
      <c r="DNC112" s="213"/>
      <c r="DND112" s="213"/>
      <c r="DNE112" s="201"/>
      <c r="DNF112" s="223"/>
      <c r="DNG112" s="213"/>
      <c r="DNH112" s="213"/>
      <c r="DNI112" s="201"/>
      <c r="DNJ112" s="223"/>
      <c r="DNK112" s="213"/>
      <c r="DNL112" s="213"/>
      <c r="DNM112" s="201"/>
      <c r="DNN112" s="223"/>
      <c r="DNO112" s="213"/>
      <c r="DNP112" s="213"/>
      <c r="DNQ112" s="201"/>
      <c r="DNR112" s="223"/>
      <c r="DNS112" s="213"/>
      <c r="DNT112" s="213"/>
      <c r="DNU112" s="201"/>
      <c r="DNV112" s="223"/>
      <c r="DNW112" s="213"/>
      <c r="DNX112" s="213"/>
      <c r="DNY112" s="201"/>
      <c r="DNZ112" s="223"/>
      <c r="DOA112" s="213"/>
      <c r="DOB112" s="213"/>
      <c r="DOC112" s="201"/>
      <c r="DOD112" s="223"/>
      <c r="DOE112" s="213"/>
      <c r="DOF112" s="213"/>
      <c r="DOG112" s="201"/>
      <c r="DOH112" s="223"/>
      <c r="DOI112" s="213"/>
      <c r="DOJ112" s="213"/>
      <c r="DOK112" s="201"/>
      <c r="DOL112" s="223"/>
      <c r="DOM112" s="213"/>
      <c r="DON112" s="213"/>
      <c r="DOO112" s="201"/>
      <c r="DOP112" s="223"/>
      <c r="DOQ112" s="213"/>
      <c r="DOR112" s="213"/>
      <c r="DOS112" s="201"/>
      <c r="DOT112" s="223"/>
      <c r="DOU112" s="213"/>
      <c r="DOV112" s="213"/>
      <c r="DOW112" s="201"/>
      <c r="DOX112" s="223"/>
      <c r="DOY112" s="213"/>
      <c r="DOZ112" s="213"/>
      <c r="DPA112" s="201"/>
      <c r="DPB112" s="223"/>
      <c r="DPC112" s="213"/>
      <c r="DPD112" s="213"/>
      <c r="DPE112" s="201"/>
      <c r="DPF112" s="223"/>
      <c r="DPG112" s="213"/>
      <c r="DPH112" s="213"/>
      <c r="DPI112" s="201"/>
      <c r="DPJ112" s="223"/>
      <c r="DPK112" s="213"/>
      <c r="DPL112" s="213"/>
      <c r="DPM112" s="201"/>
      <c r="DPN112" s="223"/>
      <c r="DPO112" s="213"/>
      <c r="DPP112" s="213"/>
      <c r="DPQ112" s="201"/>
      <c r="DPR112" s="223"/>
      <c r="DPS112" s="213"/>
      <c r="DPT112" s="213"/>
      <c r="DPU112" s="201"/>
      <c r="DPV112" s="223"/>
      <c r="DPW112" s="213"/>
      <c r="DPX112" s="213"/>
      <c r="DPY112" s="201"/>
      <c r="DPZ112" s="223"/>
      <c r="DQA112" s="213"/>
      <c r="DQB112" s="213"/>
      <c r="DQC112" s="201"/>
      <c r="DQD112" s="223"/>
      <c r="DQE112" s="213"/>
      <c r="DQF112" s="213"/>
      <c r="DQG112" s="201"/>
      <c r="DQH112" s="223"/>
      <c r="DQI112" s="213"/>
      <c r="DQJ112" s="213"/>
      <c r="DQK112" s="201"/>
      <c r="DQL112" s="223"/>
      <c r="DQM112" s="213"/>
      <c r="DQN112" s="213"/>
      <c r="DQO112" s="201"/>
      <c r="DQP112" s="223"/>
      <c r="DQQ112" s="213"/>
      <c r="DQR112" s="213"/>
      <c r="DQS112" s="201"/>
      <c r="DQT112" s="223"/>
      <c r="DQU112" s="213"/>
      <c r="DQV112" s="213"/>
      <c r="DQW112" s="201"/>
      <c r="DQX112" s="223"/>
      <c r="DQY112" s="213"/>
      <c r="DQZ112" s="213"/>
      <c r="DRA112" s="201"/>
      <c r="DRB112" s="223"/>
      <c r="DRC112" s="213"/>
      <c r="DRD112" s="213"/>
      <c r="DRE112" s="201"/>
      <c r="DRF112" s="223"/>
      <c r="DRG112" s="213"/>
      <c r="DRH112" s="213"/>
      <c r="DRI112" s="201"/>
      <c r="DRJ112" s="223"/>
      <c r="DRK112" s="213"/>
      <c r="DRL112" s="213"/>
      <c r="DRM112" s="201"/>
      <c r="DRN112" s="223"/>
      <c r="DRO112" s="213"/>
      <c r="DRP112" s="213"/>
      <c r="DRQ112" s="201"/>
      <c r="DRR112" s="223"/>
      <c r="DRS112" s="213"/>
      <c r="DRT112" s="213"/>
      <c r="DRU112" s="201"/>
      <c r="DRV112" s="223"/>
      <c r="DRW112" s="213"/>
      <c r="DRX112" s="213"/>
      <c r="DRY112" s="201"/>
      <c r="DRZ112" s="223"/>
      <c r="DSA112" s="213"/>
      <c r="DSB112" s="213"/>
      <c r="DSC112" s="201"/>
      <c r="DSD112" s="223"/>
      <c r="DSE112" s="213"/>
      <c r="DSF112" s="213"/>
      <c r="DSG112" s="201"/>
      <c r="DSH112" s="223"/>
      <c r="DSI112" s="213"/>
      <c r="DSJ112" s="213"/>
      <c r="DSK112" s="201"/>
      <c r="DSL112" s="223"/>
      <c r="DSM112" s="213"/>
      <c r="DSN112" s="213"/>
      <c r="DSO112" s="201"/>
      <c r="DSP112" s="223"/>
      <c r="DSQ112" s="213"/>
      <c r="DSR112" s="213"/>
      <c r="DSS112" s="201"/>
      <c r="DST112" s="223"/>
      <c r="DSU112" s="213"/>
      <c r="DSV112" s="213"/>
      <c r="DSW112" s="201"/>
      <c r="DSX112" s="223"/>
      <c r="DSY112" s="213"/>
      <c r="DSZ112" s="213"/>
      <c r="DTA112" s="201"/>
      <c r="DTB112" s="223"/>
      <c r="DTC112" s="213"/>
      <c r="DTD112" s="213"/>
      <c r="DTE112" s="201"/>
      <c r="DTF112" s="223"/>
      <c r="DTG112" s="213"/>
      <c r="DTH112" s="213"/>
      <c r="DTI112" s="201"/>
      <c r="DTJ112" s="223"/>
      <c r="DTK112" s="213"/>
      <c r="DTL112" s="213"/>
      <c r="DTM112" s="201"/>
      <c r="DTN112" s="223"/>
      <c r="DTO112" s="213"/>
      <c r="DTP112" s="213"/>
      <c r="DTQ112" s="201"/>
      <c r="DTR112" s="223"/>
      <c r="DTS112" s="213"/>
      <c r="DTT112" s="213"/>
      <c r="DTU112" s="201"/>
      <c r="DTV112" s="223"/>
      <c r="DTW112" s="213"/>
      <c r="DTX112" s="213"/>
      <c r="DTY112" s="201"/>
      <c r="DTZ112" s="223"/>
      <c r="DUA112" s="213"/>
      <c r="DUB112" s="213"/>
      <c r="DUC112" s="201"/>
      <c r="DUD112" s="223"/>
      <c r="DUE112" s="213"/>
      <c r="DUF112" s="213"/>
      <c r="DUG112" s="201"/>
      <c r="DUH112" s="223"/>
      <c r="DUI112" s="213"/>
      <c r="DUJ112" s="213"/>
      <c r="DUK112" s="201"/>
      <c r="DUL112" s="223"/>
      <c r="DUM112" s="213"/>
      <c r="DUN112" s="213"/>
      <c r="DUO112" s="201"/>
      <c r="DUP112" s="223"/>
      <c r="DUQ112" s="213"/>
      <c r="DUR112" s="213"/>
      <c r="DUS112" s="201"/>
      <c r="DUT112" s="223"/>
      <c r="DUU112" s="213"/>
      <c r="DUV112" s="213"/>
      <c r="DUW112" s="201"/>
      <c r="DUX112" s="223"/>
      <c r="DUY112" s="213"/>
      <c r="DUZ112" s="213"/>
      <c r="DVA112" s="201"/>
      <c r="DVB112" s="223"/>
      <c r="DVC112" s="213"/>
      <c r="DVD112" s="213"/>
      <c r="DVE112" s="201"/>
      <c r="DVF112" s="223"/>
      <c r="DVG112" s="213"/>
      <c r="DVH112" s="213"/>
      <c r="DVI112" s="201"/>
      <c r="DVJ112" s="223"/>
      <c r="DVK112" s="213"/>
      <c r="DVL112" s="213"/>
      <c r="DVM112" s="201"/>
      <c r="DVN112" s="223"/>
      <c r="DVO112" s="213"/>
      <c r="DVP112" s="213"/>
      <c r="DVQ112" s="201"/>
      <c r="DVR112" s="223"/>
      <c r="DVS112" s="213"/>
      <c r="DVT112" s="213"/>
      <c r="DVU112" s="201"/>
      <c r="DVV112" s="223"/>
      <c r="DVW112" s="213"/>
      <c r="DVX112" s="213"/>
      <c r="DVY112" s="201"/>
      <c r="DVZ112" s="223"/>
      <c r="DWA112" s="213"/>
      <c r="DWB112" s="213"/>
      <c r="DWC112" s="201"/>
      <c r="DWD112" s="223"/>
      <c r="DWE112" s="213"/>
      <c r="DWF112" s="213"/>
      <c r="DWG112" s="201"/>
      <c r="DWH112" s="223"/>
      <c r="DWI112" s="213"/>
      <c r="DWJ112" s="213"/>
      <c r="DWK112" s="201"/>
      <c r="DWL112" s="223"/>
      <c r="DWM112" s="213"/>
      <c r="DWN112" s="213"/>
      <c r="DWO112" s="201"/>
      <c r="DWP112" s="223"/>
      <c r="DWQ112" s="213"/>
      <c r="DWR112" s="213"/>
      <c r="DWS112" s="201"/>
      <c r="DWT112" s="223"/>
      <c r="DWU112" s="213"/>
      <c r="DWV112" s="213"/>
      <c r="DWW112" s="201"/>
      <c r="DWX112" s="223"/>
      <c r="DWY112" s="213"/>
      <c r="DWZ112" s="213"/>
      <c r="DXA112" s="201"/>
      <c r="DXB112" s="223"/>
      <c r="DXC112" s="213"/>
      <c r="DXD112" s="213"/>
      <c r="DXE112" s="201"/>
      <c r="DXF112" s="223"/>
      <c r="DXG112" s="213"/>
      <c r="DXH112" s="213"/>
      <c r="DXI112" s="201"/>
      <c r="DXJ112" s="223"/>
      <c r="DXK112" s="213"/>
      <c r="DXL112" s="213"/>
      <c r="DXM112" s="201"/>
      <c r="DXN112" s="223"/>
      <c r="DXO112" s="213"/>
      <c r="DXP112" s="213"/>
      <c r="DXQ112" s="201"/>
      <c r="DXR112" s="223"/>
      <c r="DXS112" s="213"/>
      <c r="DXT112" s="213"/>
      <c r="DXU112" s="201"/>
      <c r="DXV112" s="223"/>
      <c r="DXW112" s="213"/>
      <c r="DXX112" s="213"/>
      <c r="DXY112" s="201"/>
      <c r="DXZ112" s="223"/>
      <c r="DYA112" s="213"/>
      <c r="DYB112" s="213"/>
      <c r="DYC112" s="201"/>
      <c r="DYD112" s="223"/>
      <c r="DYE112" s="213"/>
      <c r="DYF112" s="213"/>
      <c r="DYG112" s="201"/>
      <c r="DYH112" s="223"/>
      <c r="DYI112" s="213"/>
      <c r="DYJ112" s="213"/>
      <c r="DYK112" s="201"/>
      <c r="DYL112" s="223"/>
      <c r="DYM112" s="213"/>
      <c r="DYN112" s="213"/>
      <c r="DYO112" s="201"/>
      <c r="DYP112" s="223"/>
      <c r="DYQ112" s="213"/>
      <c r="DYR112" s="213"/>
      <c r="DYS112" s="201"/>
      <c r="DYT112" s="223"/>
      <c r="DYU112" s="213"/>
      <c r="DYV112" s="213"/>
      <c r="DYW112" s="201"/>
      <c r="DYX112" s="223"/>
      <c r="DYY112" s="213"/>
      <c r="DYZ112" s="213"/>
      <c r="DZA112" s="201"/>
      <c r="DZB112" s="223"/>
      <c r="DZC112" s="213"/>
      <c r="DZD112" s="213"/>
      <c r="DZE112" s="201"/>
      <c r="DZF112" s="223"/>
      <c r="DZG112" s="213"/>
      <c r="DZH112" s="213"/>
      <c r="DZI112" s="201"/>
      <c r="DZJ112" s="223"/>
      <c r="DZK112" s="213"/>
      <c r="DZL112" s="213"/>
      <c r="DZM112" s="201"/>
      <c r="DZN112" s="223"/>
      <c r="DZO112" s="213"/>
      <c r="DZP112" s="213"/>
      <c r="DZQ112" s="201"/>
      <c r="DZR112" s="223"/>
      <c r="DZS112" s="213"/>
      <c r="DZT112" s="213"/>
      <c r="DZU112" s="201"/>
      <c r="DZV112" s="223"/>
      <c r="DZW112" s="213"/>
      <c r="DZX112" s="213"/>
      <c r="DZY112" s="201"/>
      <c r="DZZ112" s="223"/>
      <c r="EAA112" s="213"/>
      <c r="EAB112" s="213"/>
      <c r="EAC112" s="201"/>
      <c r="EAD112" s="223"/>
      <c r="EAE112" s="213"/>
      <c r="EAF112" s="213"/>
      <c r="EAG112" s="201"/>
      <c r="EAH112" s="223"/>
      <c r="EAI112" s="213"/>
      <c r="EAJ112" s="213"/>
      <c r="EAK112" s="201"/>
      <c r="EAL112" s="223"/>
      <c r="EAM112" s="213"/>
      <c r="EAN112" s="213"/>
      <c r="EAO112" s="201"/>
      <c r="EAP112" s="223"/>
      <c r="EAQ112" s="213"/>
      <c r="EAR112" s="213"/>
      <c r="EAS112" s="201"/>
      <c r="EAT112" s="223"/>
      <c r="EAU112" s="213"/>
      <c r="EAV112" s="213"/>
      <c r="EAW112" s="201"/>
      <c r="EAX112" s="223"/>
      <c r="EAY112" s="213"/>
      <c r="EAZ112" s="213"/>
      <c r="EBA112" s="201"/>
      <c r="EBB112" s="223"/>
      <c r="EBC112" s="213"/>
      <c r="EBD112" s="213"/>
      <c r="EBE112" s="201"/>
      <c r="EBF112" s="223"/>
      <c r="EBG112" s="213"/>
      <c r="EBH112" s="213"/>
      <c r="EBI112" s="201"/>
      <c r="EBJ112" s="223"/>
      <c r="EBK112" s="213"/>
      <c r="EBL112" s="213"/>
      <c r="EBM112" s="201"/>
      <c r="EBN112" s="223"/>
      <c r="EBO112" s="213"/>
      <c r="EBP112" s="213"/>
      <c r="EBQ112" s="201"/>
      <c r="EBR112" s="223"/>
      <c r="EBS112" s="213"/>
      <c r="EBT112" s="213"/>
      <c r="EBU112" s="201"/>
      <c r="EBV112" s="223"/>
      <c r="EBW112" s="213"/>
      <c r="EBX112" s="213"/>
      <c r="EBY112" s="201"/>
      <c r="EBZ112" s="223"/>
      <c r="ECA112" s="213"/>
      <c r="ECB112" s="213"/>
      <c r="ECC112" s="201"/>
      <c r="ECD112" s="223"/>
      <c r="ECE112" s="213"/>
      <c r="ECF112" s="213"/>
      <c r="ECG112" s="201"/>
      <c r="ECH112" s="223"/>
      <c r="ECI112" s="213"/>
      <c r="ECJ112" s="213"/>
      <c r="ECK112" s="201"/>
      <c r="ECL112" s="223"/>
      <c r="ECM112" s="213"/>
      <c r="ECN112" s="213"/>
      <c r="ECO112" s="201"/>
      <c r="ECP112" s="223"/>
      <c r="ECQ112" s="213"/>
      <c r="ECR112" s="213"/>
      <c r="ECS112" s="201"/>
      <c r="ECT112" s="223"/>
      <c r="ECU112" s="213"/>
      <c r="ECV112" s="213"/>
      <c r="ECW112" s="201"/>
      <c r="ECX112" s="223"/>
      <c r="ECY112" s="213"/>
      <c r="ECZ112" s="213"/>
      <c r="EDA112" s="201"/>
      <c r="EDB112" s="223"/>
      <c r="EDC112" s="213"/>
      <c r="EDD112" s="213"/>
      <c r="EDE112" s="201"/>
      <c r="EDF112" s="223"/>
      <c r="EDG112" s="213"/>
      <c r="EDH112" s="213"/>
      <c r="EDI112" s="201"/>
      <c r="EDJ112" s="223"/>
      <c r="EDK112" s="213"/>
      <c r="EDL112" s="213"/>
      <c r="EDM112" s="201"/>
      <c r="EDN112" s="223"/>
      <c r="EDO112" s="213"/>
      <c r="EDP112" s="213"/>
      <c r="EDQ112" s="201"/>
      <c r="EDR112" s="223"/>
      <c r="EDS112" s="213"/>
      <c r="EDT112" s="213"/>
      <c r="EDU112" s="201"/>
      <c r="EDV112" s="223"/>
      <c r="EDW112" s="213"/>
      <c r="EDX112" s="213"/>
      <c r="EDY112" s="201"/>
      <c r="EDZ112" s="223"/>
      <c r="EEA112" s="213"/>
      <c r="EEB112" s="213"/>
      <c r="EEC112" s="201"/>
      <c r="EED112" s="223"/>
      <c r="EEE112" s="213"/>
      <c r="EEF112" s="213"/>
      <c r="EEG112" s="201"/>
      <c r="EEH112" s="223"/>
      <c r="EEI112" s="213"/>
      <c r="EEJ112" s="213"/>
      <c r="EEK112" s="201"/>
      <c r="EEL112" s="223"/>
      <c r="EEM112" s="213"/>
      <c r="EEN112" s="213"/>
      <c r="EEO112" s="201"/>
      <c r="EEP112" s="223"/>
      <c r="EEQ112" s="213"/>
      <c r="EER112" s="213"/>
      <c r="EES112" s="201"/>
      <c r="EET112" s="223"/>
      <c r="EEU112" s="213"/>
      <c r="EEV112" s="213"/>
      <c r="EEW112" s="201"/>
      <c r="EEX112" s="223"/>
      <c r="EEY112" s="213"/>
      <c r="EEZ112" s="213"/>
      <c r="EFA112" s="201"/>
      <c r="EFB112" s="223"/>
      <c r="EFC112" s="213"/>
      <c r="EFD112" s="213"/>
      <c r="EFE112" s="201"/>
      <c r="EFF112" s="223"/>
      <c r="EFG112" s="213"/>
      <c r="EFH112" s="213"/>
      <c r="EFI112" s="201"/>
      <c r="EFJ112" s="223"/>
      <c r="EFK112" s="213"/>
      <c r="EFL112" s="213"/>
      <c r="EFM112" s="201"/>
      <c r="EFN112" s="223"/>
      <c r="EFO112" s="213"/>
      <c r="EFP112" s="213"/>
      <c r="EFQ112" s="201"/>
      <c r="EFR112" s="223"/>
      <c r="EFS112" s="213"/>
      <c r="EFT112" s="213"/>
      <c r="EFU112" s="201"/>
      <c r="EFV112" s="223"/>
      <c r="EFW112" s="213"/>
      <c r="EFX112" s="213"/>
      <c r="EFY112" s="201"/>
      <c r="EFZ112" s="223"/>
      <c r="EGA112" s="213"/>
      <c r="EGB112" s="213"/>
      <c r="EGC112" s="201"/>
      <c r="EGD112" s="223"/>
      <c r="EGE112" s="213"/>
      <c r="EGF112" s="213"/>
      <c r="EGG112" s="201"/>
      <c r="EGH112" s="223"/>
      <c r="EGI112" s="213"/>
      <c r="EGJ112" s="213"/>
      <c r="EGK112" s="201"/>
      <c r="EGL112" s="223"/>
      <c r="EGM112" s="213"/>
      <c r="EGN112" s="213"/>
      <c r="EGO112" s="201"/>
      <c r="EGP112" s="223"/>
      <c r="EGQ112" s="213"/>
      <c r="EGR112" s="213"/>
      <c r="EGS112" s="201"/>
      <c r="EGT112" s="223"/>
      <c r="EGU112" s="213"/>
      <c r="EGV112" s="213"/>
      <c r="EGW112" s="201"/>
      <c r="EGX112" s="223"/>
      <c r="EGY112" s="213"/>
      <c r="EGZ112" s="213"/>
      <c r="EHA112" s="201"/>
      <c r="EHB112" s="223"/>
      <c r="EHC112" s="213"/>
      <c r="EHD112" s="213"/>
      <c r="EHE112" s="201"/>
      <c r="EHF112" s="223"/>
      <c r="EHG112" s="213"/>
      <c r="EHH112" s="213"/>
      <c r="EHI112" s="201"/>
      <c r="EHJ112" s="223"/>
      <c r="EHK112" s="213"/>
      <c r="EHL112" s="213"/>
      <c r="EHM112" s="201"/>
      <c r="EHN112" s="223"/>
      <c r="EHO112" s="213"/>
      <c r="EHP112" s="213"/>
      <c r="EHQ112" s="201"/>
      <c r="EHR112" s="223"/>
      <c r="EHS112" s="213"/>
      <c r="EHT112" s="213"/>
      <c r="EHU112" s="201"/>
      <c r="EHV112" s="223"/>
      <c r="EHW112" s="213"/>
      <c r="EHX112" s="213"/>
      <c r="EHY112" s="201"/>
      <c r="EHZ112" s="223"/>
      <c r="EIA112" s="213"/>
      <c r="EIB112" s="213"/>
      <c r="EIC112" s="201"/>
      <c r="EID112" s="223"/>
      <c r="EIE112" s="213"/>
      <c r="EIF112" s="213"/>
      <c r="EIG112" s="201"/>
      <c r="EIH112" s="223"/>
      <c r="EII112" s="213"/>
      <c r="EIJ112" s="213"/>
      <c r="EIK112" s="201"/>
      <c r="EIL112" s="223"/>
      <c r="EIM112" s="213"/>
      <c r="EIN112" s="213"/>
      <c r="EIO112" s="201"/>
      <c r="EIP112" s="223"/>
      <c r="EIQ112" s="213"/>
      <c r="EIR112" s="213"/>
      <c r="EIS112" s="201"/>
      <c r="EIT112" s="223"/>
      <c r="EIU112" s="213"/>
      <c r="EIV112" s="213"/>
      <c r="EIW112" s="201"/>
      <c r="EIX112" s="223"/>
      <c r="EIY112" s="213"/>
      <c r="EIZ112" s="213"/>
      <c r="EJA112" s="201"/>
      <c r="EJB112" s="223"/>
      <c r="EJC112" s="213"/>
      <c r="EJD112" s="213"/>
      <c r="EJE112" s="201"/>
      <c r="EJF112" s="223"/>
      <c r="EJG112" s="213"/>
      <c r="EJH112" s="213"/>
      <c r="EJI112" s="201"/>
      <c r="EJJ112" s="223"/>
      <c r="EJK112" s="213"/>
      <c r="EJL112" s="213"/>
      <c r="EJM112" s="201"/>
      <c r="EJN112" s="223"/>
      <c r="EJO112" s="213"/>
      <c r="EJP112" s="213"/>
      <c r="EJQ112" s="201"/>
      <c r="EJR112" s="223"/>
      <c r="EJS112" s="213"/>
      <c r="EJT112" s="213"/>
      <c r="EJU112" s="201"/>
      <c r="EJV112" s="223"/>
      <c r="EJW112" s="213"/>
      <c r="EJX112" s="213"/>
      <c r="EJY112" s="201"/>
      <c r="EJZ112" s="223"/>
      <c r="EKA112" s="213"/>
      <c r="EKB112" s="213"/>
      <c r="EKC112" s="201"/>
      <c r="EKD112" s="223"/>
      <c r="EKE112" s="213"/>
      <c r="EKF112" s="213"/>
      <c r="EKG112" s="201"/>
      <c r="EKH112" s="223"/>
      <c r="EKI112" s="213"/>
      <c r="EKJ112" s="213"/>
      <c r="EKK112" s="201"/>
      <c r="EKL112" s="223"/>
      <c r="EKM112" s="213"/>
      <c r="EKN112" s="213"/>
      <c r="EKO112" s="201"/>
      <c r="EKP112" s="223"/>
      <c r="EKQ112" s="213"/>
      <c r="EKR112" s="213"/>
      <c r="EKS112" s="201"/>
      <c r="EKT112" s="223"/>
      <c r="EKU112" s="213"/>
      <c r="EKV112" s="213"/>
      <c r="EKW112" s="201"/>
      <c r="EKX112" s="223"/>
      <c r="EKY112" s="213"/>
      <c r="EKZ112" s="213"/>
      <c r="ELA112" s="201"/>
      <c r="ELB112" s="223"/>
      <c r="ELC112" s="213"/>
      <c r="ELD112" s="213"/>
      <c r="ELE112" s="201"/>
      <c r="ELF112" s="223"/>
      <c r="ELG112" s="213"/>
      <c r="ELH112" s="213"/>
      <c r="ELI112" s="201"/>
      <c r="ELJ112" s="223"/>
      <c r="ELK112" s="213"/>
      <c r="ELL112" s="213"/>
      <c r="ELM112" s="201"/>
      <c r="ELN112" s="223"/>
      <c r="ELO112" s="213"/>
      <c r="ELP112" s="213"/>
      <c r="ELQ112" s="201"/>
      <c r="ELR112" s="223"/>
      <c r="ELS112" s="213"/>
      <c r="ELT112" s="213"/>
      <c r="ELU112" s="201"/>
      <c r="ELV112" s="223"/>
      <c r="ELW112" s="213"/>
      <c r="ELX112" s="213"/>
      <c r="ELY112" s="201"/>
      <c r="ELZ112" s="223"/>
      <c r="EMA112" s="213"/>
      <c r="EMB112" s="213"/>
      <c r="EMC112" s="201"/>
      <c r="EMD112" s="223"/>
      <c r="EME112" s="213"/>
      <c r="EMF112" s="213"/>
      <c r="EMG112" s="201"/>
      <c r="EMH112" s="223"/>
      <c r="EMI112" s="213"/>
      <c r="EMJ112" s="213"/>
      <c r="EMK112" s="201"/>
      <c r="EML112" s="223"/>
      <c r="EMM112" s="213"/>
      <c r="EMN112" s="213"/>
      <c r="EMO112" s="201"/>
      <c r="EMP112" s="223"/>
      <c r="EMQ112" s="213"/>
      <c r="EMR112" s="213"/>
      <c r="EMS112" s="201"/>
      <c r="EMT112" s="223"/>
      <c r="EMU112" s="213"/>
      <c r="EMV112" s="213"/>
      <c r="EMW112" s="201"/>
      <c r="EMX112" s="223"/>
      <c r="EMY112" s="213"/>
      <c r="EMZ112" s="213"/>
      <c r="ENA112" s="201"/>
      <c r="ENB112" s="223"/>
      <c r="ENC112" s="213"/>
      <c r="END112" s="213"/>
      <c r="ENE112" s="201"/>
      <c r="ENF112" s="223"/>
      <c r="ENG112" s="213"/>
      <c r="ENH112" s="213"/>
      <c r="ENI112" s="201"/>
      <c r="ENJ112" s="223"/>
      <c r="ENK112" s="213"/>
      <c r="ENL112" s="213"/>
      <c r="ENM112" s="201"/>
      <c r="ENN112" s="223"/>
      <c r="ENO112" s="213"/>
      <c r="ENP112" s="213"/>
      <c r="ENQ112" s="201"/>
      <c r="ENR112" s="223"/>
      <c r="ENS112" s="213"/>
      <c r="ENT112" s="213"/>
      <c r="ENU112" s="201"/>
      <c r="ENV112" s="223"/>
      <c r="ENW112" s="213"/>
      <c r="ENX112" s="213"/>
      <c r="ENY112" s="201"/>
      <c r="ENZ112" s="223"/>
      <c r="EOA112" s="213"/>
      <c r="EOB112" s="213"/>
      <c r="EOC112" s="201"/>
      <c r="EOD112" s="223"/>
      <c r="EOE112" s="213"/>
      <c r="EOF112" s="213"/>
      <c r="EOG112" s="201"/>
      <c r="EOH112" s="223"/>
      <c r="EOI112" s="213"/>
      <c r="EOJ112" s="213"/>
      <c r="EOK112" s="201"/>
      <c r="EOL112" s="223"/>
      <c r="EOM112" s="213"/>
      <c r="EON112" s="213"/>
      <c r="EOO112" s="201"/>
      <c r="EOP112" s="223"/>
      <c r="EOQ112" s="213"/>
      <c r="EOR112" s="213"/>
      <c r="EOS112" s="201"/>
      <c r="EOT112" s="223"/>
      <c r="EOU112" s="213"/>
      <c r="EOV112" s="213"/>
      <c r="EOW112" s="201"/>
      <c r="EOX112" s="223"/>
      <c r="EOY112" s="213"/>
      <c r="EOZ112" s="213"/>
      <c r="EPA112" s="201"/>
      <c r="EPB112" s="223"/>
      <c r="EPC112" s="213"/>
      <c r="EPD112" s="213"/>
      <c r="EPE112" s="201"/>
      <c r="EPF112" s="223"/>
      <c r="EPG112" s="213"/>
      <c r="EPH112" s="213"/>
      <c r="EPI112" s="201"/>
      <c r="EPJ112" s="223"/>
      <c r="EPK112" s="213"/>
      <c r="EPL112" s="213"/>
      <c r="EPM112" s="201"/>
      <c r="EPN112" s="223"/>
      <c r="EPO112" s="213"/>
      <c r="EPP112" s="213"/>
      <c r="EPQ112" s="201"/>
      <c r="EPR112" s="223"/>
      <c r="EPS112" s="213"/>
      <c r="EPT112" s="213"/>
      <c r="EPU112" s="201"/>
      <c r="EPV112" s="223"/>
      <c r="EPW112" s="213"/>
      <c r="EPX112" s="213"/>
      <c r="EPY112" s="201"/>
      <c r="EPZ112" s="223"/>
      <c r="EQA112" s="213"/>
      <c r="EQB112" s="213"/>
      <c r="EQC112" s="201"/>
      <c r="EQD112" s="223"/>
      <c r="EQE112" s="213"/>
      <c r="EQF112" s="213"/>
      <c r="EQG112" s="201"/>
      <c r="EQH112" s="223"/>
      <c r="EQI112" s="213"/>
      <c r="EQJ112" s="213"/>
      <c r="EQK112" s="201"/>
      <c r="EQL112" s="223"/>
      <c r="EQM112" s="213"/>
      <c r="EQN112" s="213"/>
      <c r="EQO112" s="201"/>
      <c r="EQP112" s="223"/>
      <c r="EQQ112" s="213"/>
      <c r="EQR112" s="213"/>
      <c r="EQS112" s="201"/>
      <c r="EQT112" s="223"/>
      <c r="EQU112" s="213"/>
      <c r="EQV112" s="213"/>
      <c r="EQW112" s="201"/>
      <c r="EQX112" s="223"/>
      <c r="EQY112" s="213"/>
      <c r="EQZ112" s="213"/>
      <c r="ERA112" s="201"/>
      <c r="ERB112" s="223"/>
      <c r="ERC112" s="213"/>
      <c r="ERD112" s="213"/>
      <c r="ERE112" s="201"/>
      <c r="ERF112" s="223"/>
      <c r="ERG112" s="213"/>
      <c r="ERH112" s="213"/>
      <c r="ERI112" s="201"/>
      <c r="ERJ112" s="223"/>
      <c r="ERK112" s="213"/>
      <c r="ERL112" s="213"/>
      <c r="ERM112" s="201"/>
      <c r="ERN112" s="223"/>
      <c r="ERO112" s="213"/>
      <c r="ERP112" s="213"/>
      <c r="ERQ112" s="201"/>
      <c r="ERR112" s="223"/>
      <c r="ERS112" s="213"/>
      <c r="ERT112" s="213"/>
      <c r="ERU112" s="201"/>
      <c r="ERV112" s="223"/>
      <c r="ERW112" s="213"/>
      <c r="ERX112" s="213"/>
      <c r="ERY112" s="201"/>
      <c r="ERZ112" s="223"/>
      <c r="ESA112" s="213"/>
      <c r="ESB112" s="213"/>
      <c r="ESC112" s="201"/>
      <c r="ESD112" s="223"/>
      <c r="ESE112" s="213"/>
      <c r="ESF112" s="213"/>
      <c r="ESG112" s="201"/>
      <c r="ESH112" s="223"/>
      <c r="ESI112" s="213"/>
      <c r="ESJ112" s="213"/>
      <c r="ESK112" s="201"/>
      <c r="ESL112" s="223"/>
      <c r="ESM112" s="213"/>
      <c r="ESN112" s="213"/>
      <c r="ESO112" s="201"/>
      <c r="ESP112" s="223"/>
      <c r="ESQ112" s="213"/>
      <c r="ESR112" s="213"/>
      <c r="ESS112" s="201"/>
      <c r="EST112" s="223"/>
      <c r="ESU112" s="213"/>
      <c r="ESV112" s="213"/>
      <c r="ESW112" s="201"/>
      <c r="ESX112" s="223"/>
      <c r="ESY112" s="213"/>
      <c r="ESZ112" s="213"/>
      <c r="ETA112" s="201"/>
      <c r="ETB112" s="223"/>
      <c r="ETC112" s="213"/>
      <c r="ETD112" s="213"/>
      <c r="ETE112" s="201"/>
      <c r="ETF112" s="223"/>
      <c r="ETG112" s="213"/>
      <c r="ETH112" s="213"/>
      <c r="ETI112" s="201"/>
      <c r="ETJ112" s="223"/>
      <c r="ETK112" s="213"/>
      <c r="ETL112" s="213"/>
      <c r="ETM112" s="201"/>
      <c r="ETN112" s="223"/>
      <c r="ETO112" s="213"/>
      <c r="ETP112" s="213"/>
      <c r="ETQ112" s="201"/>
      <c r="ETR112" s="223"/>
      <c r="ETS112" s="213"/>
      <c r="ETT112" s="213"/>
      <c r="ETU112" s="201"/>
      <c r="ETV112" s="223"/>
      <c r="ETW112" s="213"/>
      <c r="ETX112" s="213"/>
      <c r="ETY112" s="201"/>
      <c r="ETZ112" s="223"/>
      <c r="EUA112" s="213"/>
      <c r="EUB112" s="213"/>
      <c r="EUC112" s="201"/>
      <c r="EUD112" s="223"/>
      <c r="EUE112" s="213"/>
      <c r="EUF112" s="213"/>
      <c r="EUG112" s="201"/>
      <c r="EUH112" s="223"/>
      <c r="EUI112" s="213"/>
      <c r="EUJ112" s="213"/>
      <c r="EUK112" s="201"/>
      <c r="EUL112" s="223"/>
      <c r="EUM112" s="213"/>
      <c r="EUN112" s="213"/>
      <c r="EUO112" s="201"/>
      <c r="EUP112" s="223"/>
      <c r="EUQ112" s="213"/>
      <c r="EUR112" s="213"/>
      <c r="EUS112" s="201"/>
      <c r="EUT112" s="223"/>
      <c r="EUU112" s="213"/>
      <c r="EUV112" s="213"/>
      <c r="EUW112" s="201"/>
      <c r="EUX112" s="223"/>
      <c r="EUY112" s="213"/>
      <c r="EUZ112" s="213"/>
      <c r="EVA112" s="201"/>
      <c r="EVB112" s="223"/>
      <c r="EVC112" s="213"/>
      <c r="EVD112" s="213"/>
      <c r="EVE112" s="201"/>
      <c r="EVF112" s="223"/>
      <c r="EVG112" s="213"/>
      <c r="EVH112" s="213"/>
      <c r="EVI112" s="201"/>
      <c r="EVJ112" s="223"/>
      <c r="EVK112" s="213"/>
      <c r="EVL112" s="213"/>
      <c r="EVM112" s="201"/>
      <c r="EVN112" s="223"/>
      <c r="EVO112" s="213"/>
      <c r="EVP112" s="213"/>
      <c r="EVQ112" s="201"/>
      <c r="EVR112" s="223"/>
      <c r="EVS112" s="213"/>
      <c r="EVT112" s="213"/>
      <c r="EVU112" s="201"/>
      <c r="EVV112" s="223"/>
      <c r="EVW112" s="213"/>
      <c r="EVX112" s="213"/>
      <c r="EVY112" s="201"/>
      <c r="EVZ112" s="223"/>
      <c r="EWA112" s="213"/>
      <c r="EWB112" s="213"/>
      <c r="EWC112" s="201"/>
      <c r="EWD112" s="223"/>
      <c r="EWE112" s="213"/>
      <c r="EWF112" s="213"/>
      <c r="EWG112" s="201"/>
      <c r="EWH112" s="223"/>
      <c r="EWI112" s="213"/>
      <c r="EWJ112" s="213"/>
      <c r="EWK112" s="201"/>
      <c r="EWL112" s="223"/>
      <c r="EWM112" s="213"/>
      <c r="EWN112" s="213"/>
      <c r="EWO112" s="201"/>
      <c r="EWP112" s="223"/>
      <c r="EWQ112" s="213"/>
      <c r="EWR112" s="213"/>
      <c r="EWS112" s="201"/>
      <c r="EWT112" s="223"/>
      <c r="EWU112" s="213"/>
      <c r="EWV112" s="213"/>
      <c r="EWW112" s="201"/>
      <c r="EWX112" s="223"/>
      <c r="EWY112" s="213"/>
      <c r="EWZ112" s="213"/>
      <c r="EXA112" s="201"/>
      <c r="EXB112" s="223"/>
      <c r="EXC112" s="213"/>
      <c r="EXD112" s="213"/>
      <c r="EXE112" s="201"/>
      <c r="EXF112" s="223"/>
      <c r="EXG112" s="213"/>
      <c r="EXH112" s="213"/>
      <c r="EXI112" s="201"/>
      <c r="EXJ112" s="223"/>
      <c r="EXK112" s="213"/>
      <c r="EXL112" s="213"/>
      <c r="EXM112" s="201"/>
      <c r="EXN112" s="223"/>
      <c r="EXO112" s="213"/>
      <c r="EXP112" s="213"/>
      <c r="EXQ112" s="201"/>
      <c r="EXR112" s="223"/>
      <c r="EXS112" s="213"/>
      <c r="EXT112" s="213"/>
      <c r="EXU112" s="201"/>
      <c r="EXV112" s="223"/>
      <c r="EXW112" s="213"/>
      <c r="EXX112" s="213"/>
      <c r="EXY112" s="201"/>
      <c r="EXZ112" s="223"/>
      <c r="EYA112" s="213"/>
      <c r="EYB112" s="213"/>
      <c r="EYC112" s="201"/>
      <c r="EYD112" s="223"/>
      <c r="EYE112" s="213"/>
      <c r="EYF112" s="213"/>
      <c r="EYG112" s="201"/>
      <c r="EYH112" s="223"/>
      <c r="EYI112" s="213"/>
      <c r="EYJ112" s="213"/>
      <c r="EYK112" s="201"/>
      <c r="EYL112" s="223"/>
      <c r="EYM112" s="213"/>
      <c r="EYN112" s="213"/>
      <c r="EYO112" s="201"/>
      <c r="EYP112" s="223"/>
      <c r="EYQ112" s="213"/>
      <c r="EYR112" s="213"/>
      <c r="EYS112" s="201"/>
      <c r="EYT112" s="223"/>
      <c r="EYU112" s="213"/>
      <c r="EYV112" s="213"/>
      <c r="EYW112" s="201"/>
      <c r="EYX112" s="223"/>
      <c r="EYY112" s="213"/>
      <c r="EYZ112" s="213"/>
      <c r="EZA112" s="201"/>
      <c r="EZB112" s="223"/>
      <c r="EZC112" s="213"/>
      <c r="EZD112" s="213"/>
      <c r="EZE112" s="201"/>
      <c r="EZF112" s="223"/>
      <c r="EZG112" s="213"/>
      <c r="EZH112" s="213"/>
      <c r="EZI112" s="201"/>
      <c r="EZJ112" s="223"/>
      <c r="EZK112" s="213"/>
      <c r="EZL112" s="213"/>
      <c r="EZM112" s="201"/>
      <c r="EZN112" s="223"/>
      <c r="EZO112" s="213"/>
      <c r="EZP112" s="213"/>
      <c r="EZQ112" s="201"/>
      <c r="EZR112" s="223"/>
      <c r="EZS112" s="213"/>
      <c r="EZT112" s="213"/>
      <c r="EZU112" s="201"/>
      <c r="EZV112" s="223"/>
      <c r="EZW112" s="213"/>
      <c r="EZX112" s="213"/>
      <c r="EZY112" s="201"/>
      <c r="EZZ112" s="223"/>
      <c r="FAA112" s="213"/>
      <c r="FAB112" s="213"/>
      <c r="FAC112" s="201"/>
      <c r="FAD112" s="223"/>
      <c r="FAE112" s="213"/>
      <c r="FAF112" s="213"/>
      <c r="FAG112" s="201"/>
      <c r="FAH112" s="223"/>
      <c r="FAI112" s="213"/>
      <c r="FAJ112" s="213"/>
      <c r="FAK112" s="201"/>
      <c r="FAL112" s="223"/>
      <c r="FAM112" s="213"/>
      <c r="FAN112" s="213"/>
      <c r="FAO112" s="201"/>
      <c r="FAP112" s="223"/>
      <c r="FAQ112" s="213"/>
      <c r="FAR112" s="213"/>
      <c r="FAS112" s="201"/>
      <c r="FAT112" s="223"/>
      <c r="FAU112" s="213"/>
      <c r="FAV112" s="213"/>
      <c r="FAW112" s="201"/>
      <c r="FAX112" s="223"/>
      <c r="FAY112" s="213"/>
      <c r="FAZ112" s="213"/>
      <c r="FBA112" s="201"/>
      <c r="FBB112" s="223"/>
      <c r="FBC112" s="213"/>
      <c r="FBD112" s="213"/>
      <c r="FBE112" s="201"/>
      <c r="FBF112" s="223"/>
      <c r="FBG112" s="213"/>
      <c r="FBH112" s="213"/>
      <c r="FBI112" s="201"/>
      <c r="FBJ112" s="223"/>
      <c r="FBK112" s="213"/>
      <c r="FBL112" s="213"/>
      <c r="FBM112" s="201"/>
      <c r="FBN112" s="223"/>
      <c r="FBO112" s="213"/>
      <c r="FBP112" s="213"/>
      <c r="FBQ112" s="201"/>
      <c r="FBR112" s="223"/>
      <c r="FBS112" s="213"/>
      <c r="FBT112" s="213"/>
      <c r="FBU112" s="201"/>
      <c r="FBV112" s="223"/>
      <c r="FBW112" s="213"/>
      <c r="FBX112" s="213"/>
      <c r="FBY112" s="201"/>
      <c r="FBZ112" s="223"/>
      <c r="FCA112" s="213"/>
      <c r="FCB112" s="213"/>
      <c r="FCC112" s="201"/>
      <c r="FCD112" s="223"/>
      <c r="FCE112" s="213"/>
      <c r="FCF112" s="213"/>
      <c r="FCG112" s="201"/>
      <c r="FCH112" s="223"/>
      <c r="FCI112" s="213"/>
      <c r="FCJ112" s="213"/>
      <c r="FCK112" s="201"/>
      <c r="FCL112" s="223"/>
      <c r="FCM112" s="213"/>
      <c r="FCN112" s="213"/>
      <c r="FCO112" s="201"/>
      <c r="FCP112" s="223"/>
      <c r="FCQ112" s="213"/>
      <c r="FCR112" s="213"/>
      <c r="FCS112" s="201"/>
      <c r="FCT112" s="223"/>
      <c r="FCU112" s="213"/>
      <c r="FCV112" s="213"/>
      <c r="FCW112" s="201"/>
      <c r="FCX112" s="223"/>
      <c r="FCY112" s="213"/>
      <c r="FCZ112" s="213"/>
      <c r="FDA112" s="201"/>
      <c r="FDB112" s="223"/>
      <c r="FDC112" s="213"/>
      <c r="FDD112" s="213"/>
      <c r="FDE112" s="201"/>
      <c r="FDF112" s="223"/>
      <c r="FDG112" s="213"/>
      <c r="FDH112" s="213"/>
      <c r="FDI112" s="201"/>
      <c r="FDJ112" s="223"/>
      <c r="FDK112" s="213"/>
      <c r="FDL112" s="213"/>
      <c r="FDM112" s="201"/>
      <c r="FDN112" s="223"/>
      <c r="FDO112" s="213"/>
      <c r="FDP112" s="213"/>
      <c r="FDQ112" s="201"/>
      <c r="FDR112" s="223"/>
      <c r="FDS112" s="213"/>
      <c r="FDT112" s="213"/>
      <c r="FDU112" s="201"/>
      <c r="FDV112" s="223"/>
      <c r="FDW112" s="213"/>
      <c r="FDX112" s="213"/>
      <c r="FDY112" s="201"/>
      <c r="FDZ112" s="223"/>
      <c r="FEA112" s="213"/>
      <c r="FEB112" s="213"/>
      <c r="FEC112" s="201"/>
      <c r="FED112" s="223"/>
      <c r="FEE112" s="213"/>
      <c r="FEF112" s="213"/>
      <c r="FEG112" s="201"/>
      <c r="FEH112" s="223"/>
      <c r="FEI112" s="213"/>
      <c r="FEJ112" s="213"/>
      <c r="FEK112" s="201"/>
      <c r="FEL112" s="223"/>
      <c r="FEM112" s="213"/>
      <c r="FEN112" s="213"/>
      <c r="FEO112" s="201"/>
      <c r="FEP112" s="223"/>
      <c r="FEQ112" s="213"/>
      <c r="FER112" s="213"/>
      <c r="FES112" s="201"/>
      <c r="FET112" s="223"/>
      <c r="FEU112" s="213"/>
      <c r="FEV112" s="213"/>
      <c r="FEW112" s="201"/>
      <c r="FEX112" s="223"/>
      <c r="FEY112" s="213"/>
      <c r="FEZ112" s="213"/>
      <c r="FFA112" s="201"/>
      <c r="FFB112" s="223"/>
      <c r="FFC112" s="213"/>
      <c r="FFD112" s="213"/>
      <c r="FFE112" s="201"/>
      <c r="FFF112" s="223"/>
      <c r="FFG112" s="213"/>
      <c r="FFH112" s="213"/>
      <c r="FFI112" s="201"/>
      <c r="FFJ112" s="223"/>
      <c r="FFK112" s="213"/>
      <c r="FFL112" s="213"/>
      <c r="FFM112" s="201"/>
      <c r="FFN112" s="223"/>
      <c r="FFO112" s="213"/>
      <c r="FFP112" s="213"/>
      <c r="FFQ112" s="201"/>
      <c r="FFR112" s="223"/>
      <c r="FFS112" s="213"/>
      <c r="FFT112" s="213"/>
      <c r="FFU112" s="201"/>
      <c r="FFV112" s="223"/>
      <c r="FFW112" s="213"/>
      <c r="FFX112" s="213"/>
      <c r="FFY112" s="201"/>
      <c r="FFZ112" s="223"/>
      <c r="FGA112" s="213"/>
      <c r="FGB112" s="213"/>
      <c r="FGC112" s="201"/>
      <c r="FGD112" s="223"/>
      <c r="FGE112" s="213"/>
      <c r="FGF112" s="213"/>
      <c r="FGG112" s="201"/>
      <c r="FGH112" s="223"/>
      <c r="FGI112" s="213"/>
      <c r="FGJ112" s="213"/>
      <c r="FGK112" s="201"/>
      <c r="FGL112" s="223"/>
      <c r="FGM112" s="213"/>
      <c r="FGN112" s="213"/>
      <c r="FGO112" s="201"/>
      <c r="FGP112" s="223"/>
      <c r="FGQ112" s="213"/>
      <c r="FGR112" s="213"/>
      <c r="FGS112" s="201"/>
      <c r="FGT112" s="223"/>
      <c r="FGU112" s="213"/>
      <c r="FGV112" s="213"/>
      <c r="FGW112" s="201"/>
      <c r="FGX112" s="223"/>
      <c r="FGY112" s="213"/>
      <c r="FGZ112" s="213"/>
      <c r="FHA112" s="201"/>
      <c r="FHB112" s="223"/>
      <c r="FHC112" s="213"/>
      <c r="FHD112" s="213"/>
      <c r="FHE112" s="201"/>
      <c r="FHF112" s="223"/>
      <c r="FHG112" s="213"/>
      <c r="FHH112" s="213"/>
      <c r="FHI112" s="201"/>
      <c r="FHJ112" s="223"/>
      <c r="FHK112" s="213"/>
      <c r="FHL112" s="213"/>
      <c r="FHM112" s="201"/>
      <c r="FHN112" s="223"/>
      <c r="FHO112" s="213"/>
      <c r="FHP112" s="213"/>
      <c r="FHQ112" s="201"/>
      <c r="FHR112" s="223"/>
      <c r="FHS112" s="213"/>
      <c r="FHT112" s="213"/>
      <c r="FHU112" s="201"/>
      <c r="FHV112" s="223"/>
      <c r="FHW112" s="213"/>
      <c r="FHX112" s="213"/>
      <c r="FHY112" s="201"/>
      <c r="FHZ112" s="223"/>
      <c r="FIA112" s="213"/>
      <c r="FIB112" s="213"/>
      <c r="FIC112" s="201"/>
      <c r="FID112" s="223"/>
      <c r="FIE112" s="213"/>
      <c r="FIF112" s="213"/>
      <c r="FIG112" s="201"/>
      <c r="FIH112" s="223"/>
      <c r="FII112" s="213"/>
      <c r="FIJ112" s="213"/>
      <c r="FIK112" s="201"/>
      <c r="FIL112" s="223"/>
      <c r="FIM112" s="213"/>
      <c r="FIN112" s="213"/>
      <c r="FIO112" s="201"/>
      <c r="FIP112" s="223"/>
      <c r="FIQ112" s="213"/>
      <c r="FIR112" s="213"/>
      <c r="FIS112" s="201"/>
      <c r="FIT112" s="223"/>
      <c r="FIU112" s="213"/>
      <c r="FIV112" s="213"/>
      <c r="FIW112" s="201"/>
      <c r="FIX112" s="223"/>
      <c r="FIY112" s="213"/>
      <c r="FIZ112" s="213"/>
      <c r="FJA112" s="201"/>
      <c r="FJB112" s="223"/>
      <c r="FJC112" s="213"/>
      <c r="FJD112" s="213"/>
      <c r="FJE112" s="201"/>
      <c r="FJF112" s="223"/>
      <c r="FJG112" s="213"/>
      <c r="FJH112" s="213"/>
      <c r="FJI112" s="201"/>
      <c r="FJJ112" s="223"/>
      <c r="FJK112" s="213"/>
      <c r="FJL112" s="213"/>
      <c r="FJM112" s="201"/>
      <c r="FJN112" s="223"/>
      <c r="FJO112" s="213"/>
      <c r="FJP112" s="213"/>
      <c r="FJQ112" s="201"/>
      <c r="FJR112" s="223"/>
      <c r="FJS112" s="213"/>
      <c r="FJT112" s="213"/>
      <c r="FJU112" s="201"/>
      <c r="FJV112" s="223"/>
      <c r="FJW112" s="213"/>
      <c r="FJX112" s="213"/>
      <c r="FJY112" s="201"/>
      <c r="FJZ112" s="223"/>
      <c r="FKA112" s="213"/>
      <c r="FKB112" s="213"/>
      <c r="FKC112" s="201"/>
      <c r="FKD112" s="223"/>
      <c r="FKE112" s="213"/>
      <c r="FKF112" s="213"/>
      <c r="FKG112" s="201"/>
      <c r="FKH112" s="223"/>
      <c r="FKI112" s="213"/>
      <c r="FKJ112" s="213"/>
      <c r="FKK112" s="201"/>
      <c r="FKL112" s="223"/>
      <c r="FKM112" s="213"/>
      <c r="FKN112" s="213"/>
      <c r="FKO112" s="201"/>
      <c r="FKP112" s="223"/>
      <c r="FKQ112" s="213"/>
      <c r="FKR112" s="213"/>
      <c r="FKS112" s="201"/>
      <c r="FKT112" s="223"/>
      <c r="FKU112" s="213"/>
      <c r="FKV112" s="213"/>
      <c r="FKW112" s="201"/>
      <c r="FKX112" s="223"/>
      <c r="FKY112" s="213"/>
      <c r="FKZ112" s="213"/>
      <c r="FLA112" s="201"/>
      <c r="FLB112" s="223"/>
      <c r="FLC112" s="213"/>
      <c r="FLD112" s="213"/>
      <c r="FLE112" s="201"/>
      <c r="FLF112" s="223"/>
      <c r="FLG112" s="213"/>
      <c r="FLH112" s="213"/>
      <c r="FLI112" s="201"/>
      <c r="FLJ112" s="223"/>
      <c r="FLK112" s="213"/>
      <c r="FLL112" s="213"/>
      <c r="FLM112" s="201"/>
      <c r="FLN112" s="223"/>
      <c r="FLO112" s="213"/>
      <c r="FLP112" s="213"/>
      <c r="FLQ112" s="201"/>
      <c r="FLR112" s="223"/>
      <c r="FLS112" s="213"/>
      <c r="FLT112" s="213"/>
      <c r="FLU112" s="201"/>
      <c r="FLV112" s="223"/>
      <c r="FLW112" s="213"/>
      <c r="FLX112" s="213"/>
      <c r="FLY112" s="201"/>
      <c r="FLZ112" s="223"/>
      <c r="FMA112" s="213"/>
      <c r="FMB112" s="213"/>
      <c r="FMC112" s="201"/>
      <c r="FMD112" s="223"/>
      <c r="FME112" s="213"/>
      <c r="FMF112" s="213"/>
      <c r="FMG112" s="201"/>
      <c r="FMH112" s="223"/>
      <c r="FMI112" s="213"/>
      <c r="FMJ112" s="213"/>
      <c r="FMK112" s="201"/>
      <c r="FML112" s="223"/>
      <c r="FMM112" s="213"/>
      <c r="FMN112" s="213"/>
      <c r="FMO112" s="201"/>
      <c r="FMP112" s="223"/>
      <c r="FMQ112" s="213"/>
      <c r="FMR112" s="213"/>
      <c r="FMS112" s="201"/>
      <c r="FMT112" s="223"/>
      <c r="FMU112" s="213"/>
      <c r="FMV112" s="213"/>
      <c r="FMW112" s="201"/>
      <c r="FMX112" s="223"/>
      <c r="FMY112" s="213"/>
      <c r="FMZ112" s="213"/>
      <c r="FNA112" s="201"/>
      <c r="FNB112" s="223"/>
      <c r="FNC112" s="213"/>
      <c r="FND112" s="213"/>
      <c r="FNE112" s="201"/>
      <c r="FNF112" s="223"/>
      <c r="FNG112" s="213"/>
      <c r="FNH112" s="213"/>
      <c r="FNI112" s="201"/>
      <c r="FNJ112" s="223"/>
      <c r="FNK112" s="213"/>
      <c r="FNL112" s="213"/>
      <c r="FNM112" s="201"/>
      <c r="FNN112" s="223"/>
      <c r="FNO112" s="213"/>
      <c r="FNP112" s="213"/>
      <c r="FNQ112" s="201"/>
      <c r="FNR112" s="223"/>
      <c r="FNS112" s="213"/>
      <c r="FNT112" s="213"/>
      <c r="FNU112" s="201"/>
      <c r="FNV112" s="223"/>
      <c r="FNW112" s="213"/>
      <c r="FNX112" s="213"/>
      <c r="FNY112" s="201"/>
      <c r="FNZ112" s="223"/>
      <c r="FOA112" s="213"/>
      <c r="FOB112" s="213"/>
      <c r="FOC112" s="201"/>
      <c r="FOD112" s="223"/>
      <c r="FOE112" s="213"/>
      <c r="FOF112" s="213"/>
      <c r="FOG112" s="201"/>
      <c r="FOH112" s="223"/>
      <c r="FOI112" s="213"/>
      <c r="FOJ112" s="213"/>
      <c r="FOK112" s="201"/>
      <c r="FOL112" s="223"/>
      <c r="FOM112" s="213"/>
      <c r="FON112" s="213"/>
      <c r="FOO112" s="201"/>
      <c r="FOP112" s="223"/>
      <c r="FOQ112" s="213"/>
      <c r="FOR112" s="213"/>
      <c r="FOS112" s="201"/>
      <c r="FOT112" s="223"/>
      <c r="FOU112" s="213"/>
      <c r="FOV112" s="213"/>
      <c r="FOW112" s="201"/>
      <c r="FOX112" s="223"/>
      <c r="FOY112" s="213"/>
      <c r="FOZ112" s="213"/>
      <c r="FPA112" s="201"/>
      <c r="FPB112" s="223"/>
      <c r="FPC112" s="213"/>
      <c r="FPD112" s="213"/>
      <c r="FPE112" s="201"/>
      <c r="FPF112" s="223"/>
      <c r="FPG112" s="213"/>
      <c r="FPH112" s="213"/>
      <c r="FPI112" s="201"/>
      <c r="FPJ112" s="223"/>
      <c r="FPK112" s="213"/>
      <c r="FPL112" s="213"/>
      <c r="FPM112" s="201"/>
      <c r="FPN112" s="223"/>
      <c r="FPO112" s="213"/>
      <c r="FPP112" s="213"/>
      <c r="FPQ112" s="201"/>
      <c r="FPR112" s="223"/>
      <c r="FPS112" s="213"/>
      <c r="FPT112" s="213"/>
      <c r="FPU112" s="201"/>
      <c r="FPV112" s="223"/>
      <c r="FPW112" s="213"/>
      <c r="FPX112" s="213"/>
      <c r="FPY112" s="201"/>
      <c r="FPZ112" s="223"/>
      <c r="FQA112" s="213"/>
      <c r="FQB112" s="213"/>
      <c r="FQC112" s="201"/>
      <c r="FQD112" s="223"/>
      <c r="FQE112" s="213"/>
      <c r="FQF112" s="213"/>
      <c r="FQG112" s="201"/>
      <c r="FQH112" s="223"/>
      <c r="FQI112" s="213"/>
      <c r="FQJ112" s="213"/>
      <c r="FQK112" s="201"/>
      <c r="FQL112" s="223"/>
      <c r="FQM112" s="213"/>
      <c r="FQN112" s="213"/>
      <c r="FQO112" s="201"/>
      <c r="FQP112" s="223"/>
      <c r="FQQ112" s="213"/>
      <c r="FQR112" s="213"/>
      <c r="FQS112" s="201"/>
      <c r="FQT112" s="223"/>
      <c r="FQU112" s="213"/>
      <c r="FQV112" s="213"/>
      <c r="FQW112" s="201"/>
      <c r="FQX112" s="223"/>
      <c r="FQY112" s="213"/>
      <c r="FQZ112" s="213"/>
      <c r="FRA112" s="201"/>
      <c r="FRB112" s="223"/>
      <c r="FRC112" s="213"/>
      <c r="FRD112" s="213"/>
      <c r="FRE112" s="201"/>
      <c r="FRF112" s="223"/>
      <c r="FRG112" s="213"/>
      <c r="FRH112" s="213"/>
      <c r="FRI112" s="201"/>
      <c r="FRJ112" s="223"/>
      <c r="FRK112" s="213"/>
      <c r="FRL112" s="213"/>
      <c r="FRM112" s="201"/>
      <c r="FRN112" s="223"/>
      <c r="FRO112" s="213"/>
      <c r="FRP112" s="213"/>
      <c r="FRQ112" s="201"/>
      <c r="FRR112" s="223"/>
      <c r="FRS112" s="213"/>
      <c r="FRT112" s="213"/>
      <c r="FRU112" s="201"/>
      <c r="FRV112" s="223"/>
      <c r="FRW112" s="213"/>
      <c r="FRX112" s="213"/>
      <c r="FRY112" s="201"/>
      <c r="FRZ112" s="223"/>
      <c r="FSA112" s="213"/>
      <c r="FSB112" s="213"/>
      <c r="FSC112" s="201"/>
      <c r="FSD112" s="223"/>
      <c r="FSE112" s="213"/>
      <c r="FSF112" s="213"/>
      <c r="FSG112" s="201"/>
      <c r="FSH112" s="223"/>
      <c r="FSI112" s="213"/>
      <c r="FSJ112" s="213"/>
      <c r="FSK112" s="201"/>
      <c r="FSL112" s="223"/>
      <c r="FSM112" s="213"/>
      <c r="FSN112" s="213"/>
      <c r="FSO112" s="201"/>
      <c r="FSP112" s="223"/>
      <c r="FSQ112" s="213"/>
      <c r="FSR112" s="213"/>
      <c r="FSS112" s="201"/>
      <c r="FST112" s="223"/>
      <c r="FSU112" s="213"/>
      <c r="FSV112" s="213"/>
      <c r="FSW112" s="201"/>
      <c r="FSX112" s="223"/>
      <c r="FSY112" s="213"/>
      <c r="FSZ112" s="213"/>
      <c r="FTA112" s="201"/>
      <c r="FTB112" s="223"/>
      <c r="FTC112" s="213"/>
      <c r="FTD112" s="213"/>
      <c r="FTE112" s="201"/>
      <c r="FTF112" s="223"/>
      <c r="FTG112" s="213"/>
      <c r="FTH112" s="213"/>
      <c r="FTI112" s="201"/>
      <c r="FTJ112" s="223"/>
      <c r="FTK112" s="213"/>
      <c r="FTL112" s="213"/>
      <c r="FTM112" s="201"/>
      <c r="FTN112" s="223"/>
      <c r="FTO112" s="213"/>
      <c r="FTP112" s="213"/>
      <c r="FTQ112" s="201"/>
      <c r="FTR112" s="223"/>
      <c r="FTS112" s="213"/>
      <c r="FTT112" s="213"/>
      <c r="FTU112" s="201"/>
      <c r="FTV112" s="223"/>
      <c r="FTW112" s="213"/>
      <c r="FTX112" s="213"/>
      <c r="FTY112" s="201"/>
      <c r="FTZ112" s="223"/>
      <c r="FUA112" s="213"/>
      <c r="FUB112" s="213"/>
      <c r="FUC112" s="201"/>
      <c r="FUD112" s="223"/>
      <c r="FUE112" s="213"/>
      <c r="FUF112" s="213"/>
      <c r="FUG112" s="201"/>
      <c r="FUH112" s="223"/>
      <c r="FUI112" s="213"/>
      <c r="FUJ112" s="213"/>
      <c r="FUK112" s="201"/>
      <c r="FUL112" s="223"/>
      <c r="FUM112" s="213"/>
      <c r="FUN112" s="213"/>
      <c r="FUO112" s="201"/>
      <c r="FUP112" s="223"/>
      <c r="FUQ112" s="213"/>
      <c r="FUR112" s="213"/>
      <c r="FUS112" s="201"/>
      <c r="FUT112" s="223"/>
      <c r="FUU112" s="213"/>
      <c r="FUV112" s="213"/>
      <c r="FUW112" s="201"/>
      <c r="FUX112" s="223"/>
      <c r="FUY112" s="213"/>
      <c r="FUZ112" s="213"/>
      <c r="FVA112" s="201"/>
      <c r="FVB112" s="223"/>
      <c r="FVC112" s="213"/>
      <c r="FVD112" s="213"/>
      <c r="FVE112" s="201"/>
      <c r="FVF112" s="223"/>
      <c r="FVG112" s="213"/>
      <c r="FVH112" s="213"/>
      <c r="FVI112" s="201"/>
      <c r="FVJ112" s="223"/>
      <c r="FVK112" s="213"/>
      <c r="FVL112" s="213"/>
      <c r="FVM112" s="201"/>
      <c r="FVN112" s="223"/>
      <c r="FVO112" s="213"/>
      <c r="FVP112" s="213"/>
      <c r="FVQ112" s="201"/>
      <c r="FVR112" s="223"/>
      <c r="FVS112" s="213"/>
      <c r="FVT112" s="213"/>
      <c r="FVU112" s="201"/>
      <c r="FVV112" s="223"/>
      <c r="FVW112" s="213"/>
      <c r="FVX112" s="213"/>
      <c r="FVY112" s="201"/>
      <c r="FVZ112" s="223"/>
      <c r="FWA112" s="213"/>
      <c r="FWB112" s="213"/>
      <c r="FWC112" s="201"/>
      <c r="FWD112" s="223"/>
      <c r="FWE112" s="213"/>
      <c r="FWF112" s="213"/>
      <c r="FWG112" s="201"/>
      <c r="FWH112" s="223"/>
      <c r="FWI112" s="213"/>
      <c r="FWJ112" s="213"/>
      <c r="FWK112" s="201"/>
      <c r="FWL112" s="223"/>
      <c r="FWM112" s="213"/>
      <c r="FWN112" s="213"/>
      <c r="FWO112" s="201"/>
      <c r="FWP112" s="223"/>
      <c r="FWQ112" s="213"/>
      <c r="FWR112" s="213"/>
      <c r="FWS112" s="201"/>
      <c r="FWT112" s="223"/>
      <c r="FWU112" s="213"/>
      <c r="FWV112" s="213"/>
      <c r="FWW112" s="201"/>
      <c r="FWX112" s="223"/>
      <c r="FWY112" s="213"/>
      <c r="FWZ112" s="213"/>
      <c r="FXA112" s="201"/>
      <c r="FXB112" s="223"/>
      <c r="FXC112" s="213"/>
      <c r="FXD112" s="213"/>
      <c r="FXE112" s="201"/>
      <c r="FXF112" s="223"/>
      <c r="FXG112" s="213"/>
      <c r="FXH112" s="213"/>
      <c r="FXI112" s="201"/>
      <c r="FXJ112" s="223"/>
      <c r="FXK112" s="213"/>
      <c r="FXL112" s="213"/>
      <c r="FXM112" s="201"/>
      <c r="FXN112" s="223"/>
      <c r="FXO112" s="213"/>
      <c r="FXP112" s="213"/>
      <c r="FXQ112" s="201"/>
      <c r="FXR112" s="223"/>
      <c r="FXS112" s="213"/>
      <c r="FXT112" s="213"/>
      <c r="FXU112" s="201"/>
      <c r="FXV112" s="223"/>
      <c r="FXW112" s="213"/>
      <c r="FXX112" s="213"/>
      <c r="FXY112" s="201"/>
      <c r="FXZ112" s="223"/>
      <c r="FYA112" s="213"/>
      <c r="FYB112" s="213"/>
      <c r="FYC112" s="201"/>
      <c r="FYD112" s="223"/>
      <c r="FYE112" s="213"/>
      <c r="FYF112" s="213"/>
      <c r="FYG112" s="201"/>
      <c r="FYH112" s="223"/>
      <c r="FYI112" s="213"/>
      <c r="FYJ112" s="213"/>
      <c r="FYK112" s="201"/>
      <c r="FYL112" s="223"/>
      <c r="FYM112" s="213"/>
      <c r="FYN112" s="213"/>
      <c r="FYO112" s="201"/>
      <c r="FYP112" s="223"/>
      <c r="FYQ112" s="213"/>
      <c r="FYR112" s="213"/>
      <c r="FYS112" s="201"/>
      <c r="FYT112" s="223"/>
      <c r="FYU112" s="213"/>
      <c r="FYV112" s="213"/>
      <c r="FYW112" s="201"/>
      <c r="FYX112" s="223"/>
      <c r="FYY112" s="213"/>
      <c r="FYZ112" s="213"/>
      <c r="FZA112" s="201"/>
      <c r="FZB112" s="223"/>
      <c r="FZC112" s="213"/>
      <c r="FZD112" s="213"/>
      <c r="FZE112" s="201"/>
      <c r="FZF112" s="223"/>
      <c r="FZG112" s="213"/>
      <c r="FZH112" s="213"/>
      <c r="FZI112" s="201"/>
      <c r="FZJ112" s="223"/>
      <c r="FZK112" s="213"/>
      <c r="FZL112" s="213"/>
      <c r="FZM112" s="201"/>
      <c r="FZN112" s="223"/>
      <c r="FZO112" s="213"/>
      <c r="FZP112" s="213"/>
      <c r="FZQ112" s="201"/>
      <c r="FZR112" s="223"/>
      <c r="FZS112" s="213"/>
      <c r="FZT112" s="213"/>
      <c r="FZU112" s="201"/>
      <c r="FZV112" s="223"/>
      <c r="FZW112" s="213"/>
      <c r="FZX112" s="213"/>
      <c r="FZY112" s="201"/>
      <c r="FZZ112" s="223"/>
      <c r="GAA112" s="213"/>
      <c r="GAB112" s="213"/>
      <c r="GAC112" s="201"/>
      <c r="GAD112" s="223"/>
      <c r="GAE112" s="213"/>
      <c r="GAF112" s="213"/>
      <c r="GAG112" s="201"/>
      <c r="GAH112" s="223"/>
      <c r="GAI112" s="213"/>
      <c r="GAJ112" s="213"/>
      <c r="GAK112" s="201"/>
      <c r="GAL112" s="223"/>
      <c r="GAM112" s="213"/>
      <c r="GAN112" s="213"/>
      <c r="GAO112" s="201"/>
      <c r="GAP112" s="223"/>
      <c r="GAQ112" s="213"/>
      <c r="GAR112" s="213"/>
      <c r="GAS112" s="201"/>
      <c r="GAT112" s="223"/>
      <c r="GAU112" s="213"/>
      <c r="GAV112" s="213"/>
      <c r="GAW112" s="201"/>
      <c r="GAX112" s="223"/>
      <c r="GAY112" s="213"/>
      <c r="GAZ112" s="213"/>
      <c r="GBA112" s="201"/>
      <c r="GBB112" s="223"/>
      <c r="GBC112" s="213"/>
      <c r="GBD112" s="213"/>
      <c r="GBE112" s="201"/>
      <c r="GBF112" s="223"/>
      <c r="GBG112" s="213"/>
      <c r="GBH112" s="213"/>
      <c r="GBI112" s="201"/>
      <c r="GBJ112" s="223"/>
      <c r="GBK112" s="213"/>
      <c r="GBL112" s="213"/>
      <c r="GBM112" s="201"/>
      <c r="GBN112" s="223"/>
      <c r="GBO112" s="213"/>
      <c r="GBP112" s="213"/>
      <c r="GBQ112" s="201"/>
      <c r="GBR112" s="223"/>
      <c r="GBS112" s="213"/>
      <c r="GBT112" s="213"/>
      <c r="GBU112" s="201"/>
      <c r="GBV112" s="223"/>
      <c r="GBW112" s="213"/>
      <c r="GBX112" s="213"/>
      <c r="GBY112" s="201"/>
      <c r="GBZ112" s="223"/>
      <c r="GCA112" s="213"/>
      <c r="GCB112" s="213"/>
      <c r="GCC112" s="201"/>
      <c r="GCD112" s="223"/>
      <c r="GCE112" s="213"/>
      <c r="GCF112" s="213"/>
      <c r="GCG112" s="201"/>
      <c r="GCH112" s="223"/>
      <c r="GCI112" s="213"/>
      <c r="GCJ112" s="213"/>
      <c r="GCK112" s="201"/>
      <c r="GCL112" s="223"/>
      <c r="GCM112" s="213"/>
      <c r="GCN112" s="213"/>
      <c r="GCO112" s="201"/>
      <c r="GCP112" s="223"/>
      <c r="GCQ112" s="213"/>
      <c r="GCR112" s="213"/>
      <c r="GCS112" s="201"/>
      <c r="GCT112" s="223"/>
      <c r="GCU112" s="213"/>
      <c r="GCV112" s="213"/>
      <c r="GCW112" s="201"/>
      <c r="GCX112" s="223"/>
      <c r="GCY112" s="213"/>
      <c r="GCZ112" s="213"/>
      <c r="GDA112" s="201"/>
      <c r="GDB112" s="223"/>
      <c r="GDC112" s="213"/>
      <c r="GDD112" s="213"/>
      <c r="GDE112" s="201"/>
      <c r="GDF112" s="223"/>
      <c r="GDG112" s="213"/>
      <c r="GDH112" s="213"/>
      <c r="GDI112" s="201"/>
      <c r="GDJ112" s="223"/>
      <c r="GDK112" s="213"/>
      <c r="GDL112" s="213"/>
      <c r="GDM112" s="201"/>
      <c r="GDN112" s="223"/>
      <c r="GDO112" s="213"/>
      <c r="GDP112" s="213"/>
      <c r="GDQ112" s="201"/>
      <c r="GDR112" s="223"/>
      <c r="GDS112" s="213"/>
      <c r="GDT112" s="213"/>
      <c r="GDU112" s="201"/>
      <c r="GDV112" s="223"/>
      <c r="GDW112" s="213"/>
      <c r="GDX112" s="213"/>
      <c r="GDY112" s="201"/>
      <c r="GDZ112" s="223"/>
      <c r="GEA112" s="213"/>
      <c r="GEB112" s="213"/>
      <c r="GEC112" s="201"/>
      <c r="GED112" s="223"/>
      <c r="GEE112" s="213"/>
      <c r="GEF112" s="213"/>
      <c r="GEG112" s="201"/>
      <c r="GEH112" s="223"/>
      <c r="GEI112" s="213"/>
      <c r="GEJ112" s="213"/>
      <c r="GEK112" s="201"/>
      <c r="GEL112" s="223"/>
      <c r="GEM112" s="213"/>
      <c r="GEN112" s="213"/>
      <c r="GEO112" s="201"/>
      <c r="GEP112" s="223"/>
      <c r="GEQ112" s="213"/>
      <c r="GER112" s="213"/>
      <c r="GES112" s="201"/>
      <c r="GET112" s="223"/>
      <c r="GEU112" s="213"/>
      <c r="GEV112" s="213"/>
      <c r="GEW112" s="201"/>
      <c r="GEX112" s="223"/>
      <c r="GEY112" s="213"/>
      <c r="GEZ112" s="213"/>
      <c r="GFA112" s="201"/>
      <c r="GFB112" s="223"/>
      <c r="GFC112" s="213"/>
      <c r="GFD112" s="213"/>
      <c r="GFE112" s="201"/>
      <c r="GFF112" s="223"/>
      <c r="GFG112" s="213"/>
      <c r="GFH112" s="213"/>
      <c r="GFI112" s="201"/>
      <c r="GFJ112" s="223"/>
      <c r="GFK112" s="213"/>
      <c r="GFL112" s="213"/>
      <c r="GFM112" s="201"/>
      <c r="GFN112" s="223"/>
      <c r="GFO112" s="213"/>
      <c r="GFP112" s="213"/>
      <c r="GFQ112" s="201"/>
      <c r="GFR112" s="223"/>
      <c r="GFS112" s="213"/>
      <c r="GFT112" s="213"/>
      <c r="GFU112" s="201"/>
      <c r="GFV112" s="223"/>
      <c r="GFW112" s="213"/>
      <c r="GFX112" s="213"/>
      <c r="GFY112" s="201"/>
      <c r="GFZ112" s="223"/>
      <c r="GGA112" s="213"/>
      <c r="GGB112" s="213"/>
      <c r="GGC112" s="201"/>
      <c r="GGD112" s="223"/>
      <c r="GGE112" s="213"/>
      <c r="GGF112" s="213"/>
      <c r="GGG112" s="201"/>
      <c r="GGH112" s="223"/>
      <c r="GGI112" s="213"/>
      <c r="GGJ112" s="213"/>
      <c r="GGK112" s="201"/>
      <c r="GGL112" s="223"/>
      <c r="GGM112" s="213"/>
      <c r="GGN112" s="213"/>
      <c r="GGO112" s="201"/>
      <c r="GGP112" s="223"/>
      <c r="GGQ112" s="213"/>
      <c r="GGR112" s="213"/>
      <c r="GGS112" s="201"/>
      <c r="GGT112" s="223"/>
      <c r="GGU112" s="213"/>
      <c r="GGV112" s="213"/>
      <c r="GGW112" s="201"/>
      <c r="GGX112" s="223"/>
      <c r="GGY112" s="213"/>
      <c r="GGZ112" s="213"/>
      <c r="GHA112" s="201"/>
      <c r="GHB112" s="223"/>
      <c r="GHC112" s="213"/>
      <c r="GHD112" s="213"/>
      <c r="GHE112" s="201"/>
      <c r="GHF112" s="223"/>
      <c r="GHG112" s="213"/>
      <c r="GHH112" s="213"/>
      <c r="GHI112" s="201"/>
      <c r="GHJ112" s="223"/>
      <c r="GHK112" s="213"/>
      <c r="GHL112" s="213"/>
      <c r="GHM112" s="201"/>
      <c r="GHN112" s="223"/>
      <c r="GHO112" s="213"/>
      <c r="GHP112" s="213"/>
      <c r="GHQ112" s="201"/>
      <c r="GHR112" s="223"/>
      <c r="GHS112" s="213"/>
      <c r="GHT112" s="213"/>
      <c r="GHU112" s="201"/>
      <c r="GHV112" s="223"/>
      <c r="GHW112" s="213"/>
      <c r="GHX112" s="213"/>
      <c r="GHY112" s="201"/>
      <c r="GHZ112" s="223"/>
      <c r="GIA112" s="213"/>
      <c r="GIB112" s="213"/>
      <c r="GIC112" s="201"/>
      <c r="GID112" s="223"/>
      <c r="GIE112" s="213"/>
      <c r="GIF112" s="213"/>
      <c r="GIG112" s="201"/>
      <c r="GIH112" s="223"/>
      <c r="GII112" s="213"/>
      <c r="GIJ112" s="213"/>
      <c r="GIK112" s="201"/>
      <c r="GIL112" s="223"/>
      <c r="GIM112" s="213"/>
      <c r="GIN112" s="213"/>
      <c r="GIO112" s="201"/>
      <c r="GIP112" s="223"/>
      <c r="GIQ112" s="213"/>
      <c r="GIR112" s="213"/>
      <c r="GIS112" s="201"/>
      <c r="GIT112" s="223"/>
      <c r="GIU112" s="213"/>
      <c r="GIV112" s="213"/>
      <c r="GIW112" s="201"/>
      <c r="GIX112" s="223"/>
      <c r="GIY112" s="213"/>
      <c r="GIZ112" s="213"/>
      <c r="GJA112" s="201"/>
      <c r="GJB112" s="223"/>
      <c r="GJC112" s="213"/>
      <c r="GJD112" s="213"/>
      <c r="GJE112" s="201"/>
      <c r="GJF112" s="223"/>
      <c r="GJG112" s="213"/>
      <c r="GJH112" s="213"/>
      <c r="GJI112" s="201"/>
      <c r="GJJ112" s="223"/>
      <c r="GJK112" s="213"/>
      <c r="GJL112" s="213"/>
      <c r="GJM112" s="201"/>
      <c r="GJN112" s="223"/>
      <c r="GJO112" s="213"/>
      <c r="GJP112" s="213"/>
      <c r="GJQ112" s="201"/>
      <c r="GJR112" s="223"/>
      <c r="GJS112" s="213"/>
      <c r="GJT112" s="213"/>
      <c r="GJU112" s="201"/>
      <c r="GJV112" s="223"/>
      <c r="GJW112" s="213"/>
      <c r="GJX112" s="213"/>
      <c r="GJY112" s="201"/>
      <c r="GJZ112" s="223"/>
      <c r="GKA112" s="213"/>
      <c r="GKB112" s="213"/>
      <c r="GKC112" s="201"/>
      <c r="GKD112" s="223"/>
      <c r="GKE112" s="213"/>
      <c r="GKF112" s="213"/>
      <c r="GKG112" s="201"/>
      <c r="GKH112" s="223"/>
      <c r="GKI112" s="213"/>
      <c r="GKJ112" s="213"/>
      <c r="GKK112" s="201"/>
      <c r="GKL112" s="223"/>
      <c r="GKM112" s="213"/>
      <c r="GKN112" s="213"/>
      <c r="GKO112" s="201"/>
      <c r="GKP112" s="223"/>
      <c r="GKQ112" s="213"/>
      <c r="GKR112" s="213"/>
      <c r="GKS112" s="201"/>
      <c r="GKT112" s="223"/>
      <c r="GKU112" s="213"/>
      <c r="GKV112" s="213"/>
      <c r="GKW112" s="201"/>
      <c r="GKX112" s="223"/>
      <c r="GKY112" s="213"/>
      <c r="GKZ112" s="213"/>
      <c r="GLA112" s="201"/>
      <c r="GLB112" s="223"/>
      <c r="GLC112" s="213"/>
      <c r="GLD112" s="213"/>
      <c r="GLE112" s="201"/>
      <c r="GLF112" s="223"/>
      <c r="GLG112" s="213"/>
      <c r="GLH112" s="213"/>
      <c r="GLI112" s="201"/>
      <c r="GLJ112" s="223"/>
      <c r="GLK112" s="213"/>
      <c r="GLL112" s="213"/>
      <c r="GLM112" s="201"/>
      <c r="GLN112" s="223"/>
      <c r="GLO112" s="213"/>
      <c r="GLP112" s="213"/>
      <c r="GLQ112" s="201"/>
      <c r="GLR112" s="223"/>
      <c r="GLS112" s="213"/>
      <c r="GLT112" s="213"/>
      <c r="GLU112" s="201"/>
      <c r="GLV112" s="223"/>
      <c r="GLW112" s="213"/>
      <c r="GLX112" s="213"/>
      <c r="GLY112" s="201"/>
      <c r="GLZ112" s="223"/>
      <c r="GMA112" s="213"/>
      <c r="GMB112" s="213"/>
      <c r="GMC112" s="201"/>
      <c r="GMD112" s="223"/>
      <c r="GME112" s="213"/>
      <c r="GMF112" s="213"/>
      <c r="GMG112" s="201"/>
      <c r="GMH112" s="223"/>
      <c r="GMI112" s="213"/>
      <c r="GMJ112" s="213"/>
      <c r="GMK112" s="201"/>
      <c r="GML112" s="223"/>
      <c r="GMM112" s="213"/>
      <c r="GMN112" s="213"/>
      <c r="GMO112" s="201"/>
      <c r="GMP112" s="223"/>
      <c r="GMQ112" s="213"/>
      <c r="GMR112" s="213"/>
      <c r="GMS112" s="201"/>
      <c r="GMT112" s="223"/>
      <c r="GMU112" s="213"/>
      <c r="GMV112" s="213"/>
      <c r="GMW112" s="201"/>
      <c r="GMX112" s="223"/>
      <c r="GMY112" s="213"/>
      <c r="GMZ112" s="213"/>
      <c r="GNA112" s="201"/>
      <c r="GNB112" s="223"/>
      <c r="GNC112" s="213"/>
      <c r="GND112" s="213"/>
      <c r="GNE112" s="201"/>
      <c r="GNF112" s="223"/>
      <c r="GNG112" s="213"/>
      <c r="GNH112" s="213"/>
      <c r="GNI112" s="201"/>
      <c r="GNJ112" s="223"/>
      <c r="GNK112" s="213"/>
      <c r="GNL112" s="213"/>
      <c r="GNM112" s="201"/>
      <c r="GNN112" s="223"/>
      <c r="GNO112" s="213"/>
      <c r="GNP112" s="213"/>
      <c r="GNQ112" s="201"/>
      <c r="GNR112" s="223"/>
      <c r="GNS112" s="213"/>
      <c r="GNT112" s="213"/>
      <c r="GNU112" s="201"/>
      <c r="GNV112" s="223"/>
      <c r="GNW112" s="213"/>
      <c r="GNX112" s="213"/>
      <c r="GNY112" s="201"/>
      <c r="GNZ112" s="223"/>
      <c r="GOA112" s="213"/>
      <c r="GOB112" s="213"/>
      <c r="GOC112" s="201"/>
      <c r="GOD112" s="223"/>
      <c r="GOE112" s="213"/>
      <c r="GOF112" s="213"/>
      <c r="GOG112" s="201"/>
      <c r="GOH112" s="223"/>
      <c r="GOI112" s="213"/>
      <c r="GOJ112" s="213"/>
      <c r="GOK112" s="201"/>
      <c r="GOL112" s="223"/>
      <c r="GOM112" s="213"/>
      <c r="GON112" s="213"/>
      <c r="GOO112" s="201"/>
      <c r="GOP112" s="223"/>
      <c r="GOQ112" s="213"/>
      <c r="GOR112" s="213"/>
      <c r="GOS112" s="201"/>
      <c r="GOT112" s="223"/>
      <c r="GOU112" s="213"/>
      <c r="GOV112" s="213"/>
      <c r="GOW112" s="201"/>
      <c r="GOX112" s="223"/>
      <c r="GOY112" s="213"/>
      <c r="GOZ112" s="213"/>
      <c r="GPA112" s="201"/>
      <c r="GPB112" s="223"/>
      <c r="GPC112" s="213"/>
      <c r="GPD112" s="213"/>
      <c r="GPE112" s="201"/>
      <c r="GPF112" s="223"/>
      <c r="GPG112" s="213"/>
      <c r="GPH112" s="213"/>
      <c r="GPI112" s="201"/>
      <c r="GPJ112" s="223"/>
      <c r="GPK112" s="213"/>
      <c r="GPL112" s="213"/>
      <c r="GPM112" s="201"/>
      <c r="GPN112" s="223"/>
      <c r="GPO112" s="213"/>
      <c r="GPP112" s="213"/>
      <c r="GPQ112" s="201"/>
      <c r="GPR112" s="223"/>
      <c r="GPS112" s="213"/>
      <c r="GPT112" s="213"/>
      <c r="GPU112" s="201"/>
      <c r="GPV112" s="223"/>
      <c r="GPW112" s="213"/>
      <c r="GPX112" s="213"/>
      <c r="GPY112" s="201"/>
      <c r="GPZ112" s="223"/>
      <c r="GQA112" s="213"/>
      <c r="GQB112" s="213"/>
      <c r="GQC112" s="201"/>
      <c r="GQD112" s="223"/>
      <c r="GQE112" s="213"/>
      <c r="GQF112" s="213"/>
      <c r="GQG112" s="201"/>
      <c r="GQH112" s="223"/>
      <c r="GQI112" s="213"/>
      <c r="GQJ112" s="213"/>
      <c r="GQK112" s="201"/>
      <c r="GQL112" s="223"/>
      <c r="GQM112" s="213"/>
      <c r="GQN112" s="213"/>
      <c r="GQO112" s="201"/>
      <c r="GQP112" s="223"/>
      <c r="GQQ112" s="213"/>
      <c r="GQR112" s="213"/>
      <c r="GQS112" s="201"/>
      <c r="GQT112" s="223"/>
      <c r="GQU112" s="213"/>
      <c r="GQV112" s="213"/>
      <c r="GQW112" s="201"/>
      <c r="GQX112" s="223"/>
      <c r="GQY112" s="213"/>
      <c r="GQZ112" s="213"/>
      <c r="GRA112" s="201"/>
      <c r="GRB112" s="223"/>
      <c r="GRC112" s="213"/>
      <c r="GRD112" s="213"/>
      <c r="GRE112" s="201"/>
      <c r="GRF112" s="223"/>
      <c r="GRG112" s="213"/>
      <c r="GRH112" s="213"/>
      <c r="GRI112" s="201"/>
      <c r="GRJ112" s="223"/>
      <c r="GRK112" s="213"/>
      <c r="GRL112" s="213"/>
      <c r="GRM112" s="201"/>
      <c r="GRN112" s="223"/>
      <c r="GRO112" s="213"/>
      <c r="GRP112" s="213"/>
      <c r="GRQ112" s="201"/>
      <c r="GRR112" s="223"/>
      <c r="GRS112" s="213"/>
      <c r="GRT112" s="213"/>
      <c r="GRU112" s="201"/>
      <c r="GRV112" s="223"/>
      <c r="GRW112" s="213"/>
      <c r="GRX112" s="213"/>
      <c r="GRY112" s="201"/>
      <c r="GRZ112" s="223"/>
      <c r="GSA112" s="213"/>
      <c r="GSB112" s="213"/>
      <c r="GSC112" s="201"/>
      <c r="GSD112" s="223"/>
      <c r="GSE112" s="213"/>
      <c r="GSF112" s="213"/>
      <c r="GSG112" s="201"/>
      <c r="GSH112" s="223"/>
      <c r="GSI112" s="213"/>
      <c r="GSJ112" s="213"/>
      <c r="GSK112" s="201"/>
      <c r="GSL112" s="223"/>
      <c r="GSM112" s="213"/>
      <c r="GSN112" s="213"/>
      <c r="GSO112" s="201"/>
      <c r="GSP112" s="223"/>
      <c r="GSQ112" s="213"/>
      <c r="GSR112" s="213"/>
      <c r="GSS112" s="201"/>
      <c r="GST112" s="223"/>
      <c r="GSU112" s="213"/>
      <c r="GSV112" s="213"/>
      <c r="GSW112" s="201"/>
      <c r="GSX112" s="223"/>
      <c r="GSY112" s="213"/>
      <c r="GSZ112" s="213"/>
      <c r="GTA112" s="201"/>
      <c r="GTB112" s="223"/>
      <c r="GTC112" s="213"/>
      <c r="GTD112" s="213"/>
      <c r="GTE112" s="201"/>
      <c r="GTF112" s="223"/>
      <c r="GTG112" s="213"/>
      <c r="GTH112" s="213"/>
      <c r="GTI112" s="201"/>
      <c r="GTJ112" s="223"/>
      <c r="GTK112" s="213"/>
      <c r="GTL112" s="213"/>
      <c r="GTM112" s="201"/>
      <c r="GTN112" s="223"/>
      <c r="GTO112" s="213"/>
      <c r="GTP112" s="213"/>
      <c r="GTQ112" s="201"/>
      <c r="GTR112" s="223"/>
      <c r="GTS112" s="213"/>
      <c r="GTT112" s="213"/>
      <c r="GTU112" s="201"/>
      <c r="GTV112" s="223"/>
      <c r="GTW112" s="213"/>
      <c r="GTX112" s="213"/>
      <c r="GTY112" s="201"/>
      <c r="GTZ112" s="223"/>
      <c r="GUA112" s="213"/>
      <c r="GUB112" s="213"/>
      <c r="GUC112" s="201"/>
      <c r="GUD112" s="223"/>
      <c r="GUE112" s="213"/>
      <c r="GUF112" s="213"/>
      <c r="GUG112" s="201"/>
      <c r="GUH112" s="223"/>
      <c r="GUI112" s="213"/>
      <c r="GUJ112" s="213"/>
      <c r="GUK112" s="201"/>
      <c r="GUL112" s="223"/>
      <c r="GUM112" s="213"/>
      <c r="GUN112" s="213"/>
      <c r="GUO112" s="201"/>
      <c r="GUP112" s="223"/>
      <c r="GUQ112" s="213"/>
      <c r="GUR112" s="213"/>
      <c r="GUS112" s="201"/>
      <c r="GUT112" s="223"/>
      <c r="GUU112" s="213"/>
      <c r="GUV112" s="213"/>
      <c r="GUW112" s="201"/>
      <c r="GUX112" s="223"/>
      <c r="GUY112" s="213"/>
      <c r="GUZ112" s="213"/>
      <c r="GVA112" s="201"/>
      <c r="GVB112" s="223"/>
      <c r="GVC112" s="213"/>
      <c r="GVD112" s="213"/>
      <c r="GVE112" s="201"/>
      <c r="GVF112" s="223"/>
      <c r="GVG112" s="213"/>
      <c r="GVH112" s="213"/>
      <c r="GVI112" s="201"/>
      <c r="GVJ112" s="223"/>
      <c r="GVK112" s="213"/>
      <c r="GVL112" s="213"/>
      <c r="GVM112" s="201"/>
      <c r="GVN112" s="223"/>
      <c r="GVO112" s="213"/>
      <c r="GVP112" s="213"/>
      <c r="GVQ112" s="201"/>
      <c r="GVR112" s="223"/>
      <c r="GVS112" s="213"/>
      <c r="GVT112" s="213"/>
      <c r="GVU112" s="201"/>
      <c r="GVV112" s="223"/>
      <c r="GVW112" s="213"/>
      <c r="GVX112" s="213"/>
      <c r="GVY112" s="201"/>
      <c r="GVZ112" s="223"/>
      <c r="GWA112" s="213"/>
      <c r="GWB112" s="213"/>
      <c r="GWC112" s="201"/>
      <c r="GWD112" s="223"/>
      <c r="GWE112" s="213"/>
      <c r="GWF112" s="213"/>
      <c r="GWG112" s="201"/>
      <c r="GWH112" s="223"/>
      <c r="GWI112" s="213"/>
      <c r="GWJ112" s="213"/>
      <c r="GWK112" s="201"/>
      <c r="GWL112" s="223"/>
      <c r="GWM112" s="213"/>
      <c r="GWN112" s="213"/>
      <c r="GWO112" s="201"/>
      <c r="GWP112" s="223"/>
      <c r="GWQ112" s="213"/>
      <c r="GWR112" s="213"/>
      <c r="GWS112" s="201"/>
      <c r="GWT112" s="223"/>
      <c r="GWU112" s="213"/>
      <c r="GWV112" s="213"/>
      <c r="GWW112" s="201"/>
      <c r="GWX112" s="223"/>
      <c r="GWY112" s="213"/>
      <c r="GWZ112" s="213"/>
      <c r="GXA112" s="201"/>
      <c r="GXB112" s="223"/>
      <c r="GXC112" s="213"/>
      <c r="GXD112" s="213"/>
      <c r="GXE112" s="201"/>
      <c r="GXF112" s="223"/>
      <c r="GXG112" s="213"/>
      <c r="GXH112" s="213"/>
      <c r="GXI112" s="201"/>
      <c r="GXJ112" s="223"/>
      <c r="GXK112" s="213"/>
      <c r="GXL112" s="213"/>
      <c r="GXM112" s="201"/>
      <c r="GXN112" s="223"/>
      <c r="GXO112" s="213"/>
      <c r="GXP112" s="213"/>
      <c r="GXQ112" s="201"/>
      <c r="GXR112" s="223"/>
      <c r="GXS112" s="213"/>
      <c r="GXT112" s="213"/>
      <c r="GXU112" s="201"/>
      <c r="GXV112" s="223"/>
      <c r="GXW112" s="213"/>
      <c r="GXX112" s="213"/>
      <c r="GXY112" s="201"/>
      <c r="GXZ112" s="223"/>
      <c r="GYA112" s="213"/>
      <c r="GYB112" s="213"/>
      <c r="GYC112" s="201"/>
      <c r="GYD112" s="223"/>
      <c r="GYE112" s="213"/>
      <c r="GYF112" s="213"/>
      <c r="GYG112" s="201"/>
      <c r="GYH112" s="223"/>
      <c r="GYI112" s="213"/>
      <c r="GYJ112" s="213"/>
      <c r="GYK112" s="201"/>
      <c r="GYL112" s="223"/>
      <c r="GYM112" s="213"/>
      <c r="GYN112" s="213"/>
      <c r="GYO112" s="201"/>
      <c r="GYP112" s="223"/>
      <c r="GYQ112" s="213"/>
      <c r="GYR112" s="213"/>
      <c r="GYS112" s="201"/>
      <c r="GYT112" s="223"/>
      <c r="GYU112" s="213"/>
      <c r="GYV112" s="213"/>
      <c r="GYW112" s="201"/>
      <c r="GYX112" s="223"/>
      <c r="GYY112" s="213"/>
      <c r="GYZ112" s="213"/>
      <c r="GZA112" s="201"/>
      <c r="GZB112" s="223"/>
      <c r="GZC112" s="213"/>
      <c r="GZD112" s="213"/>
      <c r="GZE112" s="201"/>
      <c r="GZF112" s="223"/>
      <c r="GZG112" s="213"/>
      <c r="GZH112" s="213"/>
      <c r="GZI112" s="201"/>
      <c r="GZJ112" s="223"/>
      <c r="GZK112" s="213"/>
      <c r="GZL112" s="213"/>
      <c r="GZM112" s="201"/>
      <c r="GZN112" s="223"/>
      <c r="GZO112" s="213"/>
      <c r="GZP112" s="213"/>
      <c r="GZQ112" s="201"/>
      <c r="GZR112" s="223"/>
      <c r="GZS112" s="213"/>
      <c r="GZT112" s="213"/>
      <c r="GZU112" s="201"/>
      <c r="GZV112" s="223"/>
      <c r="GZW112" s="213"/>
      <c r="GZX112" s="213"/>
      <c r="GZY112" s="201"/>
      <c r="GZZ112" s="223"/>
      <c r="HAA112" s="213"/>
      <c r="HAB112" s="213"/>
      <c r="HAC112" s="201"/>
      <c r="HAD112" s="223"/>
      <c r="HAE112" s="213"/>
      <c r="HAF112" s="213"/>
      <c r="HAG112" s="201"/>
      <c r="HAH112" s="223"/>
      <c r="HAI112" s="213"/>
      <c r="HAJ112" s="213"/>
      <c r="HAK112" s="201"/>
      <c r="HAL112" s="223"/>
      <c r="HAM112" s="213"/>
      <c r="HAN112" s="213"/>
      <c r="HAO112" s="201"/>
      <c r="HAP112" s="223"/>
      <c r="HAQ112" s="213"/>
      <c r="HAR112" s="213"/>
      <c r="HAS112" s="201"/>
      <c r="HAT112" s="223"/>
      <c r="HAU112" s="213"/>
      <c r="HAV112" s="213"/>
      <c r="HAW112" s="201"/>
      <c r="HAX112" s="223"/>
      <c r="HAY112" s="213"/>
      <c r="HAZ112" s="213"/>
      <c r="HBA112" s="201"/>
      <c r="HBB112" s="223"/>
      <c r="HBC112" s="213"/>
      <c r="HBD112" s="213"/>
      <c r="HBE112" s="201"/>
      <c r="HBF112" s="223"/>
      <c r="HBG112" s="213"/>
      <c r="HBH112" s="213"/>
      <c r="HBI112" s="201"/>
      <c r="HBJ112" s="223"/>
      <c r="HBK112" s="213"/>
      <c r="HBL112" s="213"/>
      <c r="HBM112" s="201"/>
      <c r="HBN112" s="223"/>
      <c r="HBO112" s="213"/>
      <c r="HBP112" s="213"/>
      <c r="HBQ112" s="201"/>
      <c r="HBR112" s="223"/>
      <c r="HBS112" s="213"/>
      <c r="HBT112" s="213"/>
      <c r="HBU112" s="201"/>
      <c r="HBV112" s="223"/>
      <c r="HBW112" s="213"/>
      <c r="HBX112" s="213"/>
      <c r="HBY112" s="201"/>
      <c r="HBZ112" s="223"/>
      <c r="HCA112" s="213"/>
      <c r="HCB112" s="213"/>
      <c r="HCC112" s="201"/>
      <c r="HCD112" s="223"/>
      <c r="HCE112" s="213"/>
      <c r="HCF112" s="213"/>
      <c r="HCG112" s="201"/>
      <c r="HCH112" s="223"/>
      <c r="HCI112" s="213"/>
      <c r="HCJ112" s="213"/>
      <c r="HCK112" s="201"/>
      <c r="HCL112" s="223"/>
      <c r="HCM112" s="213"/>
      <c r="HCN112" s="213"/>
      <c r="HCO112" s="201"/>
      <c r="HCP112" s="223"/>
      <c r="HCQ112" s="213"/>
      <c r="HCR112" s="213"/>
      <c r="HCS112" s="201"/>
      <c r="HCT112" s="223"/>
      <c r="HCU112" s="213"/>
      <c r="HCV112" s="213"/>
      <c r="HCW112" s="201"/>
      <c r="HCX112" s="223"/>
      <c r="HCY112" s="213"/>
      <c r="HCZ112" s="213"/>
      <c r="HDA112" s="201"/>
      <c r="HDB112" s="223"/>
      <c r="HDC112" s="213"/>
      <c r="HDD112" s="213"/>
      <c r="HDE112" s="201"/>
      <c r="HDF112" s="223"/>
      <c r="HDG112" s="213"/>
      <c r="HDH112" s="213"/>
      <c r="HDI112" s="201"/>
      <c r="HDJ112" s="223"/>
      <c r="HDK112" s="213"/>
      <c r="HDL112" s="213"/>
      <c r="HDM112" s="201"/>
      <c r="HDN112" s="223"/>
      <c r="HDO112" s="213"/>
      <c r="HDP112" s="213"/>
      <c r="HDQ112" s="201"/>
      <c r="HDR112" s="223"/>
      <c r="HDS112" s="213"/>
      <c r="HDT112" s="213"/>
      <c r="HDU112" s="201"/>
      <c r="HDV112" s="223"/>
      <c r="HDW112" s="213"/>
      <c r="HDX112" s="213"/>
      <c r="HDY112" s="201"/>
      <c r="HDZ112" s="223"/>
      <c r="HEA112" s="213"/>
      <c r="HEB112" s="213"/>
      <c r="HEC112" s="201"/>
      <c r="HED112" s="223"/>
      <c r="HEE112" s="213"/>
      <c r="HEF112" s="213"/>
      <c r="HEG112" s="201"/>
      <c r="HEH112" s="223"/>
      <c r="HEI112" s="213"/>
      <c r="HEJ112" s="213"/>
      <c r="HEK112" s="201"/>
      <c r="HEL112" s="223"/>
      <c r="HEM112" s="213"/>
      <c r="HEN112" s="213"/>
      <c r="HEO112" s="201"/>
      <c r="HEP112" s="223"/>
      <c r="HEQ112" s="213"/>
      <c r="HER112" s="213"/>
      <c r="HES112" s="201"/>
      <c r="HET112" s="223"/>
      <c r="HEU112" s="213"/>
      <c r="HEV112" s="213"/>
      <c r="HEW112" s="201"/>
      <c r="HEX112" s="223"/>
      <c r="HEY112" s="213"/>
      <c r="HEZ112" s="213"/>
      <c r="HFA112" s="201"/>
      <c r="HFB112" s="223"/>
      <c r="HFC112" s="213"/>
      <c r="HFD112" s="213"/>
      <c r="HFE112" s="201"/>
      <c r="HFF112" s="223"/>
      <c r="HFG112" s="213"/>
      <c r="HFH112" s="213"/>
      <c r="HFI112" s="201"/>
      <c r="HFJ112" s="223"/>
      <c r="HFK112" s="213"/>
      <c r="HFL112" s="213"/>
      <c r="HFM112" s="201"/>
      <c r="HFN112" s="223"/>
      <c r="HFO112" s="213"/>
      <c r="HFP112" s="213"/>
      <c r="HFQ112" s="201"/>
      <c r="HFR112" s="223"/>
      <c r="HFS112" s="213"/>
      <c r="HFT112" s="213"/>
      <c r="HFU112" s="201"/>
      <c r="HFV112" s="223"/>
      <c r="HFW112" s="213"/>
      <c r="HFX112" s="213"/>
      <c r="HFY112" s="201"/>
      <c r="HFZ112" s="223"/>
      <c r="HGA112" s="213"/>
      <c r="HGB112" s="213"/>
      <c r="HGC112" s="201"/>
      <c r="HGD112" s="223"/>
      <c r="HGE112" s="213"/>
      <c r="HGF112" s="213"/>
      <c r="HGG112" s="201"/>
      <c r="HGH112" s="223"/>
      <c r="HGI112" s="213"/>
      <c r="HGJ112" s="213"/>
      <c r="HGK112" s="201"/>
      <c r="HGL112" s="223"/>
      <c r="HGM112" s="213"/>
      <c r="HGN112" s="213"/>
      <c r="HGO112" s="201"/>
      <c r="HGP112" s="223"/>
      <c r="HGQ112" s="213"/>
      <c r="HGR112" s="213"/>
      <c r="HGS112" s="201"/>
      <c r="HGT112" s="223"/>
      <c r="HGU112" s="213"/>
      <c r="HGV112" s="213"/>
      <c r="HGW112" s="201"/>
      <c r="HGX112" s="223"/>
      <c r="HGY112" s="213"/>
      <c r="HGZ112" s="213"/>
      <c r="HHA112" s="201"/>
      <c r="HHB112" s="223"/>
      <c r="HHC112" s="213"/>
      <c r="HHD112" s="213"/>
      <c r="HHE112" s="201"/>
      <c r="HHF112" s="223"/>
      <c r="HHG112" s="213"/>
      <c r="HHH112" s="213"/>
      <c r="HHI112" s="201"/>
      <c r="HHJ112" s="223"/>
      <c r="HHK112" s="213"/>
      <c r="HHL112" s="213"/>
      <c r="HHM112" s="201"/>
      <c r="HHN112" s="223"/>
      <c r="HHO112" s="213"/>
      <c r="HHP112" s="213"/>
      <c r="HHQ112" s="201"/>
      <c r="HHR112" s="223"/>
      <c r="HHS112" s="213"/>
      <c r="HHT112" s="213"/>
      <c r="HHU112" s="201"/>
      <c r="HHV112" s="223"/>
      <c r="HHW112" s="213"/>
      <c r="HHX112" s="213"/>
      <c r="HHY112" s="201"/>
      <c r="HHZ112" s="223"/>
      <c r="HIA112" s="213"/>
      <c r="HIB112" s="213"/>
      <c r="HIC112" s="201"/>
      <c r="HID112" s="223"/>
      <c r="HIE112" s="213"/>
      <c r="HIF112" s="213"/>
      <c r="HIG112" s="201"/>
      <c r="HIH112" s="223"/>
      <c r="HII112" s="213"/>
      <c r="HIJ112" s="213"/>
      <c r="HIK112" s="201"/>
      <c r="HIL112" s="223"/>
      <c r="HIM112" s="213"/>
      <c r="HIN112" s="213"/>
      <c r="HIO112" s="201"/>
      <c r="HIP112" s="223"/>
      <c r="HIQ112" s="213"/>
      <c r="HIR112" s="213"/>
      <c r="HIS112" s="201"/>
      <c r="HIT112" s="223"/>
      <c r="HIU112" s="213"/>
      <c r="HIV112" s="213"/>
      <c r="HIW112" s="201"/>
      <c r="HIX112" s="223"/>
      <c r="HIY112" s="213"/>
      <c r="HIZ112" s="213"/>
      <c r="HJA112" s="201"/>
      <c r="HJB112" s="223"/>
      <c r="HJC112" s="213"/>
      <c r="HJD112" s="213"/>
      <c r="HJE112" s="201"/>
      <c r="HJF112" s="223"/>
      <c r="HJG112" s="213"/>
      <c r="HJH112" s="213"/>
      <c r="HJI112" s="201"/>
      <c r="HJJ112" s="223"/>
      <c r="HJK112" s="213"/>
      <c r="HJL112" s="213"/>
      <c r="HJM112" s="201"/>
      <c r="HJN112" s="223"/>
      <c r="HJO112" s="213"/>
      <c r="HJP112" s="213"/>
      <c r="HJQ112" s="201"/>
      <c r="HJR112" s="223"/>
      <c r="HJS112" s="213"/>
      <c r="HJT112" s="213"/>
      <c r="HJU112" s="201"/>
      <c r="HJV112" s="223"/>
      <c r="HJW112" s="213"/>
      <c r="HJX112" s="213"/>
      <c r="HJY112" s="201"/>
      <c r="HJZ112" s="223"/>
      <c r="HKA112" s="213"/>
      <c r="HKB112" s="213"/>
      <c r="HKC112" s="201"/>
      <c r="HKD112" s="223"/>
      <c r="HKE112" s="213"/>
      <c r="HKF112" s="213"/>
      <c r="HKG112" s="201"/>
      <c r="HKH112" s="223"/>
      <c r="HKI112" s="213"/>
      <c r="HKJ112" s="213"/>
      <c r="HKK112" s="201"/>
      <c r="HKL112" s="223"/>
      <c r="HKM112" s="213"/>
      <c r="HKN112" s="213"/>
      <c r="HKO112" s="201"/>
      <c r="HKP112" s="223"/>
      <c r="HKQ112" s="213"/>
      <c r="HKR112" s="213"/>
      <c r="HKS112" s="201"/>
      <c r="HKT112" s="223"/>
      <c r="HKU112" s="213"/>
      <c r="HKV112" s="213"/>
      <c r="HKW112" s="201"/>
      <c r="HKX112" s="223"/>
      <c r="HKY112" s="213"/>
      <c r="HKZ112" s="213"/>
      <c r="HLA112" s="201"/>
      <c r="HLB112" s="223"/>
      <c r="HLC112" s="213"/>
      <c r="HLD112" s="213"/>
      <c r="HLE112" s="201"/>
      <c r="HLF112" s="223"/>
      <c r="HLG112" s="213"/>
      <c r="HLH112" s="213"/>
      <c r="HLI112" s="201"/>
      <c r="HLJ112" s="223"/>
      <c r="HLK112" s="213"/>
      <c r="HLL112" s="213"/>
      <c r="HLM112" s="201"/>
      <c r="HLN112" s="223"/>
      <c r="HLO112" s="213"/>
      <c r="HLP112" s="213"/>
      <c r="HLQ112" s="201"/>
      <c r="HLR112" s="223"/>
      <c r="HLS112" s="213"/>
      <c r="HLT112" s="213"/>
      <c r="HLU112" s="201"/>
      <c r="HLV112" s="223"/>
      <c r="HLW112" s="213"/>
      <c r="HLX112" s="213"/>
      <c r="HLY112" s="201"/>
      <c r="HLZ112" s="223"/>
      <c r="HMA112" s="213"/>
      <c r="HMB112" s="213"/>
      <c r="HMC112" s="201"/>
      <c r="HMD112" s="223"/>
      <c r="HME112" s="213"/>
      <c r="HMF112" s="213"/>
      <c r="HMG112" s="201"/>
      <c r="HMH112" s="223"/>
      <c r="HMI112" s="213"/>
      <c r="HMJ112" s="213"/>
      <c r="HMK112" s="201"/>
      <c r="HML112" s="223"/>
      <c r="HMM112" s="213"/>
      <c r="HMN112" s="213"/>
      <c r="HMO112" s="201"/>
      <c r="HMP112" s="223"/>
      <c r="HMQ112" s="213"/>
      <c r="HMR112" s="213"/>
      <c r="HMS112" s="201"/>
      <c r="HMT112" s="223"/>
      <c r="HMU112" s="213"/>
      <c r="HMV112" s="213"/>
      <c r="HMW112" s="201"/>
      <c r="HMX112" s="223"/>
      <c r="HMY112" s="213"/>
      <c r="HMZ112" s="213"/>
      <c r="HNA112" s="201"/>
      <c r="HNB112" s="223"/>
      <c r="HNC112" s="213"/>
      <c r="HND112" s="213"/>
      <c r="HNE112" s="201"/>
      <c r="HNF112" s="223"/>
      <c r="HNG112" s="213"/>
      <c r="HNH112" s="213"/>
      <c r="HNI112" s="201"/>
      <c r="HNJ112" s="223"/>
      <c r="HNK112" s="213"/>
      <c r="HNL112" s="213"/>
      <c r="HNM112" s="201"/>
      <c r="HNN112" s="223"/>
      <c r="HNO112" s="213"/>
      <c r="HNP112" s="213"/>
      <c r="HNQ112" s="201"/>
      <c r="HNR112" s="223"/>
      <c r="HNS112" s="213"/>
      <c r="HNT112" s="213"/>
      <c r="HNU112" s="201"/>
      <c r="HNV112" s="223"/>
      <c r="HNW112" s="213"/>
      <c r="HNX112" s="213"/>
      <c r="HNY112" s="201"/>
      <c r="HNZ112" s="223"/>
      <c r="HOA112" s="213"/>
      <c r="HOB112" s="213"/>
      <c r="HOC112" s="201"/>
      <c r="HOD112" s="223"/>
      <c r="HOE112" s="213"/>
      <c r="HOF112" s="213"/>
      <c r="HOG112" s="201"/>
      <c r="HOH112" s="223"/>
      <c r="HOI112" s="213"/>
      <c r="HOJ112" s="213"/>
      <c r="HOK112" s="201"/>
      <c r="HOL112" s="223"/>
      <c r="HOM112" s="213"/>
      <c r="HON112" s="213"/>
      <c r="HOO112" s="201"/>
      <c r="HOP112" s="223"/>
      <c r="HOQ112" s="213"/>
      <c r="HOR112" s="213"/>
      <c r="HOS112" s="201"/>
      <c r="HOT112" s="223"/>
      <c r="HOU112" s="213"/>
      <c r="HOV112" s="213"/>
      <c r="HOW112" s="201"/>
      <c r="HOX112" s="223"/>
      <c r="HOY112" s="213"/>
      <c r="HOZ112" s="213"/>
      <c r="HPA112" s="201"/>
      <c r="HPB112" s="223"/>
      <c r="HPC112" s="213"/>
      <c r="HPD112" s="213"/>
      <c r="HPE112" s="201"/>
      <c r="HPF112" s="223"/>
      <c r="HPG112" s="213"/>
      <c r="HPH112" s="213"/>
      <c r="HPI112" s="201"/>
      <c r="HPJ112" s="223"/>
      <c r="HPK112" s="213"/>
      <c r="HPL112" s="213"/>
      <c r="HPM112" s="201"/>
      <c r="HPN112" s="223"/>
      <c r="HPO112" s="213"/>
      <c r="HPP112" s="213"/>
      <c r="HPQ112" s="201"/>
      <c r="HPR112" s="223"/>
      <c r="HPS112" s="213"/>
      <c r="HPT112" s="213"/>
      <c r="HPU112" s="201"/>
      <c r="HPV112" s="223"/>
      <c r="HPW112" s="213"/>
      <c r="HPX112" s="213"/>
      <c r="HPY112" s="201"/>
      <c r="HPZ112" s="223"/>
      <c r="HQA112" s="213"/>
      <c r="HQB112" s="213"/>
      <c r="HQC112" s="201"/>
      <c r="HQD112" s="223"/>
      <c r="HQE112" s="213"/>
      <c r="HQF112" s="213"/>
      <c r="HQG112" s="201"/>
      <c r="HQH112" s="223"/>
      <c r="HQI112" s="213"/>
      <c r="HQJ112" s="213"/>
      <c r="HQK112" s="201"/>
      <c r="HQL112" s="223"/>
      <c r="HQM112" s="213"/>
      <c r="HQN112" s="213"/>
      <c r="HQO112" s="201"/>
      <c r="HQP112" s="223"/>
      <c r="HQQ112" s="213"/>
      <c r="HQR112" s="213"/>
      <c r="HQS112" s="201"/>
      <c r="HQT112" s="223"/>
      <c r="HQU112" s="213"/>
      <c r="HQV112" s="213"/>
      <c r="HQW112" s="201"/>
      <c r="HQX112" s="223"/>
      <c r="HQY112" s="213"/>
      <c r="HQZ112" s="213"/>
      <c r="HRA112" s="201"/>
      <c r="HRB112" s="223"/>
      <c r="HRC112" s="213"/>
      <c r="HRD112" s="213"/>
      <c r="HRE112" s="201"/>
      <c r="HRF112" s="223"/>
      <c r="HRG112" s="213"/>
      <c r="HRH112" s="213"/>
      <c r="HRI112" s="201"/>
      <c r="HRJ112" s="223"/>
      <c r="HRK112" s="213"/>
      <c r="HRL112" s="213"/>
      <c r="HRM112" s="201"/>
      <c r="HRN112" s="223"/>
      <c r="HRO112" s="213"/>
      <c r="HRP112" s="213"/>
      <c r="HRQ112" s="201"/>
      <c r="HRR112" s="223"/>
      <c r="HRS112" s="213"/>
      <c r="HRT112" s="213"/>
      <c r="HRU112" s="201"/>
      <c r="HRV112" s="223"/>
      <c r="HRW112" s="213"/>
      <c r="HRX112" s="213"/>
      <c r="HRY112" s="201"/>
      <c r="HRZ112" s="223"/>
      <c r="HSA112" s="213"/>
      <c r="HSB112" s="213"/>
      <c r="HSC112" s="201"/>
      <c r="HSD112" s="223"/>
      <c r="HSE112" s="213"/>
      <c r="HSF112" s="213"/>
      <c r="HSG112" s="201"/>
      <c r="HSH112" s="223"/>
      <c r="HSI112" s="213"/>
      <c r="HSJ112" s="213"/>
      <c r="HSK112" s="201"/>
      <c r="HSL112" s="223"/>
      <c r="HSM112" s="213"/>
      <c r="HSN112" s="213"/>
      <c r="HSO112" s="201"/>
      <c r="HSP112" s="223"/>
      <c r="HSQ112" s="213"/>
      <c r="HSR112" s="213"/>
      <c r="HSS112" s="201"/>
      <c r="HST112" s="223"/>
      <c r="HSU112" s="213"/>
      <c r="HSV112" s="213"/>
      <c r="HSW112" s="201"/>
      <c r="HSX112" s="223"/>
      <c r="HSY112" s="213"/>
      <c r="HSZ112" s="213"/>
      <c r="HTA112" s="201"/>
      <c r="HTB112" s="223"/>
      <c r="HTC112" s="213"/>
      <c r="HTD112" s="213"/>
      <c r="HTE112" s="201"/>
      <c r="HTF112" s="223"/>
      <c r="HTG112" s="213"/>
      <c r="HTH112" s="213"/>
      <c r="HTI112" s="201"/>
      <c r="HTJ112" s="223"/>
      <c r="HTK112" s="213"/>
      <c r="HTL112" s="213"/>
      <c r="HTM112" s="201"/>
      <c r="HTN112" s="223"/>
      <c r="HTO112" s="213"/>
      <c r="HTP112" s="213"/>
      <c r="HTQ112" s="201"/>
      <c r="HTR112" s="223"/>
      <c r="HTS112" s="213"/>
      <c r="HTT112" s="213"/>
      <c r="HTU112" s="201"/>
      <c r="HTV112" s="223"/>
      <c r="HTW112" s="213"/>
      <c r="HTX112" s="213"/>
      <c r="HTY112" s="201"/>
      <c r="HTZ112" s="223"/>
      <c r="HUA112" s="213"/>
      <c r="HUB112" s="213"/>
      <c r="HUC112" s="201"/>
      <c r="HUD112" s="223"/>
      <c r="HUE112" s="213"/>
      <c r="HUF112" s="213"/>
      <c r="HUG112" s="201"/>
      <c r="HUH112" s="223"/>
      <c r="HUI112" s="213"/>
      <c r="HUJ112" s="213"/>
      <c r="HUK112" s="201"/>
      <c r="HUL112" s="223"/>
      <c r="HUM112" s="213"/>
      <c r="HUN112" s="213"/>
      <c r="HUO112" s="201"/>
      <c r="HUP112" s="223"/>
      <c r="HUQ112" s="213"/>
      <c r="HUR112" s="213"/>
      <c r="HUS112" s="201"/>
      <c r="HUT112" s="223"/>
      <c r="HUU112" s="213"/>
      <c r="HUV112" s="213"/>
      <c r="HUW112" s="201"/>
      <c r="HUX112" s="223"/>
      <c r="HUY112" s="213"/>
      <c r="HUZ112" s="213"/>
      <c r="HVA112" s="201"/>
      <c r="HVB112" s="223"/>
      <c r="HVC112" s="213"/>
      <c r="HVD112" s="213"/>
      <c r="HVE112" s="201"/>
      <c r="HVF112" s="223"/>
      <c r="HVG112" s="213"/>
      <c r="HVH112" s="213"/>
      <c r="HVI112" s="201"/>
      <c r="HVJ112" s="223"/>
      <c r="HVK112" s="213"/>
      <c r="HVL112" s="213"/>
      <c r="HVM112" s="201"/>
      <c r="HVN112" s="223"/>
      <c r="HVO112" s="213"/>
      <c r="HVP112" s="213"/>
      <c r="HVQ112" s="201"/>
      <c r="HVR112" s="223"/>
      <c r="HVS112" s="213"/>
      <c r="HVT112" s="213"/>
      <c r="HVU112" s="201"/>
      <c r="HVV112" s="223"/>
      <c r="HVW112" s="213"/>
      <c r="HVX112" s="213"/>
      <c r="HVY112" s="201"/>
      <c r="HVZ112" s="223"/>
      <c r="HWA112" s="213"/>
      <c r="HWB112" s="213"/>
      <c r="HWC112" s="201"/>
      <c r="HWD112" s="223"/>
      <c r="HWE112" s="213"/>
      <c r="HWF112" s="213"/>
      <c r="HWG112" s="201"/>
      <c r="HWH112" s="223"/>
      <c r="HWI112" s="213"/>
      <c r="HWJ112" s="213"/>
      <c r="HWK112" s="201"/>
      <c r="HWL112" s="223"/>
      <c r="HWM112" s="213"/>
      <c r="HWN112" s="213"/>
      <c r="HWO112" s="201"/>
      <c r="HWP112" s="223"/>
      <c r="HWQ112" s="213"/>
      <c r="HWR112" s="213"/>
      <c r="HWS112" s="201"/>
      <c r="HWT112" s="223"/>
      <c r="HWU112" s="213"/>
      <c r="HWV112" s="213"/>
      <c r="HWW112" s="201"/>
      <c r="HWX112" s="223"/>
      <c r="HWY112" s="213"/>
      <c r="HWZ112" s="213"/>
      <c r="HXA112" s="201"/>
      <c r="HXB112" s="223"/>
      <c r="HXC112" s="213"/>
      <c r="HXD112" s="213"/>
      <c r="HXE112" s="201"/>
      <c r="HXF112" s="223"/>
      <c r="HXG112" s="213"/>
      <c r="HXH112" s="213"/>
      <c r="HXI112" s="201"/>
      <c r="HXJ112" s="223"/>
      <c r="HXK112" s="213"/>
      <c r="HXL112" s="213"/>
      <c r="HXM112" s="201"/>
      <c r="HXN112" s="223"/>
      <c r="HXO112" s="213"/>
      <c r="HXP112" s="213"/>
      <c r="HXQ112" s="201"/>
      <c r="HXR112" s="223"/>
      <c r="HXS112" s="213"/>
      <c r="HXT112" s="213"/>
      <c r="HXU112" s="201"/>
      <c r="HXV112" s="223"/>
      <c r="HXW112" s="213"/>
      <c r="HXX112" s="213"/>
      <c r="HXY112" s="201"/>
      <c r="HXZ112" s="223"/>
      <c r="HYA112" s="213"/>
      <c r="HYB112" s="213"/>
      <c r="HYC112" s="201"/>
      <c r="HYD112" s="223"/>
      <c r="HYE112" s="213"/>
      <c r="HYF112" s="213"/>
      <c r="HYG112" s="201"/>
      <c r="HYH112" s="223"/>
      <c r="HYI112" s="213"/>
      <c r="HYJ112" s="213"/>
      <c r="HYK112" s="201"/>
      <c r="HYL112" s="223"/>
      <c r="HYM112" s="213"/>
      <c r="HYN112" s="213"/>
      <c r="HYO112" s="201"/>
      <c r="HYP112" s="223"/>
      <c r="HYQ112" s="213"/>
      <c r="HYR112" s="213"/>
      <c r="HYS112" s="201"/>
      <c r="HYT112" s="223"/>
      <c r="HYU112" s="213"/>
      <c r="HYV112" s="213"/>
      <c r="HYW112" s="201"/>
      <c r="HYX112" s="223"/>
      <c r="HYY112" s="213"/>
      <c r="HYZ112" s="213"/>
      <c r="HZA112" s="201"/>
      <c r="HZB112" s="223"/>
      <c r="HZC112" s="213"/>
      <c r="HZD112" s="213"/>
      <c r="HZE112" s="201"/>
      <c r="HZF112" s="223"/>
      <c r="HZG112" s="213"/>
      <c r="HZH112" s="213"/>
      <c r="HZI112" s="201"/>
      <c r="HZJ112" s="223"/>
      <c r="HZK112" s="213"/>
      <c r="HZL112" s="213"/>
      <c r="HZM112" s="201"/>
      <c r="HZN112" s="223"/>
      <c r="HZO112" s="213"/>
      <c r="HZP112" s="213"/>
      <c r="HZQ112" s="201"/>
      <c r="HZR112" s="223"/>
      <c r="HZS112" s="213"/>
      <c r="HZT112" s="213"/>
      <c r="HZU112" s="201"/>
      <c r="HZV112" s="223"/>
      <c r="HZW112" s="213"/>
      <c r="HZX112" s="213"/>
      <c r="HZY112" s="201"/>
      <c r="HZZ112" s="223"/>
      <c r="IAA112" s="213"/>
      <c r="IAB112" s="213"/>
      <c r="IAC112" s="201"/>
      <c r="IAD112" s="223"/>
      <c r="IAE112" s="213"/>
      <c r="IAF112" s="213"/>
      <c r="IAG112" s="201"/>
      <c r="IAH112" s="223"/>
      <c r="IAI112" s="213"/>
      <c r="IAJ112" s="213"/>
      <c r="IAK112" s="201"/>
      <c r="IAL112" s="223"/>
      <c r="IAM112" s="213"/>
      <c r="IAN112" s="213"/>
      <c r="IAO112" s="201"/>
      <c r="IAP112" s="223"/>
      <c r="IAQ112" s="213"/>
      <c r="IAR112" s="213"/>
      <c r="IAS112" s="201"/>
      <c r="IAT112" s="223"/>
      <c r="IAU112" s="213"/>
      <c r="IAV112" s="213"/>
      <c r="IAW112" s="201"/>
      <c r="IAX112" s="223"/>
      <c r="IAY112" s="213"/>
      <c r="IAZ112" s="213"/>
      <c r="IBA112" s="201"/>
      <c r="IBB112" s="223"/>
      <c r="IBC112" s="213"/>
      <c r="IBD112" s="213"/>
      <c r="IBE112" s="201"/>
      <c r="IBF112" s="223"/>
      <c r="IBG112" s="213"/>
      <c r="IBH112" s="213"/>
      <c r="IBI112" s="201"/>
      <c r="IBJ112" s="223"/>
      <c r="IBK112" s="213"/>
      <c r="IBL112" s="213"/>
      <c r="IBM112" s="201"/>
      <c r="IBN112" s="223"/>
      <c r="IBO112" s="213"/>
      <c r="IBP112" s="213"/>
      <c r="IBQ112" s="201"/>
      <c r="IBR112" s="223"/>
      <c r="IBS112" s="213"/>
      <c r="IBT112" s="213"/>
      <c r="IBU112" s="201"/>
      <c r="IBV112" s="223"/>
      <c r="IBW112" s="213"/>
      <c r="IBX112" s="213"/>
      <c r="IBY112" s="201"/>
      <c r="IBZ112" s="223"/>
      <c r="ICA112" s="213"/>
      <c r="ICB112" s="213"/>
      <c r="ICC112" s="201"/>
      <c r="ICD112" s="223"/>
      <c r="ICE112" s="213"/>
      <c r="ICF112" s="213"/>
      <c r="ICG112" s="201"/>
      <c r="ICH112" s="223"/>
      <c r="ICI112" s="213"/>
      <c r="ICJ112" s="213"/>
      <c r="ICK112" s="201"/>
      <c r="ICL112" s="223"/>
      <c r="ICM112" s="213"/>
      <c r="ICN112" s="213"/>
      <c r="ICO112" s="201"/>
      <c r="ICP112" s="223"/>
      <c r="ICQ112" s="213"/>
      <c r="ICR112" s="213"/>
      <c r="ICS112" s="201"/>
      <c r="ICT112" s="223"/>
      <c r="ICU112" s="213"/>
      <c r="ICV112" s="213"/>
      <c r="ICW112" s="201"/>
      <c r="ICX112" s="223"/>
      <c r="ICY112" s="213"/>
      <c r="ICZ112" s="213"/>
      <c r="IDA112" s="201"/>
      <c r="IDB112" s="223"/>
      <c r="IDC112" s="213"/>
      <c r="IDD112" s="213"/>
      <c r="IDE112" s="201"/>
      <c r="IDF112" s="223"/>
      <c r="IDG112" s="213"/>
      <c r="IDH112" s="213"/>
      <c r="IDI112" s="201"/>
      <c r="IDJ112" s="223"/>
      <c r="IDK112" s="213"/>
      <c r="IDL112" s="213"/>
      <c r="IDM112" s="201"/>
      <c r="IDN112" s="223"/>
      <c r="IDO112" s="213"/>
      <c r="IDP112" s="213"/>
      <c r="IDQ112" s="201"/>
      <c r="IDR112" s="223"/>
      <c r="IDS112" s="213"/>
      <c r="IDT112" s="213"/>
      <c r="IDU112" s="201"/>
      <c r="IDV112" s="223"/>
      <c r="IDW112" s="213"/>
      <c r="IDX112" s="213"/>
      <c r="IDY112" s="201"/>
      <c r="IDZ112" s="223"/>
      <c r="IEA112" s="213"/>
      <c r="IEB112" s="213"/>
      <c r="IEC112" s="201"/>
      <c r="IED112" s="223"/>
      <c r="IEE112" s="213"/>
      <c r="IEF112" s="213"/>
      <c r="IEG112" s="201"/>
      <c r="IEH112" s="223"/>
      <c r="IEI112" s="213"/>
      <c r="IEJ112" s="213"/>
      <c r="IEK112" s="201"/>
      <c r="IEL112" s="223"/>
      <c r="IEM112" s="213"/>
      <c r="IEN112" s="213"/>
      <c r="IEO112" s="201"/>
      <c r="IEP112" s="223"/>
      <c r="IEQ112" s="213"/>
      <c r="IER112" s="213"/>
      <c r="IES112" s="201"/>
      <c r="IET112" s="223"/>
      <c r="IEU112" s="213"/>
      <c r="IEV112" s="213"/>
      <c r="IEW112" s="201"/>
      <c r="IEX112" s="223"/>
      <c r="IEY112" s="213"/>
      <c r="IEZ112" s="213"/>
      <c r="IFA112" s="201"/>
      <c r="IFB112" s="223"/>
      <c r="IFC112" s="213"/>
      <c r="IFD112" s="213"/>
      <c r="IFE112" s="201"/>
      <c r="IFF112" s="223"/>
      <c r="IFG112" s="213"/>
      <c r="IFH112" s="213"/>
      <c r="IFI112" s="201"/>
      <c r="IFJ112" s="223"/>
      <c r="IFK112" s="213"/>
      <c r="IFL112" s="213"/>
      <c r="IFM112" s="201"/>
      <c r="IFN112" s="223"/>
      <c r="IFO112" s="213"/>
      <c r="IFP112" s="213"/>
      <c r="IFQ112" s="201"/>
      <c r="IFR112" s="223"/>
      <c r="IFS112" s="213"/>
      <c r="IFT112" s="213"/>
      <c r="IFU112" s="201"/>
      <c r="IFV112" s="223"/>
      <c r="IFW112" s="213"/>
      <c r="IFX112" s="213"/>
      <c r="IFY112" s="201"/>
      <c r="IFZ112" s="223"/>
      <c r="IGA112" s="213"/>
      <c r="IGB112" s="213"/>
      <c r="IGC112" s="201"/>
      <c r="IGD112" s="223"/>
      <c r="IGE112" s="213"/>
      <c r="IGF112" s="213"/>
      <c r="IGG112" s="201"/>
      <c r="IGH112" s="223"/>
      <c r="IGI112" s="213"/>
      <c r="IGJ112" s="213"/>
      <c r="IGK112" s="201"/>
      <c r="IGL112" s="223"/>
      <c r="IGM112" s="213"/>
      <c r="IGN112" s="213"/>
      <c r="IGO112" s="201"/>
      <c r="IGP112" s="223"/>
      <c r="IGQ112" s="213"/>
      <c r="IGR112" s="213"/>
      <c r="IGS112" s="201"/>
      <c r="IGT112" s="223"/>
      <c r="IGU112" s="213"/>
      <c r="IGV112" s="213"/>
      <c r="IGW112" s="201"/>
      <c r="IGX112" s="223"/>
      <c r="IGY112" s="213"/>
      <c r="IGZ112" s="213"/>
      <c r="IHA112" s="201"/>
      <c r="IHB112" s="223"/>
      <c r="IHC112" s="213"/>
      <c r="IHD112" s="213"/>
      <c r="IHE112" s="201"/>
      <c r="IHF112" s="223"/>
      <c r="IHG112" s="213"/>
      <c r="IHH112" s="213"/>
      <c r="IHI112" s="201"/>
      <c r="IHJ112" s="223"/>
      <c r="IHK112" s="213"/>
      <c r="IHL112" s="213"/>
      <c r="IHM112" s="201"/>
      <c r="IHN112" s="223"/>
      <c r="IHO112" s="213"/>
      <c r="IHP112" s="213"/>
      <c r="IHQ112" s="201"/>
      <c r="IHR112" s="223"/>
      <c r="IHS112" s="213"/>
      <c r="IHT112" s="213"/>
      <c r="IHU112" s="201"/>
      <c r="IHV112" s="223"/>
      <c r="IHW112" s="213"/>
      <c r="IHX112" s="213"/>
      <c r="IHY112" s="201"/>
      <c r="IHZ112" s="223"/>
      <c r="IIA112" s="213"/>
      <c r="IIB112" s="213"/>
      <c r="IIC112" s="201"/>
      <c r="IID112" s="223"/>
      <c r="IIE112" s="213"/>
      <c r="IIF112" s="213"/>
      <c r="IIG112" s="201"/>
      <c r="IIH112" s="223"/>
      <c r="III112" s="213"/>
      <c r="IIJ112" s="213"/>
      <c r="IIK112" s="201"/>
      <c r="IIL112" s="223"/>
      <c r="IIM112" s="213"/>
      <c r="IIN112" s="213"/>
      <c r="IIO112" s="201"/>
      <c r="IIP112" s="223"/>
      <c r="IIQ112" s="213"/>
      <c r="IIR112" s="213"/>
      <c r="IIS112" s="201"/>
      <c r="IIT112" s="223"/>
      <c r="IIU112" s="213"/>
      <c r="IIV112" s="213"/>
      <c r="IIW112" s="201"/>
      <c r="IIX112" s="223"/>
      <c r="IIY112" s="213"/>
      <c r="IIZ112" s="213"/>
      <c r="IJA112" s="201"/>
      <c r="IJB112" s="223"/>
      <c r="IJC112" s="213"/>
      <c r="IJD112" s="213"/>
      <c r="IJE112" s="201"/>
      <c r="IJF112" s="223"/>
      <c r="IJG112" s="213"/>
      <c r="IJH112" s="213"/>
      <c r="IJI112" s="201"/>
      <c r="IJJ112" s="223"/>
      <c r="IJK112" s="213"/>
      <c r="IJL112" s="213"/>
      <c r="IJM112" s="201"/>
      <c r="IJN112" s="223"/>
      <c r="IJO112" s="213"/>
      <c r="IJP112" s="213"/>
      <c r="IJQ112" s="201"/>
      <c r="IJR112" s="223"/>
      <c r="IJS112" s="213"/>
      <c r="IJT112" s="213"/>
      <c r="IJU112" s="201"/>
      <c r="IJV112" s="223"/>
      <c r="IJW112" s="213"/>
      <c r="IJX112" s="213"/>
      <c r="IJY112" s="201"/>
      <c r="IJZ112" s="223"/>
      <c r="IKA112" s="213"/>
      <c r="IKB112" s="213"/>
      <c r="IKC112" s="201"/>
      <c r="IKD112" s="223"/>
      <c r="IKE112" s="213"/>
      <c r="IKF112" s="213"/>
      <c r="IKG112" s="201"/>
      <c r="IKH112" s="223"/>
      <c r="IKI112" s="213"/>
      <c r="IKJ112" s="213"/>
      <c r="IKK112" s="201"/>
      <c r="IKL112" s="223"/>
      <c r="IKM112" s="213"/>
      <c r="IKN112" s="213"/>
      <c r="IKO112" s="201"/>
      <c r="IKP112" s="223"/>
      <c r="IKQ112" s="213"/>
      <c r="IKR112" s="213"/>
      <c r="IKS112" s="201"/>
      <c r="IKT112" s="223"/>
      <c r="IKU112" s="213"/>
      <c r="IKV112" s="213"/>
      <c r="IKW112" s="201"/>
      <c r="IKX112" s="223"/>
      <c r="IKY112" s="213"/>
      <c r="IKZ112" s="213"/>
      <c r="ILA112" s="201"/>
      <c r="ILB112" s="223"/>
      <c r="ILC112" s="213"/>
      <c r="ILD112" s="213"/>
      <c r="ILE112" s="201"/>
      <c r="ILF112" s="223"/>
      <c r="ILG112" s="213"/>
      <c r="ILH112" s="213"/>
      <c r="ILI112" s="201"/>
      <c r="ILJ112" s="223"/>
      <c r="ILK112" s="213"/>
      <c r="ILL112" s="213"/>
      <c r="ILM112" s="201"/>
      <c r="ILN112" s="223"/>
      <c r="ILO112" s="213"/>
      <c r="ILP112" s="213"/>
      <c r="ILQ112" s="201"/>
      <c r="ILR112" s="223"/>
      <c r="ILS112" s="213"/>
      <c r="ILT112" s="213"/>
      <c r="ILU112" s="201"/>
      <c r="ILV112" s="223"/>
      <c r="ILW112" s="213"/>
      <c r="ILX112" s="213"/>
      <c r="ILY112" s="201"/>
      <c r="ILZ112" s="223"/>
      <c r="IMA112" s="213"/>
      <c r="IMB112" s="213"/>
      <c r="IMC112" s="201"/>
      <c r="IMD112" s="223"/>
      <c r="IME112" s="213"/>
      <c r="IMF112" s="213"/>
      <c r="IMG112" s="201"/>
      <c r="IMH112" s="223"/>
      <c r="IMI112" s="213"/>
      <c r="IMJ112" s="213"/>
      <c r="IMK112" s="201"/>
      <c r="IML112" s="223"/>
      <c r="IMM112" s="213"/>
      <c r="IMN112" s="213"/>
      <c r="IMO112" s="201"/>
      <c r="IMP112" s="223"/>
      <c r="IMQ112" s="213"/>
      <c r="IMR112" s="213"/>
      <c r="IMS112" s="201"/>
      <c r="IMT112" s="223"/>
      <c r="IMU112" s="213"/>
      <c r="IMV112" s="213"/>
      <c r="IMW112" s="201"/>
      <c r="IMX112" s="223"/>
      <c r="IMY112" s="213"/>
      <c r="IMZ112" s="213"/>
      <c r="INA112" s="201"/>
      <c r="INB112" s="223"/>
      <c r="INC112" s="213"/>
      <c r="IND112" s="213"/>
      <c r="INE112" s="201"/>
      <c r="INF112" s="223"/>
      <c r="ING112" s="213"/>
      <c r="INH112" s="213"/>
      <c r="INI112" s="201"/>
      <c r="INJ112" s="223"/>
      <c r="INK112" s="213"/>
      <c r="INL112" s="213"/>
      <c r="INM112" s="201"/>
      <c r="INN112" s="223"/>
      <c r="INO112" s="213"/>
      <c r="INP112" s="213"/>
      <c r="INQ112" s="201"/>
      <c r="INR112" s="223"/>
      <c r="INS112" s="213"/>
      <c r="INT112" s="213"/>
      <c r="INU112" s="201"/>
      <c r="INV112" s="223"/>
      <c r="INW112" s="213"/>
      <c r="INX112" s="213"/>
      <c r="INY112" s="201"/>
      <c r="INZ112" s="223"/>
      <c r="IOA112" s="213"/>
      <c r="IOB112" s="213"/>
      <c r="IOC112" s="201"/>
      <c r="IOD112" s="223"/>
      <c r="IOE112" s="213"/>
      <c r="IOF112" s="213"/>
      <c r="IOG112" s="201"/>
      <c r="IOH112" s="223"/>
      <c r="IOI112" s="213"/>
      <c r="IOJ112" s="213"/>
      <c r="IOK112" s="201"/>
      <c r="IOL112" s="223"/>
      <c r="IOM112" s="213"/>
      <c r="ION112" s="213"/>
      <c r="IOO112" s="201"/>
      <c r="IOP112" s="223"/>
      <c r="IOQ112" s="213"/>
      <c r="IOR112" s="213"/>
      <c r="IOS112" s="201"/>
      <c r="IOT112" s="223"/>
      <c r="IOU112" s="213"/>
      <c r="IOV112" s="213"/>
      <c r="IOW112" s="201"/>
      <c r="IOX112" s="223"/>
      <c r="IOY112" s="213"/>
      <c r="IOZ112" s="213"/>
      <c r="IPA112" s="201"/>
      <c r="IPB112" s="223"/>
      <c r="IPC112" s="213"/>
      <c r="IPD112" s="213"/>
      <c r="IPE112" s="201"/>
      <c r="IPF112" s="223"/>
      <c r="IPG112" s="213"/>
      <c r="IPH112" s="213"/>
      <c r="IPI112" s="201"/>
      <c r="IPJ112" s="223"/>
      <c r="IPK112" s="213"/>
      <c r="IPL112" s="213"/>
      <c r="IPM112" s="201"/>
      <c r="IPN112" s="223"/>
      <c r="IPO112" s="213"/>
      <c r="IPP112" s="213"/>
      <c r="IPQ112" s="201"/>
      <c r="IPR112" s="223"/>
      <c r="IPS112" s="213"/>
      <c r="IPT112" s="213"/>
      <c r="IPU112" s="201"/>
      <c r="IPV112" s="223"/>
      <c r="IPW112" s="213"/>
      <c r="IPX112" s="213"/>
      <c r="IPY112" s="201"/>
      <c r="IPZ112" s="223"/>
      <c r="IQA112" s="213"/>
      <c r="IQB112" s="213"/>
      <c r="IQC112" s="201"/>
      <c r="IQD112" s="223"/>
      <c r="IQE112" s="213"/>
      <c r="IQF112" s="213"/>
      <c r="IQG112" s="201"/>
      <c r="IQH112" s="223"/>
      <c r="IQI112" s="213"/>
      <c r="IQJ112" s="213"/>
      <c r="IQK112" s="201"/>
      <c r="IQL112" s="223"/>
      <c r="IQM112" s="213"/>
      <c r="IQN112" s="213"/>
      <c r="IQO112" s="201"/>
      <c r="IQP112" s="223"/>
      <c r="IQQ112" s="213"/>
      <c r="IQR112" s="213"/>
      <c r="IQS112" s="201"/>
      <c r="IQT112" s="223"/>
      <c r="IQU112" s="213"/>
      <c r="IQV112" s="213"/>
      <c r="IQW112" s="201"/>
      <c r="IQX112" s="223"/>
      <c r="IQY112" s="213"/>
      <c r="IQZ112" s="213"/>
      <c r="IRA112" s="201"/>
      <c r="IRB112" s="223"/>
      <c r="IRC112" s="213"/>
      <c r="IRD112" s="213"/>
      <c r="IRE112" s="201"/>
      <c r="IRF112" s="223"/>
      <c r="IRG112" s="213"/>
      <c r="IRH112" s="213"/>
      <c r="IRI112" s="201"/>
      <c r="IRJ112" s="223"/>
      <c r="IRK112" s="213"/>
      <c r="IRL112" s="213"/>
      <c r="IRM112" s="201"/>
      <c r="IRN112" s="223"/>
      <c r="IRO112" s="213"/>
      <c r="IRP112" s="213"/>
      <c r="IRQ112" s="201"/>
      <c r="IRR112" s="223"/>
      <c r="IRS112" s="213"/>
      <c r="IRT112" s="213"/>
      <c r="IRU112" s="201"/>
      <c r="IRV112" s="223"/>
      <c r="IRW112" s="213"/>
      <c r="IRX112" s="213"/>
      <c r="IRY112" s="201"/>
      <c r="IRZ112" s="223"/>
      <c r="ISA112" s="213"/>
      <c r="ISB112" s="213"/>
      <c r="ISC112" s="201"/>
      <c r="ISD112" s="223"/>
      <c r="ISE112" s="213"/>
      <c r="ISF112" s="213"/>
      <c r="ISG112" s="201"/>
      <c r="ISH112" s="223"/>
      <c r="ISI112" s="213"/>
      <c r="ISJ112" s="213"/>
      <c r="ISK112" s="201"/>
      <c r="ISL112" s="223"/>
      <c r="ISM112" s="213"/>
      <c r="ISN112" s="213"/>
      <c r="ISO112" s="201"/>
      <c r="ISP112" s="223"/>
      <c r="ISQ112" s="213"/>
      <c r="ISR112" s="213"/>
      <c r="ISS112" s="201"/>
      <c r="IST112" s="223"/>
      <c r="ISU112" s="213"/>
      <c r="ISV112" s="213"/>
      <c r="ISW112" s="201"/>
      <c r="ISX112" s="223"/>
      <c r="ISY112" s="213"/>
      <c r="ISZ112" s="213"/>
      <c r="ITA112" s="201"/>
      <c r="ITB112" s="223"/>
      <c r="ITC112" s="213"/>
      <c r="ITD112" s="213"/>
      <c r="ITE112" s="201"/>
      <c r="ITF112" s="223"/>
      <c r="ITG112" s="213"/>
      <c r="ITH112" s="213"/>
      <c r="ITI112" s="201"/>
      <c r="ITJ112" s="223"/>
      <c r="ITK112" s="213"/>
      <c r="ITL112" s="213"/>
      <c r="ITM112" s="201"/>
      <c r="ITN112" s="223"/>
      <c r="ITO112" s="213"/>
      <c r="ITP112" s="213"/>
      <c r="ITQ112" s="201"/>
      <c r="ITR112" s="223"/>
      <c r="ITS112" s="213"/>
      <c r="ITT112" s="213"/>
      <c r="ITU112" s="201"/>
      <c r="ITV112" s="223"/>
      <c r="ITW112" s="213"/>
      <c r="ITX112" s="213"/>
      <c r="ITY112" s="201"/>
      <c r="ITZ112" s="223"/>
      <c r="IUA112" s="213"/>
      <c r="IUB112" s="213"/>
      <c r="IUC112" s="201"/>
      <c r="IUD112" s="223"/>
      <c r="IUE112" s="213"/>
      <c r="IUF112" s="213"/>
      <c r="IUG112" s="201"/>
      <c r="IUH112" s="223"/>
      <c r="IUI112" s="213"/>
      <c r="IUJ112" s="213"/>
      <c r="IUK112" s="201"/>
      <c r="IUL112" s="223"/>
      <c r="IUM112" s="213"/>
      <c r="IUN112" s="213"/>
      <c r="IUO112" s="201"/>
      <c r="IUP112" s="223"/>
      <c r="IUQ112" s="213"/>
      <c r="IUR112" s="213"/>
      <c r="IUS112" s="201"/>
      <c r="IUT112" s="223"/>
      <c r="IUU112" s="213"/>
      <c r="IUV112" s="213"/>
      <c r="IUW112" s="201"/>
      <c r="IUX112" s="223"/>
      <c r="IUY112" s="213"/>
      <c r="IUZ112" s="213"/>
      <c r="IVA112" s="201"/>
      <c r="IVB112" s="223"/>
      <c r="IVC112" s="213"/>
      <c r="IVD112" s="213"/>
      <c r="IVE112" s="201"/>
      <c r="IVF112" s="223"/>
      <c r="IVG112" s="213"/>
      <c r="IVH112" s="213"/>
      <c r="IVI112" s="201"/>
      <c r="IVJ112" s="223"/>
      <c r="IVK112" s="213"/>
      <c r="IVL112" s="213"/>
      <c r="IVM112" s="201"/>
      <c r="IVN112" s="223"/>
      <c r="IVO112" s="213"/>
      <c r="IVP112" s="213"/>
      <c r="IVQ112" s="201"/>
      <c r="IVR112" s="223"/>
      <c r="IVS112" s="213"/>
      <c r="IVT112" s="213"/>
      <c r="IVU112" s="201"/>
      <c r="IVV112" s="223"/>
      <c r="IVW112" s="213"/>
      <c r="IVX112" s="213"/>
      <c r="IVY112" s="201"/>
      <c r="IVZ112" s="223"/>
      <c r="IWA112" s="213"/>
      <c r="IWB112" s="213"/>
      <c r="IWC112" s="201"/>
      <c r="IWD112" s="223"/>
      <c r="IWE112" s="213"/>
      <c r="IWF112" s="213"/>
      <c r="IWG112" s="201"/>
      <c r="IWH112" s="223"/>
      <c r="IWI112" s="213"/>
      <c r="IWJ112" s="213"/>
      <c r="IWK112" s="201"/>
      <c r="IWL112" s="223"/>
      <c r="IWM112" s="213"/>
      <c r="IWN112" s="213"/>
      <c r="IWO112" s="201"/>
      <c r="IWP112" s="223"/>
      <c r="IWQ112" s="213"/>
      <c r="IWR112" s="213"/>
      <c r="IWS112" s="201"/>
      <c r="IWT112" s="223"/>
      <c r="IWU112" s="213"/>
      <c r="IWV112" s="213"/>
      <c r="IWW112" s="201"/>
      <c r="IWX112" s="223"/>
      <c r="IWY112" s="213"/>
      <c r="IWZ112" s="213"/>
      <c r="IXA112" s="201"/>
      <c r="IXB112" s="223"/>
      <c r="IXC112" s="213"/>
      <c r="IXD112" s="213"/>
      <c r="IXE112" s="201"/>
      <c r="IXF112" s="223"/>
      <c r="IXG112" s="213"/>
      <c r="IXH112" s="213"/>
      <c r="IXI112" s="201"/>
      <c r="IXJ112" s="223"/>
      <c r="IXK112" s="213"/>
      <c r="IXL112" s="213"/>
      <c r="IXM112" s="201"/>
      <c r="IXN112" s="223"/>
      <c r="IXO112" s="213"/>
      <c r="IXP112" s="213"/>
      <c r="IXQ112" s="201"/>
      <c r="IXR112" s="223"/>
      <c r="IXS112" s="213"/>
      <c r="IXT112" s="213"/>
      <c r="IXU112" s="201"/>
      <c r="IXV112" s="223"/>
      <c r="IXW112" s="213"/>
      <c r="IXX112" s="213"/>
      <c r="IXY112" s="201"/>
      <c r="IXZ112" s="223"/>
      <c r="IYA112" s="213"/>
      <c r="IYB112" s="213"/>
      <c r="IYC112" s="201"/>
      <c r="IYD112" s="223"/>
      <c r="IYE112" s="213"/>
      <c r="IYF112" s="213"/>
      <c r="IYG112" s="201"/>
      <c r="IYH112" s="223"/>
      <c r="IYI112" s="213"/>
      <c r="IYJ112" s="213"/>
      <c r="IYK112" s="201"/>
      <c r="IYL112" s="223"/>
      <c r="IYM112" s="213"/>
      <c r="IYN112" s="213"/>
      <c r="IYO112" s="201"/>
      <c r="IYP112" s="223"/>
      <c r="IYQ112" s="213"/>
      <c r="IYR112" s="213"/>
      <c r="IYS112" s="201"/>
      <c r="IYT112" s="223"/>
      <c r="IYU112" s="213"/>
      <c r="IYV112" s="213"/>
      <c r="IYW112" s="201"/>
      <c r="IYX112" s="223"/>
      <c r="IYY112" s="213"/>
      <c r="IYZ112" s="213"/>
      <c r="IZA112" s="201"/>
      <c r="IZB112" s="223"/>
      <c r="IZC112" s="213"/>
      <c r="IZD112" s="213"/>
      <c r="IZE112" s="201"/>
      <c r="IZF112" s="223"/>
      <c r="IZG112" s="213"/>
      <c r="IZH112" s="213"/>
      <c r="IZI112" s="201"/>
      <c r="IZJ112" s="223"/>
      <c r="IZK112" s="213"/>
      <c r="IZL112" s="213"/>
      <c r="IZM112" s="201"/>
      <c r="IZN112" s="223"/>
      <c r="IZO112" s="213"/>
      <c r="IZP112" s="213"/>
      <c r="IZQ112" s="201"/>
      <c r="IZR112" s="223"/>
      <c r="IZS112" s="213"/>
      <c r="IZT112" s="213"/>
      <c r="IZU112" s="201"/>
      <c r="IZV112" s="223"/>
      <c r="IZW112" s="213"/>
      <c r="IZX112" s="213"/>
      <c r="IZY112" s="201"/>
      <c r="IZZ112" s="223"/>
      <c r="JAA112" s="213"/>
      <c r="JAB112" s="213"/>
      <c r="JAC112" s="201"/>
      <c r="JAD112" s="223"/>
      <c r="JAE112" s="213"/>
      <c r="JAF112" s="213"/>
      <c r="JAG112" s="201"/>
      <c r="JAH112" s="223"/>
      <c r="JAI112" s="213"/>
      <c r="JAJ112" s="213"/>
      <c r="JAK112" s="201"/>
      <c r="JAL112" s="223"/>
      <c r="JAM112" s="213"/>
      <c r="JAN112" s="213"/>
      <c r="JAO112" s="201"/>
      <c r="JAP112" s="223"/>
      <c r="JAQ112" s="213"/>
      <c r="JAR112" s="213"/>
      <c r="JAS112" s="201"/>
      <c r="JAT112" s="223"/>
      <c r="JAU112" s="213"/>
      <c r="JAV112" s="213"/>
      <c r="JAW112" s="201"/>
      <c r="JAX112" s="223"/>
      <c r="JAY112" s="213"/>
      <c r="JAZ112" s="213"/>
      <c r="JBA112" s="201"/>
      <c r="JBB112" s="223"/>
      <c r="JBC112" s="213"/>
      <c r="JBD112" s="213"/>
      <c r="JBE112" s="201"/>
      <c r="JBF112" s="223"/>
      <c r="JBG112" s="213"/>
      <c r="JBH112" s="213"/>
      <c r="JBI112" s="201"/>
      <c r="JBJ112" s="223"/>
      <c r="JBK112" s="213"/>
      <c r="JBL112" s="213"/>
      <c r="JBM112" s="201"/>
      <c r="JBN112" s="223"/>
      <c r="JBO112" s="213"/>
      <c r="JBP112" s="213"/>
      <c r="JBQ112" s="201"/>
      <c r="JBR112" s="223"/>
      <c r="JBS112" s="213"/>
      <c r="JBT112" s="213"/>
      <c r="JBU112" s="201"/>
      <c r="JBV112" s="223"/>
      <c r="JBW112" s="213"/>
      <c r="JBX112" s="213"/>
      <c r="JBY112" s="201"/>
      <c r="JBZ112" s="223"/>
      <c r="JCA112" s="213"/>
      <c r="JCB112" s="213"/>
      <c r="JCC112" s="201"/>
      <c r="JCD112" s="223"/>
      <c r="JCE112" s="213"/>
      <c r="JCF112" s="213"/>
      <c r="JCG112" s="201"/>
      <c r="JCH112" s="223"/>
      <c r="JCI112" s="213"/>
      <c r="JCJ112" s="213"/>
      <c r="JCK112" s="201"/>
      <c r="JCL112" s="223"/>
      <c r="JCM112" s="213"/>
      <c r="JCN112" s="213"/>
      <c r="JCO112" s="201"/>
      <c r="JCP112" s="223"/>
      <c r="JCQ112" s="213"/>
      <c r="JCR112" s="213"/>
      <c r="JCS112" s="201"/>
      <c r="JCT112" s="223"/>
      <c r="JCU112" s="213"/>
      <c r="JCV112" s="213"/>
      <c r="JCW112" s="201"/>
      <c r="JCX112" s="223"/>
      <c r="JCY112" s="213"/>
      <c r="JCZ112" s="213"/>
      <c r="JDA112" s="201"/>
      <c r="JDB112" s="223"/>
      <c r="JDC112" s="213"/>
      <c r="JDD112" s="213"/>
      <c r="JDE112" s="201"/>
      <c r="JDF112" s="223"/>
      <c r="JDG112" s="213"/>
      <c r="JDH112" s="213"/>
      <c r="JDI112" s="201"/>
      <c r="JDJ112" s="223"/>
      <c r="JDK112" s="213"/>
      <c r="JDL112" s="213"/>
      <c r="JDM112" s="201"/>
      <c r="JDN112" s="223"/>
      <c r="JDO112" s="213"/>
      <c r="JDP112" s="213"/>
      <c r="JDQ112" s="201"/>
      <c r="JDR112" s="223"/>
      <c r="JDS112" s="213"/>
      <c r="JDT112" s="213"/>
      <c r="JDU112" s="201"/>
      <c r="JDV112" s="223"/>
      <c r="JDW112" s="213"/>
      <c r="JDX112" s="213"/>
      <c r="JDY112" s="201"/>
      <c r="JDZ112" s="223"/>
      <c r="JEA112" s="213"/>
      <c r="JEB112" s="213"/>
      <c r="JEC112" s="201"/>
      <c r="JED112" s="223"/>
      <c r="JEE112" s="213"/>
      <c r="JEF112" s="213"/>
      <c r="JEG112" s="201"/>
      <c r="JEH112" s="223"/>
      <c r="JEI112" s="213"/>
      <c r="JEJ112" s="213"/>
      <c r="JEK112" s="201"/>
      <c r="JEL112" s="223"/>
      <c r="JEM112" s="213"/>
      <c r="JEN112" s="213"/>
      <c r="JEO112" s="201"/>
      <c r="JEP112" s="223"/>
      <c r="JEQ112" s="213"/>
      <c r="JER112" s="213"/>
      <c r="JES112" s="201"/>
      <c r="JET112" s="223"/>
      <c r="JEU112" s="213"/>
      <c r="JEV112" s="213"/>
      <c r="JEW112" s="201"/>
      <c r="JEX112" s="223"/>
      <c r="JEY112" s="213"/>
      <c r="JEZ112" s="213"/>
      <c r="JFA112" s="201"/>
      <c r="JFB112" s="223"/>
      <c r="JFC112" s="213"/>
      <c r="JFD112" s="213"/>
      <c r="JFE112" s="201"/>
      <c r="JFF112" s="223"/>
      <c r="JFG112" s="213"/>
      <c r="JFH112" s="213"/>
      <c r="JFI112" s="201"/>
      <c r="JFJ112" s="223"/>
      <c r="JFK112" s="213"/>
      <c r="JFL112" s="213"/>
      <c r="JFM112" s="201"/>
      <c r="JFN112" s="223"/>
      <c r="JFO112" s="213"/>
      <c r="JFP112" s="213"/>
      <c r="JFQ112" s="201"/>
      <c r="JFR112" s="223"/>
      <c r="JFS112" s="213"/>
      <c r="JFT112" s="213"/>
      <c r="JFU112" s="201"/>
      <c r="JFV112" s="223"/>
      <c r="JFW112" s="213"/>
      <c r="JFX112" s="213"/>
      <c r="JFY112" s="201"/>
      <c r="JFZ112" s="223"/>
      <c r="JGA112" s="213"/>
      <c r="JGB112" s="213"/>
      <c r="JGC112" s="201"/>
      <c r="JGD112" s="223"/>
      <c r="JGE112" s="213"/>
      <c r="JGF112" s="213"/>
      <c r="JGG112" s="201"/>
      <c r="JGH112" s="223"/>
      <c r="JGI112" s="213"/>
      <c r="JGJ112" s="213"/>
      <c r="JGK112" s="201"/>
      <c r="JGL112" s="223"/>
      <c r="JGM112" s="213"/>
      <c r="JGN112" s="213"/>
      <c r="JGO112" s="201"/>
      <c r="JGP112" s="223"/>
      <c r="JGQ112" s="213"/>
      <c r="JGR112" s="213"/>
      <c r="JGS112" s="201"/>
      <c r="JGT112" s="223"/>
      <c r="JGU112" s="213"/>
      <c r="JGV112" s="213"/>
      <c r="JGW112" s="201"/>
      <c r="JGX112" s="223"/>
      <c r="JGY112" s="213"/>
      <c r="JGZ112" s="213"/>
      <c r="JHA112" s="201"/>
      <c r="JHB112" s="223"/>
      <c r="JHC112" s="213"/>
      <c r="JHD112" s="213"/>
      <c r="JHE112" s="201"/>
      <c r="JHF112" s="223"/>
      <c r="JHG112" s="213"/>
      <c r="JHH112" s="213"/>
      <c r="JHI112" s="201"/>
      <c r="JHJ112" s="223"/>
      <c r="JHK112" s="213"/>
      <c r="JHL112" s="213"/>
      <c r="JHM112" s="201"/>
      <c r="JHN112" s="223"/>
      <c r="JHO112" s="213"/>
      <c r="JHP112" s="213"/>
      <c r="JHQ112" s="201"/>
      <c r="JHR112" s="223"/>
      <c r="JHS112" s="213"/>
      <c r="JHT112" s="213"/>
      <c r="JHU112" s="201"/>
      <c r="JHV112" s="223"/>
      <c r="JHW112" s="213"/>
      <c r="JHX112" s="213"/>
      <c r="JHY112" s="201"/>
      <c r="JHZ112" s="223"/>
      <c r="JIA112" s="213"/>
      <c r="JIB112" s="213"/>
      <c r="JIC112" s="201"/>
      <c r="JID112" s="223"/>
      <c r="JIE112" s="213"/>
      <c r="JIF112" s="213"/>
      <c r="JIG112" s="201"/>
      <c r="JIH112" s="223"/>
      <c r="JII112" s="213"/>
      <c r="JIJ112" s="213"/>
      <c r="JIK112" s="201"/>
      <c r="JIL112" s="223"/>
      <c r="JIM112" s="213"/>
      <c r="JIN112" s="213"/>
      <c r="JIO112" s="201"/>
      <c r="JIP112" s="223"/>
      <c r="JIQ112" s="213"/>
      <c r="JIR112" s="213"/>
      <c r="JIS112" s="201"/>
      <c r="JIT112" s="223"/>
      <c r="JIU112" s="213"/>
      <c r="JIV112" s="213"/>
      <c r="JIW112" s="201"/>
      <c r="JIX112" s="223"/>
      <c r="JIY112" s="213"/>
      <c r="JIZ112" s="213"/>
      <c r="JJA112" s="201"/>
      <c r="JJB112" s="223"/>
      <c r="JJC112" s="213"/>
      <c r="JJD112" s="213"/>
      <c r="JJE112" s="201"/>
      <c r="JJF112" s="223"/>
      <c r="JJG112" s="213"/>
      <c r="JJH112" s="213"/>
      <c r="JJI112" s="201"/>
      <c r="JJJ112" s="223"/>
      <c r="JJK112" s="213"/>
      <c r="JJL112" s="213"/>
      <c r="JJM112" s="201"/>
      <c r="JJN112" s="223"/>
      <c r="JJO112" s="213"/>
      <c r="JJP112" s="213"/>
      <c r="JJQ112" s="201"/>
      <c r="JJR112" s="223"/>
      <c r="JJS112" s="213"/>
      <c r="JJT112" s="213"/>
      <c r="JJU112" s="201"/>
      <c r="JJV112" s="223"/>
      <c r="JJW112" s="213"/>
      <c r="JJX112" s="213"/>
      <c r="JJY112" s="201"/>
      <c r="JJZ112" s="223"/>
      <c r="JKA112" s="213"/>
      <c r="JKB112" s="213"/>
      <c r="JKC112" s="201"/>
      <c r="JKD112" s="223"/>
      <c r="JKE112" s="213"/>
      <c r="JKF112" s="213"/>
      <c r="JKG112" s="201"/>
      <c r="JKH112" s="223"/>
      <c r="JKI112" s="213"/>
      <c r="JKJ112" s="213"/>
      <c r="JKK112" s="201"/>
      <c r="JKL112" s="223"/>
      <c r="JKM112" s="213"/>
      <c r="JKN112" s="213"/>
      <c r="JKO112" s="201"/>
      <c r="JKP112" s="223"/>
      <c r="JKQ112" s="213"/>
      <c r="JKR112" s="213"/>
      <c r="JKS112" s="201"/>
      <c r="JKT112" s="223"/>
      <c r="JKU112" s="213"/>
      <c r="JKV112" s="213"/>
      <c r="JKW112" s="201"/>
      <c r="JKX112" s="223"/>
      <c r="JKY112" s="213"/>
      <c r="JKZ112" s="213"/>
      <c r="JLA112" s="201"/>
      <c r="JLB112" s="223"/>
      <c r="JLC112" s="213"/>
      <c r="JLD112" s="213"/>
      <c r="JLE112" s="201"/>
      <c r="JLF112" s="223"/>
      <c r="JLG112" s="213"/>
      <c r="JLH112" s="213"/>
      <c r="JLI112" s="201"/>
      <c r="JLJ112" s="223"/>
      <c r="JLK112" s="213"/>
      <c r="JLL112" s="213"/>
      <c r="JLM112" s="201"/>
      <c r="JLN112" s="223"/>
      <c r="JLO112" s="213"/>
      <c r="JLP112" s="213"/>
      <c r="JLQ112" s="201"/>
      <c r="JLR112" s="223"/>
      <c r="JLS112" s="213"/>
      <c r="JLT112" s="213"/>
      <c r="JLU112" s="201"/>
      <c r="JLV112" s="223"/>
      <c r="JLW112" s="213"/>
      <c r="JLX112" s="213"/>
      <c r="JLY112" s="201"/>
      <c r="JLZ112" s="223"/>
      <c r="JMA112" s="213"/>
      <c r="JMB112" s="213"/>
      <c r="JMC112" s="201"/>
      <c r="JMD112" s="223"/>
      <c r="JME112" s="213"/>
      <c r="JMF112" s="213"/>
      <c r="JMG112" s="201"/>
      <c r="JMH112" s="223"/>
      <c r="JMI112" s="213"/>
      <c r="JMJ112" s="213"/>
      <c r="JMK112" s="201"/>
      <c r="JML112" s="223"/>
      <c r="JMM112" s="213"/>
      <c r="JMN112" s="213"/>
      <c r="JMO112" s="201"/>
      <c r="JMP112" s="223"/>
      <c r="JMQ112" s="213"/>
      <c r="JMR112" s="213"/>
      <c r="JMS112" s="201"/>
      <c r="JMT112" s="223"/>
      <c r="JMU112" s="213"/>
      <c r="JMV112" s="213"/>
      <c r="JMW112" s="201"/>
      <c r="JMX112" s="223"/>
      <c r="JMY112" s="213"/>
      <c r="JMZ112" s="213"/>
      <c r="JNA112" s="201"/>
      <c r="JNB112" s="223"/>
      <c r="JNC112" s="213"/>
      <c r="JND112" s="213"/>
      <c r="JNE112" s="201"/>
      <c r="JNF112" s="223"/>
      <c r="JNG112" s="213"/>
      <c r="JNH112" s="213"/>
      <c r="JNI112" s="201"/>
      <c r="JNJ112" s="223"/>
      <c r="JNK112" s="213"/>
      <c r="JNL112" s="213"/>
      <c r="JNM112" s="201"/>
      <c r="JNN112" s="223"/>
      <c r="JNO112" s="213"/>
      <c r="JNP112" s="213"/>
      <c r="JNQ112" s="201"/>
      <c r="JNR112" s="223"/>
      <c r="JNS112" s="213"/>
      <c r="JNT112" s="213"/>
      <c r="JNU112" s="201"/>
      <c r="JNV112" s="223"/>
      <c r="JNW112" s="213"/>
      <c r="JNX112" s="213"/>
      <c r="JNY112" s="201"/>
      <c r="JNZ112" s="223"/>
      <c r="JOA112" s="213"/>
      <c r="JOB112" s="213"/>
      <c r="JOC112" s="201"/>
      <c r="JOD112" s="223"/>
      <c r="JOE112" s="213"/>
      <c r="JOF112" s="213"/>
      <c r="JOG112" s="201"/>
      <c r="JOH112" s="223"/>
      <c r="JOI112" s="213"/>
      <c r="JOJ112" s="213"/>
      <c r="JOK112" s="201"/>
      <c r="JOL112" s="223"/>
      <c r="JOM112" s="213"/>
      <c r="JON112" s="213"/>
      <c r="JOO112" s="201"/>
      <c r="JOP112" s="223"/>
      <c r="JOQ112" s="213"/>
      <c r="JOR112" s="213"/>
      <c r="JOS112" s="201"/>
      <c r="JOT112" s="223"/>
      <c r="JOU112" s="213"/>
      <c r="JOV112" s="213"/>
      <c r="JOW112" s="201"/>
      <c r="JOX112" s="223"/>
      <c r="JOY112" s="213"/>
      <c r="JOZ112" s="213"/>
      <c r="JPA112" s="201"/>
      <c r="JPB112" s="223"/>
      <c r="JPC112" s="213"/>
      <c r="JPD112" s="213"/>
      <c r="JPE112" s="201"/>
      <c r="JPF112" s="223"/>
      <c r="JPG112" s="213"/>
      <c r="JPH112" s="213"/>
      <c r="JPI112" s="201"/>
      <c r="JPJ112" s="223"/>
      <c r="JPK112" s="213"/>
      <c r="JPL112" s="213"/>
      <c r="JPM112" s="201"/>
      <c r="JPN112" s="223"/>
      <c r="JPO112" s="213"/>
      <c r="JPP112" s="213"/>
      <c r="JPQ112" s="201"/>
      <c r="JPR112" s="223"/>
      <c r="JPS112" s="213"/>
      <c r="JPT112" s="213"/>
      <c r="JPU112" s="201"/>
      <c r="JPV112" s="223"/>
      <c r="JPW112" s="213"/>
      <c r="JPX112" s="213"/>
      <c r="JPY112" s="201"/>
      <c r="JPZ112" s="223"/>
      <c r="JQA112" s="213"/>
      <c r="JQB112" s="213"/>
      <c r="JQC112" s="201"/>
      <c r="JQD112" s="223"/>
      <c r="JQE112" s="213"/>
      <c r="JQF112" s="213"/>
      <c r="JQG112" s="201"/>
      <c r="JQH112" s="223"/>
      <c r="JQI112" s="213"/>
      <c r="JQJ112" s="213"/>
      <c r="JQK112" s="201"/>
      <c r="JQL112" s="223"/>
      <c r="JQM112" s="213"/>
      <c r="JQN112" s="213"/>
      <c r="JQO112" s="201"/>
      <c r="JQP112" s="223"/>
      <c r="JQQ112" s="213"/>
      <c r="JQR112" s="213"/>
      <c r="JQS112" s="201"/>
      <c r="JQT112" s="223"/>
      <c r="JQU112" s="213"/>
      <c r="JQV112" s="213"/>
      <c r="JQW112" s="201"/>
      <c r="JQX112" s="223"/>
      <c r="JQY112" s="213"/>
      <c r="JQZ112" s="213"/>
      <c r="JRA112" s="201"/>
      <c r="JRB112" s="223"/>
      <c r="JRC112" s="213"/>
      <c r="JRD112" s="213"/>
      <c r="JRE112" s="201"/>
      <c r="JRF112" s="223"/>
      <c r="JRG112" s="213"/>
      <c r="JRH112" s="213"/>
      <c r="JRI112" s="201"/>
      <c r="JRJ112" s="223"/>
      <c r="JRK112" s="213"/>
      <c r="JRL112" s="213"/>
      <c r="JRM112" s="201"/>
      <c r="JRN112" s="223"/>
      <c r="JRO112" s="213"/>
      <c r="JRP112" s="213"/>
      <c r="JRQ112" s="201"/>
      <c r="JRR112" s="223"/>
      <c r="JRS112" s="213"/>
      <c r="JRT112" s="213"/>
      <c r="JRU112" s="201"/>
      <c r="JRV112" s="223"/>
      <c r="JRW112" s="213"/>
      <c r="JRX112" s="213"/>
      <c r="JRY112" s="201"/>
      <c r="JRZ112" s="223"/>
      <c r="JSA112" s="213"/>
      <c r="JSB112" s="213"/>
      <c r="JSC112" s="201"/>
      <c r="JSD112" s="223"/>
      <c r="JSE112" s="213"/>
      <c r="JSF112" s="213"/>
      <c r="JSG112" s="201"/>
      <c r="JSH112" s="223"/>
      <c r="JSI112" s="213"/>
      <c r="JSJ112" s="213"/>
      <c r="JSK112" s="201"/>
      <c r="JSL112" s="223"/>
      <c r="JSM112" s="213"/>
      <c r="JSN112" s="213"/>
      <c r="JSO112" s="201"/>
      <c r="JSP112" s="223"/>
      <c r="JSQ112" s="213"/>
      <c r="JSR112" s="213"/>
      <c r="JSS112" s="201"/>
      <c r="JST112" s="223"/>
      <c r="JSU112" s="213"/>
      <c r="JSV112" s="213"/>
      <c r="JSW112" s="201"/>
      <c r="JSX112" s="223"/>
      <c r="JSY112" s="213"/>
      <c r="JSZ112" s="213"/>
      <c r="JTA112" s="201"/>
      <c r="JTB112" s="223"/>
      <c r="JTC112" s="213"/>
      <c r="JTD112" s="213"/>
      <c r="JTE112" s="201"/>
      <c r="JTF112" s="223"/>
      <c r="JTG112" s="213"/>
      <c r="JTH112" s="213"/>
      <c r="JTI112" s="201"/>
      <c r="JTJ112" s="223"/>
      <c r="JTK112" s="213"/>
      <c r="JTL112" s="213"/>
      <c r="JTM112" s="201"/>
      <c r="JTN112" s="223"/>
      <c r="JTO112" s="213"/>
      <c r="JTP112" s="213"/>
      <c r="JTQ112" s="201"/>
      <c r="JTR112" s="223"/>
      <c r="JTS112" s="213"/>
      <c r="JTT112" s="213"/>
      <c r="JTU112" s="201"/>
      <c r="JTV112" s="223"/>
      <c r="JTW112" s="213"/>
      <c r="JTX112" s="213"/>
      <c r="JTY112" s="201"/>
      <c r="JTZ112" s="223"/>
      <c r="JUA112" s="213"/>
      <c r="JUB112" s="213"/>
      <c r="JUC112" s="201"/>
      <c r="JUD112" s="223"/>
      <c r="JUE112" s="213"/>
      <c r="JUF112" s="213"/>
      <c r="JUG112" s="201"/>
      <c r="JUH112" s="223"/>
      <c r="JUI112" s="213"/>
      <c r="JUJ112" s="213"/>
      <c r="JUK112" s="201"/>
      <c r="JUL112" s="223"/>
      <c r="JUM112" s="213"/>
      <c r="JUN112" s="213"/>
      <c r="JUO112" s="201"/>
      <c r="JUP112" s="223"/>
      <c r="JUQ112" s="213"/>
      <c r="JUR112" s="213"/>
      <c r="JUS112" s="201"/>
      <c r="JUT112" s="223"/>
      <c r="JUU112" s="213"/>
      <c r="JUV112" s="213"/>
      <c r="JUW112" s="201"/>
      <c r="JUX112" s="223"/>
      <c r="JUY112" s="213"/>
      <c r="JUZ112" s="213"/>
      <c r="JVA112" s="201"/>
      <c r="JVB112" s="223"/>
      <c r="JVC112" s="213"/>
      <c r="JVD112" s="213"/>
      <c r="JVE112" s="201"/>
      <c r="JVF112" s="223"/>
      <c r="JVG112" s="213"/>
      <c r="JVH112" s="213"/>
      <c r="JVI112" s="201"/>
      <c r="JVJ112" s="223"/>
      <c r="JVK112" s="213"/>
      <c r="JVL112" s="213"/>
      <c r="JVM112" s="201"/>
      <c r="JVN112" s="223"/>
      <c r="JVO112" s="213"/>
      <c r="JVP112" s="213"/>
      <c r="JVQ112" s="201"/>
      <c r="JVR112" s="223"/>
      <c r="JVS112" s="213"/>
      <c r="JVT112" s="213"/>
      <c r="JVU112" s="201"/>
      <c r="JVV112" s="223"/>
      <c r="JVW112" s="213"/>
      <c r="JVX112" s="213"/>
      <c r="JVY112" s="201"/>
      <c r="JVZ112" s="223"/>
      <c r="JWA112" s="213"/>
      <c r="JWB112" s="213"/>
      <c r="JWC112" s="201"/>
      <c r="JWD112" s="223"/>
      <c r="JWE112" s="213"/>
      <c r="JWF112" s="213"/>
      <c r="JWG112" s="201"/>
      <c r="JWH112" s="223"/>
      <c r="JWI112" s="213"/>
      <c r="JWJ112" s="213"/>
      <c r="JWK112" s="201"/>
      <c r="JWL112" s="223"/>
      <c r="JWM112" s="213"/>
      <c r="JWN112" s="213"/>
      <c r="JWO112" s="201"/>
      <c r="JWP112" s="223"/>
      <c r="JWQ112" s="213"/>
      <c r="JWR112" s="213"/>
      <c r="JWS112" s="201"/>
      <c r="JWT112" s="223"/>
      <c r="JWU112" s="213"/>
      <c r="JWV112" s="213"/>
      <c r="JWW112" s="201"/>
      <c r="JWX112" s="223"/>
      <c r="JWY112" s="213"/>
      <c r="JWZ112" s="213"/>
      <c r="JXA112" s="201"/>
      <c r="JXB112" s="223"/>
      <c r="JXC112" s="213"/>
      <c r="JXD112" s="213"/>
      <c r="JXE112" s="201"/>
      <c r="JXF112" s="223"/>
      <c r="JXG112" s="213"/>
      <c r="JXH112" s="213"/>
      <c r="JXI112" s="201"/>
      <c r="JXJ112" s="223"/>
      <c r="JXK112" s="213"/>
      <c r="JXL112" s="213"/>
      <c r="JXM112" s="201"/>
      <c r="JXN112" s="223"/>
      <c r="JXO112" s="213"/>
      <c r="JXP112" s="213"/>
      <c r="JXQ112" s="201"/>
      <c r="JXR112" s="223"/>
      <c r="JXS112" s="213"/>
      <c r="JXT112" s="213"/>
      <c r="JXU112" s="201"/>
      <c r="JXV112" s="223"/>
      <c r="JXW112" s="213"/>
      <c r="JXX112" s="213"/>
      <c r="JXY112" s="201"/>
      <c r="JXZ112" s="223"/>
      <c r="JYA112" s="213"/>
      <c r="JYB112" s="213"/>
      <c r="JYC112" s="201"/>
      <c r="JYD112" s="223"/>
      <c r="JYE112" s="213"/>
      <c r="JYF112" s="213"/>
      <c r="JYG112" s="201"/>
      <c r="JYH112" s="223"/>
      <c r="JYI112" s="213"/>
      <c r="JYJ112" s="213"/>
      <c r="JYK112" s="201"/>
      <c r="JYL112" s="223"/>
      <c r="JYM112" s="213"/>
      <c r="JYN112" s="213"/>
      <c r="JYO112" s="201"/>
      <c r="JYP112" s="223"/>
      <c r="JYQ112" s="213"/>
      <c r="JYR112" s="213"/>
      <c r="JYS112" s="201"/>
      <c r="JYT112" s="223"/>
      <c r="JYU112" s="213"/>
      <c r="JYV112" s="213"/>
      <c r="JYW112" s="201"/>
      <c r="JYX112" s="223"/>
      <c r="JYY112" s="213"/>
      <c r="JYZ112" s="213"/>
      <c r="JZA112" s="201"/>
      <c r="JZB112" s="223"/>
      <c r="JZC112" s="213"/>
      <c r="JZD112" s="213"/>
      <c r="JZE112" s="201"/>
      <c r="JZF112" s="223"/>
      <c r="JZG112" s="213"/>
      <c r="JZH112" s="213"/>
      <c r="JZI112" s="201"/>
      <c r="JZJ112" s="223"/>
      <c r="JZK112" s="213"/>
      <c r="JZL112" s="213"/>
      <c r="JZM112" s="201"/>
      <c r="JZN112" s="223"/>
      <c r="JZO112" s="213"/>
      <c r="JZP112" s="213"/>
      <c r="JZQ112" s="201"/>
      <c r="JZR112" s="223"/>
      <c r="JZS112" s="213"/>
      <c r="JZT112" s="213"/>
      <c r="JZU112" s="201"/>
      <c r="JZV112" s="223"/>
      <c r="JZW112" s="213"/>
      <c r="JZX112" s="213"/>
      <c r="JZY112" s="201"/>
      <c r="JZZ112" s="223"/>
      <c r="KAA112" s="213"/>
      <c r="KAB112" s="213"/>
      <c r="KAC112" s="201"/>
      <c r="KAD112" s="223"/>
      <c r="KAE112" s="213"/>
      <c r="KAF112" s="213"/>
      <c r="KAG112" s="201"/>
      <c r="KAH112" s="223"/>
      <c r="KAI112" s="213"/>
      <c r="KAJ112" s="213"/>
      <c r="KAK112" s="201"/>
      <c r="KAL112" s="223"/>
      <c r="KAM112" s="213"/>
      <c r="KAN112" s="213"/>
      <c r="KAO112" s="201"/>
      <c r="KAP112" s="223"/>
      <c r="KAQ112" s="213"/>
      <c r="KAR112" s="213"/>
      <c r="KAS112" s="201"/>
      <c r="KAT112" s="223"/>
      <c r="KAU112" s="213"/>
      <c r="KAV112" s="213"/>
      <c r="KAW112" s="201"/>
      <c r="KAX112" s="223"/>
      <c r="KAY112" s="213"/>
      <c r="KAZ112" s="213"/>
      <c r="KBA112" s="201"/>
      <c r="KBB112" s="223"/>
      <c r="KBC112" s="213"/>
      <c r="KBD112" s="213"/>
      <c r="KBE112" s="201"/>
      <c r="KBF112" s="223"/>
      <c r="KBG112" s="213"/>
      <c r="KBH112" s="213"/>
      <c r="KBI112" s="201"/>
      <c r="KBJ112" s="223"/>
      <c r="KBK112" s="213"/>
      <c r="KBL112" s="213"/>
      <c r="KBM112" s="201"/>
      <c r="KBN112" s="223"/>
      <c r="KBO112" s="213"/>
      <c r="KBP112" s="213"/>
      <c r="KBQ112" s="201"/>
      <c r="KBR112" s="223"/>
      <c r="KBS112" s="213"/>
      <c r="KBT112" s="213"/>
      <c r="KBU112" s="201"/>
      <c r="KBV112" s="223"/>
      <c r="KBW112" s="213"/>
      <c r="KBX112" s="213"/>
      <c r="KBY112" s="201"/>
      <c r="KBZ112" s="223"/>
      <c r="KCA112" s="213"/>
      <c r="KCB112" s="213"/>
      <c r="KCC112" s="201"/>
      <c r="KCD112" s="223"/>
      <c r="KCE112" s="213"/>
      <c r="KCF112" s="213"/>
      <c r="KCG112" s="201"/>
      <c r="KCH112" s="223"/>
      <c r="KCI112" s="213"/>
      <c r="KCJ112" s="213"/>
      <c r="KCK112" s="201"/>
      <c r="KCL112" s="223"/>
      <c r="KCM112" s="213"/>
      <c r="KCN112" s="213"/>
      <c r="KCO112" s="201"/>
      <c r="KCP112" s="223"/>
      <c r="KCQ112" s="213"/>
      <c r="KCR112" s="213"/>
      <c r="KCS112" s="201"/>
      <c r="KCT112" s="223"/>
      <c r="KCU112" s="213"/>
      <c r="KCV112" s="213"/>
      <c r="KCW112" s="201"/>
      <c r="KCX112" s="223"/>
      <c r="KCY112" s="213"/>
      <c r="KCZ112" s="213"/>
      <c r="KDA112" s="201"/>
      <c r="KDB112" s="223"/>
      <c r="KDC112" s="213"/>
      <c r="KDD112" s="213"/>
      <c r="KDE112" s="201"/>
      <c r="KDF112" s="223"/>
      <c r="KDG112" s="213"/>
      <c r="KDH112" s="213"/>
      <c r="KDI112" s="201"/>
      <c r="KDJ112" s="223"/>
      <c r="KDK112" s="213"/>
      <c r="KDL112" s="213"/>
      <c r="KDM112" s="201"/>
      <c r="KDN112" s="223"/>
      <c r="KDO112" s="213"/>
      <c r="KDP112" s="213"/>
      <c r="KDQ112" s="201"/>
      <c r="KDR112" s="223"/>
      <c r="KDS112" s="213"/>
      <c r="KDT112" s="213"/>
      <c r="KDU112" s="201"/>
      <c r="KDV112" s="223"/>
      <c r="KDW112" s="213"/>
      <c r="KDX112" s="213"/>
      <c r="KDY112" s="201"/>
      <c r="KDZ112" s="223"/>
      <c r="KEA112" s="213"/>
      <c r="KEB112" s="213"/>
      <c r="KEC112" s="201"/>
      <c r="KED112" s="223"/>
      <c r="KEE112" s="213"/>
      <c r="KEF112" s="213"/>
      <c r="KEG112" s="201"/>
      <c r="KEH112" s="223"/>
      <c r="KEI112" s="213"/>
      <c r="KEJ112" s="213"/>
      <c r="KEK112" s="201"/>
      <c r="KEL112" s="223"/>
      <c r="KEM112" s="213"/>
      <c r="KEN112" s="213"/>
      <c r="KEO112" s="201"/>
      <c r="KEP112" s="223"/>
      <c r="KEQ112" s="213"/>
      <c r="KER112" s="213"/>
      <c r="KES112" s="201"/>
      <c r="KET112" s="223"/>
      <c r="KEU112" s="213"/>
      <c r="KEV112" s="213"/>
      <c r="KEW112" s="201"/>
      <c r="KEX112" s="223"/>
      <c r="KEY112" s="213"/>
      <c r="KEZ112" s="213"/>
      <c r="KFA112" s="201"/>
      <c r="KFB112" s="223"/>
      <c r="KFC112" s="213"/>
      <c r="KFD112" s="213"/>
      <c r="KFE112" s="201"/>
      <c r="KFF112" s="223"/>
      <c r="KFG112" s="213"/>
      <c r="KFH112" s="213"/>
      <c r="KFI112" s="201"/>
      <c r="KFJ112" s="223"/>
      <c r="KFK112" s="213"/>
      <c r="KFL112" s="213"/>
      <c r="KFM112" s="201"/>
      <c r="KFN112" s="223"/>
      <c r="KFO112" s="213"/>
      <c r="KFP112" s="213"/>
      <c r="KFQ112" s="201"/>
      <c r="KFR112" s="223"/>
      <c r="KFS112" s="213"/>
      <c r="KFT112" s="213"/>
      <c r="KFU112" s="201"/>
      <c r="KFV112" s="223"/>
      <c r="KFW112" s="213"/>
      <c r="KFX112" s="213"/>
      <c r="KFY112" s="201"/>
      <c r="KFZ112" s="223"/>
      <c r="KGA112" s="213"/>
      <c r="KGB112" s="213"/>
      <c r="KGC112" s="201"/>
      <c r="KGD112" s="223"/>
      <c r="KGE112" s="213"/>
      <c r="KGF112" s="213"/>
      <c r="KGG112" s="201"/>
      <c r="KGH112" s="223"/>
      <c r="KGI112" s="213"/>
      <c r="KGJ112" s="213"/>
      <c r="KGK112" s="201"/>
      <c r="KGL112" s="223"/>
      <c r="KGM112" s="213"/>
      <c r="KGN112" s="213"/>
      <c r="KGO112" s="201"/>
      <c r="KGP112" s="223"/>
      <c r="KGQ112" s="213"/>
      <c r="KGR112" s="213"/>
      <c r="KGS112" s="201"/>
      <c r="KGT112" s="223"/>
      <c r="KGU112" s="213"/>
      <c r="KGV112" s="213"/>
      <c r="KGW112" s="201"/>
      <c r="KGX112" s="223"/>
      <c r="KGY112" s="213"/>
      <c r="KGZ112" s="213"/>
      <c r="KHA112" s="201"/>
      <c r="KHB112" s="223"/>
      <c r="KHC112" s="213"/>
      <c r="KHD112" s="213"/>
      <c r="KHE112" s="201"/>
      <c r="KHF112" s="223"/>
      <c r="KHG112" s="213"/>
      <c r="KHH112" s="213"/>
      <c r="KHI112" s="201"/>
      <c r="KHJ112" s="223"/>
      <c r="KHK112" s="213"/>
      <c r="KHL112" s="213"/>
      <c r="KHM112" s="201"/>
      <c r="KHN112" s="223"/>
      <c r="KHO112" s="213"/>
      <c r="KHP112" s="213"/>
      <c r="KHQ112" s="201"/>
      <c r="KHR112" s="223"/>
      <c r="KHS112" s="213"/>
      <c r="KHT112" s="213"/>
      <c r="KHU112" s="201"/>
      <c r="KHV112" s="223"/>
      <c r="KHW112" s="213"/>
      <c r="KHX112" s="213"/>
      <c r="KHY112" s="201"/>
      <c r="KHZ112" s="223"/>
      <c r="KIA112" s="213"/>
      <c r="KIB112" s="213"/>
      <c r="KIC112" s="201"/>
      <c r="KID112" s="223"/>
      <c r="KIE112" s="213"/>
      <c r="KIF112" s="213"/>
      <c r="KIG112" s="201"/>
      <c r="KIH112" s="223"/>
      <c r="KII112" s="213"/>
      <c r="KIJ112" s="213"/>
      <c r="KIK112" s="201"/>
      <c r="KIL112" s="223"/>
      <c r="KIM112" s="213"/>
      <c r="KIN112" s="213"/>
      <c r="KIO112" s="201"/>
      <c r="KIP112" s="223"/>
      <c r="KIQ112" s="213"/>
      <c r="KIR112" s="213"/>
      <c r="KIS112" s="201"/>
      <c r="KIT112" s="223"/>
      <c r="KIU112" s="213"/>
      <c r="KIV112" s="213"/>
      <c r="KIW112" s="201"/>
      <c r="KIX112" s="223"/>
      <c r="KIY112" s="213"/>
      <c r="KIZ112" s="213"/>
      <c r="KJA112" s="201"/>
      <c r="KJB112" s="223"/>
      <c r="KJC112" s="213"/>
      <c r="KJD112" s="213"/>
      <c r="KJE112" s="201"/>
      <c r="KJF112" s="223"/>
      <c r="KJG112" s="213"/>
      <c r="KJH112" s="213"/>
      <c r="KJI112" s="201"/>
      <c r="KJJ112" s="223"/>
      <c r="KJK112" s="213"/>
      <c r="KJL112" s="213"/>
      <c r="KJM112" s="201"/>
      <c r="KJN112" s="223"/>
      <c r="KJO112" s="213"/>
      <c r="KJP112" s="213"/>
      <c r="KJQ112" s="201"/>
      <c r="KJR112" s="223"/>
      <c r="KJS112" s="213"/>
      <c r="KJT112" s="213"/>
      <c r="KJU112" s="201"/>
      <c r="KJV112" s="223"/>
      <c r="KJW112" s="213"/>
      <c r="KJX112" s="213"/>
      <c r="KJY112" s="201"/>
      <c r="KJZ112" s="223"/>
      <c r="KKA112" s="213"/>
      <c r="KKB112" s="213"/>
      <c r="KKC112" s="201"/>
      <c r="KKD112" s="223"/>
      <c r="KKE112" s="213"/>
      <c r="KKF112" s="213"/>
      <c r="KKG112" s="201"/>
      <c r="KKH112" s="223"/>
      <c r="KKI112" s="213"/>
      <c r="KKJ112" s="213"/>
      <c r="KKK112" s="201"/>
      <c r="KKL112" s="223"/>
      <c r="KKM112" s="213"/>
      <c r="KKN112" s="213"/>
      <c r="KKO112" s="201"/>
      <c r="KKP112" s="223"/>
      <c r="KKQ112" s="213"/>
      <c r="KKR112" s="213"/>
      <c r="KKS112" s="201"/>
      <c r="KKT112" s="223"/>
      <c r="KKU112" s="213"/>
      <c r="KKV112" s="213"/>
      <c r="KKW112" s="201"/>
      <c r="KKX112" s="223"/>
      <c r="KKY112" s="213"/>
      <c r="KKZ112" s="213"/>
      <c r="KLA112" s="201"/>
      <c r="KLB112" s="223"/>
      <c r="KLC112" s="213"/>
      <c r="KLD112" s="213"/>
      <c r="KLE112" s="201"/>
      <c r="KLF112" s="223"/>
      <c r="KLG112" s="213"/>
      <c r="KLH112" s="213"/>
      <c r="KLI112" s="201"/>
      <c r="KLJ112" s="223"/>
      <c r="KLK112" s="213"/>
      <c r="KLL112" s="213"/>
      <c r="KLM112" s="201"/>
      <c r="KLN112" s="223"/>
      <c r="KLO112" s="213"/>
      <c r="KLP112" s="213"/>
      <c r="KLQ112" s="201"/>
      <c r="KLR112" s="223"/>
      <c r="KLS112" s="213"/>
      <c r="KLT112" s="213"/>
      <c r="KLU112" s="201"/>
      <c r="KLV112" s="223"/>
      <c r="KLW112" s="213"/>
      <c r="KLX112" s="213"/>
      <c r="KLY112" s="201"/>
      <c r="KLZ112" s="223"/>
      <c r="KMA112" s="213"/>
      <c r="KMB112" s="213"/>
      <c r="KMC112" s="201"/>
      <c r="KMD112" s="223"/>
      <c r="KME112" s="213"/>
      <c r="KMF112" s="213"/>
      <c r="KMG112" s="201"/>
      <c r="KMH112" s="223"/>
      <c r="KMI112" s="213"/>
      <c r="KMJ112" s="213"/>
      <c r="KMK112" s="201"/>
      <c r="KML112" s="223"/>
      <c r="KMM112" s="213"/>
      <c r="KMN112" s="213"/>
      <c r="KMO112" s="201"/>
      <c r="KMP112" s="223"/>
      <c r="KMQ112" s="213"/>
      <c r="KMR112" s="213"/>
      <c r="KMS112" s="201"/>
      <c r="KMT112" s="223"/>
      <c r="KMU112" s="213"/>
      <c r="KMV112" s="213"/>
      <c r="KMW112" s="201"/>
      <c r="KMX112" s="223"/>
      <c r="KMY112" s="213"/>
      <c r="KMZ112" s="213"/>
      <c r="KNA112" s="201"/>
      <c r="KNB112" s="223"/>
      <c r="KNC112" s="213"/>
      <c r="KND112" s="213"/>
      <c r="KNE112" s="201"/>
      <c r="KNF112" s="223"/>
      <c r="KNG112" s="213"/>
      <c r="KNH112" s="213"/>
      <c r="KNI112" s="201"/>
      <c r="KNJ112" s="223"/>
      <c r="KNK112" s="213"/>
      <c r="KNL112" s="213"/>
      <c r="KNM112" s="201"/>
      <c r="KNN112" s="223"/>
      <c r="KNO112" s="213"/>
      <c r="KNP112" s="213"/>
      <c r="KNQ112" s="201"/>
      <c r="KNR112" s="223"/>
      <c r="KNS112" s="213"/>
      <c r="KNT112" s="213"/>
      <c r="KNU112" s="201"/>
      <c r="KNV112" s="223"/>
      <c r="KNW112" s="213"/>
      <c r="KNX112" s="213"/>
      <c r="KNY112" s="201"/>
      <c r="KNZ112" s="223"/>
      <c r="KOA112" s="213"/>
      <c r="KOB112" s="213"/>
      <c r="KOC112" s="201"/>
      <c r="KOD112" s="223"/>
      <c r="KOE112" s="213"/>
      <c r="KOF112" s="213"/>
      <c r="KOG112" s="201"/>
      <c r="KOH112" s="223"/>
      <c r="KOI112" s="213"/>
      <c r="KOJ112" s="213"/>
      <c r="KOK112" s="201"/>
      <c r="KOL112" s="223"/>
      <c r="KOM112" s="213"/>
      <c r="KON112" s="213"/>
      <c r="KOO112" s="201"/>
      <c r="KOP112" s="223"/>
      <c r="KOQ112" s="213"/>
      <c r="KOR112" s="213"/>
      <c r="KOS112" s="201"/>
      <c r="KOT112" s="223"/>
      <c r="KOU112" s="213"/>
      <c r="KOV112" s="213"/>
      <c r="KOW112" s="201"/>
      <c r="KOX112" s="223"/>
      <c r="KOY112" s="213"/>
      <c r="KOZ112" s="213"/>
      <c r="KPA112" s="201"/>
      <c r="KPB112" s="223"/>
      <c r="KPC112" s="213"/>
      <c r="KPD112" s="213"/>
      <c r="KPE112" s="201"/>
      <c r="KPF112" s="223"/>
      <c r="KPG112" s="213"/>
      <c r="KPH112" s="213"/>
      <c r="KPI112" s="201"/>
      <c r="KPJ112" s="223"/>
      <c r="KPK112" s="213"/>
      <c r="KPL112" s="213"/>
      <c r="KPM112" s="201"/>
      <c r="KPN112" s="223"/>
      <c r="KPO112" s="213"/>
      <c r="KPP112" s="213"/>
      <c r="KPQ112" s="201"/>
      <c r="KPR112" s="223"/>
      <c r="KPS112" s="213"/>
      <c r="KPT112" s="213"/>
      <c r="KPU112" s="201"/>
      <c r="KPV112" s="223"/>
      <c r="KPW112" s="213"/>
      <c r="KPX112" s="213"/>
      <c r="KPY112" s="201"/>
      <c r="KPZ112" s="223"/>
      <c r="KQA112" s="213"/>
      <c r="KQB112" s="213"/>
      <c r="KQC112" s="201"/>
      <c r="KQD112" s="223"/>
      <c r="KQE112" s="213"/>
      <c r="KQF112" s="213"/>
      <c r="KQG112" s="201"/>
      <c r="KQH112" s="223"/>
      <c r="KQI112" s="213"/>
      <c r="KQJ112" s="213"/>
      <c r="KQK112" s="201"/>
      <c r="KQL112" s="223"/>
      <c r="KQM112" s="213"/>
      <c r="KQN112" s="213"/>
      <c r="KQO112" s="201"/>
      <c r="KQP112" s="223"/>
      <c r="KQQ112" s="213"/>
      <c r="KQR112" s="213"/>
      <c r="KQS112" s="201"/>
      <c r="KQT112" s="223"/>
      <c r="KQU112" s="213"/>
      <c r="KQV112" s="213"/>
      <c r="KQW112" s="201"/>
      <c r="KQX112" s="223"/>
      <c r="KQY112" s="213"/>
      <c r="KQZ112" s="213"/>
      <c r="KRA112" s="201"/>
      <c r="KRB112" s="223"/>
      <c r="KRC112" s="213"/>
      <c r="KRD112" s="213"/>
      <c r="KRE112" s="201"/>
      <c r="KRF112" s="223"/>
      <c r="KRG112" s="213"/>
      <c r="KRH112" s="213"/>
      <c r="KRI112" s="201"/>
      <c r="KRJ112" s="223"/>
      <c r="KRK112" s="213"/>
      <c r="KRL112" s="213"/>
      <c r="KRM112" s="201"/>
      <c r="KRN112" s="223"/>
      <c r="KRO112" s="213"/>
      <c r="KRP112" s="213"/>
      <c r="KRQ112" s="201"/>
      <c r="KRR112" s="223"/>
      <c r="KRS112" s="213"/>
      <c r="KRT112" s="213"/>
      <c r="KRU112" s="201"/>
      <c r="KRV112" s="223"/>
      <c r="KRW112" s="213"/>
      <c r="KRX112" s="213"/>
      <c r="KRY112" s="201"/>
      <c r="KRZ112" s="223"/>
      <c r="KSA112" s="213"/>
      <c r="KSB112" s="213"/>
      <c r="KSC112" s="201"/>
      <c r="KSD112" s="223"/>
      <c r="KSE112" s="213"/>
      <c r="KSF112" s="213"/>
      <c r="KSG112" s="201"/>
      <c r="KSH112" s="223"/>
      <c r="KSI112" s="213"/>
      <c r="KSJ112" s="213"/>
      <c r="KSK112" s="201"/>
      <c r="KSL112" s="223"/>
      <c r="KSM112" s="213"/>
      <c r="KSN112" s="213"/>
      <c r="KSO112" s="201"/>
      <c r="KSP112" s="223"/>
      <c r="KSQ112" s="213"/>
      <c r="KSR112" s="213"/>
      <c r="KSS112" s="201"/>
      <c r="KST112" s="223"/>
      <c r="KSU112" s="213"/>
      <c r="KSV112" s="213"/>
      <c r="KSW112" s="201"/>
      <c r="KSX112" s="223"/>
      <c r="KSY112" s="213"/>
      <c r="KSZ112" s="213"/>
      <c r="KTA112" s="201"/>
      <c r="KTB112" s="223"/>
      <c r="KTC112" s="213"/>
      <c r="KTD112" s="213"/>
      <c r="KTE112" s="201"/>
      <c r="KTF112" s="223"/>
      <c r="KTG112" s="213"/>
      <c r="KTH112" s="213"/>
      <c r="KTI112" s="201"/>
      <c r="KTJ112" s="223"/>
      <c r="KTK112" s="213"/>
      <c r="KTL112" s="213"/>
      <c r="KTM112" s="201"/>
      <c r="KTN112" s="223"/>
      <c r="KTO112" s="213"/>
      <c r="KTP112" s="213"/>
      <c r="KTQ112" s="201"/>
      <c r="KTR112" s="223"/>
      <c r="KTS112" s="213"/>
      <c r="KTT112" s="213"/>
      <c r="KTU112" s="201"/>
      <c r="KTV112" s="223"/>
      <c r="KTW112" s="213"/>
      <c r="KTX112" s="213"/>
      <c r="KTY112" s="201"/>
      <c r="KTZ112" s="223"/>
      <c r="KUA112" s="213"/>
      <c r="KUB112" s="213"/>
      <c r="KUC112" s="201"/>
      <c r="KUD112" s="223"/>
      <c r="KUE112" s="213"/>
      <c r="KUF112" s="213"/>
      <c r="KUG112" s="201"/>
      <c r="KUH112" s="223"/>
      <c r="KUI112" s="213"/>
      <c r="KUJ112" s="213"/>
      <c r="KUK112" s="201"/>
      <c r="KUL112" s="223"/>
      <c r="KUM112" s="213"/>
      <c r="KUN112" s="213"/>
      <c r="KUO112" s="201"/>
      <c r="KUP112" s="223"/>
      <c r="KUQ112" s="213"/>
      <c r="KUR112" s="213"/>
      <c r="KUS112" s="201"/>
      <c r="KUT112" s="223"/>
      <c r="KUU112" s="213"/>
      <c r="KUV112" s="213"/>
      <c r="KUW112" s="201"/>
      <c r="KUX112" s="223"/>
      <c r="KUY112" s="213"/>
      <c r="KUZ112" s="213"/>
      <c r="KVA112" s="201"/>
      <c r="KVB112" s="223"/>
      <c r="KVC112" s="213"/>
      <c r="KVD112" s="213"/>
      <c r="KVE112" s="201"/>
      <c r="KVF112" s="223"/>
      <c r="KVG112" s="213"/>
      <c r="KVH112" s="213"/>
      <c r="KVI112" s="201"/>
      <c r="KVJ112" s="223"/>
      <c r="KVK112" s="213"/>
      <c r="KVL112" s="213"/>
      <c r="KVM112" s="201"/>
      <c r="KVN112" s="223"/>
      <c r="KVO112" s="213"/>
      <c r="KVP112" s="213"/>
      <c r="KVQ112" s="201"/>
      <c r="KVR112" s="223"/>
      <c r="KVS112" s="213"/>
      <c r="KVT112" s="213"/>
      <c r="KVU112" s="201"/>
      <c r="KVV112" s="223"/>
      <c r="KVW112" s="213"/>
      <c r="KVX112" s="213"/>
      <c r="KVY112" s="201"/>
      <c r="KVZ112" s="223"/>
      <c r="KWA112" s="213"/>
      <c r="KWB112" s="213"/>
      <c r="KWC112" s="201"/>
      <c r="KWD112" s="223"/>
      <c r="KWE112" s="213"/>
      <c r="KWF112" s="213"/>
      <c r="KWG112" s="201"/>
      <c r="KWH112" s="223"/>
      <c r="KWI112" s="213"/>
      <c r="KWJ112" s="213"/>
      <c r="KWK112" s="201"/>
      <c r="KWL112" s="223"/>
      <c r="KWM112" s="213"/>
      <c r="KWN112" s="213"/>
      <c r="KWO112" s="201"/>
      <c r="KWP112" s="223"/>
      <c r="KWQ112" s="213"/>
      <c r="KWR112" s="213"/>
      <c r="KWS112" s="201"/>
      <c r="KWT112" s="223"/>
      <c r="KWU112" s="213"/>
      <c r="KWV112" s="213"/>
      <c r="KWW112" s="201"/>
      <c r="KWX112" s="223"/>
      <c r="KWY112" s="213"/>
      <c r="KWZ112" s="213"/>
      <c r="KXA112" s="201"/>
      <c r="KXB112" s="223"/>
      <c r="KXC112" s="213"/>
      <c r="KXD112" s="213"/>
      <c r="KXE112" s="201"/>
      <c r="KXF112" s="223"/>
      <c r="KXG112" s="213"/>
      <c r="KXH112" s="213"/>
      <c r="KXI112" s="201"/>
      <c r="KXJ112" s="223"/>
      <c r="KXK112" s="213"/>
      <c r="KXL112" s="213"/>
      <c r="KXM112" s="201"/>
      <c r="KXN112" s="223"/>
      <c r="KXO112" s="213"/>
      <c r="KXP112" s="213"/>
      <c r="KXQ112" s="201"/>
      <c r="KXR112" s="223"/>
      <c r="KXS112" s="213"/>
      <c r="KXT112" s="213"/>
      <c r="KXU112" s="201"/>
      <c r="KXV112" s="223"/>
      <c r="KXW112" s="213"/>
      <c r="KXX112" s="213"/>
      <c r="KXY112" s="201"/>
      <c r="KXZ112" s="223"/>
      <c r="KYA112" s="213"/>
      <c r="KYB112" s="213"/>
      <c r="KYC112" s="201"/>
      <c r="KYD112" s="223"/>
      <c r="KYE112" s="213"/>
      <c r="KYF112" s="213"/>
      <c r="KYG112" s="201"/>
      <c r="KYH112" s="223"/>
      <c r="KYI112" s="213"/>
      <c r="KYJ112" s="213"/>
      <c r="KYK112" s="201"/>
      <c r="KYL112" s="223"/>
      <c r="KYM112" s="213"/>
      <c r="KYN112" s="213"/>
      <c r="KYO112" s="201"/>
      <c r="KYP112" s="223"/>
      <c r="KYQ112" s="213"/>
      <c r="KYR112" s="213"/>
      <c r="KYS112" s="201"/>
      <c r="KYT112" s="223"/>
      <c r="KYU112" s="213"/>
      <c r="KYV112" s="213"/>
      <c r="KYW112" s="201"/>
      <c r="KYX112" s="223"/>
      <c r="KYY112" s="213"/>
      <c r="KYZ112" s="213"/>
      <c r="KZA112" s="201"/>
      <c r="KZB112" s="223"/>
      <c r="KZC112" s="213"/>
      <c r="KZD112" s="213"/>
      <c r="KZE112" s="201"/>
      <c r="KZF112" s="223"/>
      <c r="KZG112" s="213"/>
      <c r="KZH112" s="213"/>
      <c r="KZI112" s="201"/>
      <c r="KZJ112" s="223"/>
      <c r="KZK112" s="213"/>
      <c r="KZL112" s="213"/>
      <c r="KZM112" s="201"/>
      <c r="KZN112" s="223"/>
      <c r="KZO112" s="213"/>
      <c r="KZP112" s="213"/>
      <c r="KZQ112" s="201"/>
      <c r="KZR112" s="223"/>
      <c r="KZS112" s="213"/>
      <c r="KZT112" s="213"/>
      <c r="KZU112" s="201"/>
      <c r="KZV112" s="223"/>
      <c r="KZW112" s="213"/>
      <c r="KZX112" s="213"/>
      <c r="KZY112" s="201"/>
      <c r="KZZ112" s="223"/>
      <c r="LAA112" s="213"/>
      <c r="LAB112" s="213"/>
      <c r="LAC112" s="201"/>
      <c r="LAD112" s="223"/>
      <c r="LAE112" s="213"/>
      <c r="LAF112" s="213"/>
      <c r="LAG112" s="201"/>
      <c r="LAH112" s="223"/>
      <c r="LAI112" s="213"/>
      <c r="LAJ112" s="213"/>
      <c r="LAK112" s="201"/>
      <c r="LAL112" s="223"/>
      <c r="LAM112" s="213"/>
      <c r="LAN112" s="213"/>
      <c r="LAO112" s="201"/>
      <c r="LAP112" s="223"/>
      <c r="LAQ112" s="213"/>
      <c r="LAR112" s="213"/>
      <c r="LAS112" s="201"/>
      <c r="LAT112" s="223"/>
      <c r="LAU112" s="213"/>
      <c r="LAV112" s="213"/>
      <c r="LAW112" s="201"/>
      <c r="LAX112" s="223"/>
      <c r="LAY112" s="213"/>
      <c r="LAZ112" s="213"/>
      <c r="LBA112" s="201"/>
      <c r="LBB112" s="223"/>
      <c r="LBC112" s="213"/>
      <c r="LBD112" s="213"/>
      <c r="LBE112" s="201"/>
      <c r="LBF112" s="223"/>
      <c r="LBG112" s="213"/>
      <c r="LBH112" s="213"/>
      <c r="LBI112" s="201"/>
      <c r="LBJ112" s="223"/>
      <c r="LBK112" s="213"/>
      <c r="LBL112" s="213"/>
      <c r="LBM112" s="201"/>
      <c r="LBN112" s="223"/>
      <c r="LBO112" s="213"/>
      <c r="LBP112" s="213"/>
      <c r="LBQ112" s="201"/>
      <c r="LBR112" s="223"/>
      <c r="LBS112" s="213"/>
      <c r="LBT112" s="213"/>
      <c r="LBU112" s="201"/>
      <c r="LBV112" s="223"/>
      <c r="LBW112" s="213"/>
      <c r="LBX112" s="213"/>
      <c r="LBY112" s="201"/>
      <c r="LBZ112" s="223"/>
      <c r="LCA112" s="213"/>
      <c r="LCB112" s="213"/>
      <c r="LCC112" s="201"/>
      <c r="LCD112" s="223"/>
      <c r="LCE112" s="213"/>
      <c r="LCF112" s="213"/>
      <c r="LCG112" s="201"/>
      <c r="LCH112" s="223"/>
      <c r="LCI112" s="213"/>
      <c r="LCJ112" s="213"/>
      <c r="LCK112" s="201"/>
      <c r="LCL112" s="223"/>
      <c r="LCM112" s="213"/>
      <c r="LCN112" s="213"/>
      <c r="LCO112" s="201"/>
      <c r="LCP112" s="223"/>
      <c r="LCQ112" s="213"/>
      <c r="LCR112" s="213"/>
      <c r="LCS112" s="201"/>
      <c r="LCT112" s="223"/>
      <c r="LCU112" s="213"/>
      <c r="LCV112" s="213"/>
      <c r="LCW112" s="201"/>
      <c r="LCX112" s="223"/>
      <c r="LCY112" s="213"/>
      <c r="LCZ112" s="213"/>
      <c r="LDA112" s="201"/>
      <c r="LDB112" s="223"/>
      <c r="LDC112" s="213"/>
      <c r="LDD112" s="213"/>
      <c r="LDE112" s="201"/>
      <c r="LDF112" s="223"/>
      <c r="LDG112" s="213"/>
      <c r="LDH112" s="213"/>
      <c r="LDI112" s="201"/>
      <c r="LDJ112" s="223"/>
      <c r="LDK112" s="213"/>
      <c r="LDL112" s="213"/>
      <c r="LDM112" s="201"/>
      <c r="LDN112" s="223"/>
      <c r="LDO112" s="213"/>
      <c r="LDP112" s="213"/>
      <c r="LDQ112" s="201"/>
      <c r="LDR112" s="223"/>
      <c r="LDS112" s="213"/>
      <c r="LDT112" s="213"/>
      <c r="LDU112" s="201"/>
      <c r="LDV112" s="223"/>
      <c r="LDW112" s="213"/>
      <c r="LDX112" s="213"/>
      <c r="LDY112" s="201"/>
      <c r="LDZ112" s="223"/>
      <c r="LEA112" s="213"/>
      <c r="LEB112" s="213"/>
      <c r="LEC112" s="201"/>
      <c r="LED112" s="223"/>
      <c r="LEE112" s="213"/>
      <c r="LEF112" s="213"/>
      <c r="LEG112" s="201"/>
      <c r="LEH112" s="223"/>
      <c r="LEI112" s="213"/>
      <c r="LEJ112" s="213"/>
      <c r="LEK112" s="201"/>
      <c r="LEL112" s="223"/>
      <c r="LEM112" s="213"/>
      <c r="LEN112" s="213"/>
      <c r="LEO112" s="201"/>
      <c r="LEP112" s="223"/>
      <c r="LEQ112" s="213"/>
      <c r="LER112" s="213"/>
      <c r="LES112" s="201"/>
      <c r="LET112" s="223"/>
      <c r="LEU112" s="213"/>
      <c r="LEV112" s="213"/>
      <c r="LEW112" s="201"/>
      <c r="LEX112" s="223"/>
      <c r="LEY112" s="213"/>
      <c r="LEZ112" s="213"/>
      <c r="LFA112" s="201"/>
      <c r="LFB112" s="223"/>
      <c r="LFC112" s="213"/>
      <c r="LFD112" s="213"/>
      <c r="LFE112" s="201"/>
      <c r="LFF112" s="223"/>
      <c r="LFG112" s="213"/>
      <c r="LFH112" s="213"/>
      <c r="LFI112" s="201"/>
      <c r="LFJ112" s="223"/>
      <c r="LFK112" s="213"/>
      <c r="LFL112" s="213"/>
      <c r="LFM112" s="201"/>
      <c r="LFN112" s="223"/>
      <c r="LFO112" s="213"/>
      <c r="LFP112" s="213"/>
      <c r="LFQ112" s="201"/>
      <c r="LFR112" s="223"/>
      <c r="LFS112" s="213"/>
      <c r="LFT112" s="213"/>
      <c r="LFU112" s="201"/>
      <c r="LFV112" s="223"/>
      <c r="LFW112" s="213"/>
      <c r="LFX112" s="213"/>
      <c r="LFY112" s="201"/>
      <c r="LFZ112" s="223"/>
      <c r="LGA112" s="213"/>
      <c r="LGB112" s="213"/>
      <c r="LGC112" s="201"/>
      <c r="LGD112" s="223"/>
      <c r="LGE112" s="213"/>
      <c r="LGF112" s="213"/>
      <c r="LGG112" s="201"/>
      <c r="LGH112" s="223"/>
      <c r="LGI112" s="213"/>
      <c r="LGJ112" s="213"/>
      <c r="LGK112" s="201"/>
      <c r="LGL112" s="223"/>
      <c r="LGM112" s="213"/>
      <c r="LGN112" s="213"/>
      <c r="LGO112" s="201"/>
      <c r="LGP112" s="223"/>
      <c r="LGQ112" s="213"/>
      <c r="LGR112" s="213"/>
      <c r="LGS112" s="201"/>
      <c r="LGT112" s="223"/>
      <c r="LGU112" s="213"/>
      <c r="LGV112" s="213"/>
      <c r="LGW112" s="201"/>
      <c r="LGX112" s="223"/>
      <c r="LGY112" s="213"/>
      <c r="LGZ112" s="213"/>
      <c r="LHA112" s="201"/>
      <c r="LHB112" s="223"/>
      <c r="LHC112" s="213"/>
      <c r="LHD112" s="213"/>
      <c r="LHE112" s="201"/>
      <c r="LHF112" s="223"/>
      <c r="LHG112" s="213"/>
      <c r="LHH112" s="213"/>
      <c r="LHI112" s="201"/>
      <c r="LHJ112" s="223"/>
      <c r="LHK112" s="213"/>
      <c r="LHL112" s="213"/>
      <c r="LHM112" s="201"/>
      <c r="LHN112" s="223"/>
      <c r="LHO112" s="213"/>
      <c r="LHP112" s="213"/>
      <c r="LHQ112" s="201"/>
      <c r="LHR112" s="223"/>
      <c r="LHS112" s="213"/>
      <c r="LHT112" s="213"/>
      <c r="LHU112" s="201"/>
      <c r="LHV112" s="223"/>
      <c r="LHW112" s="213"/>
      <c r="LHX112" s="213"/>
      <c r="LHY112" s="201"/>
      <c r="LHZ112" s="223"/>
      <c r="LIA112" s="213"/>
      <c r="LIB112" s="213"/>
      <c r="LIC112" s="201"/>
      <c r="LID112" s="223"/>
      <c r="LIE112" s="213"/>
      <c r="LIF112" s="213"/>
      <c r="LIG112" s="201"/>
      <c r="LIH112" s="223"/>
      <c r="LII112" s="213"/>
      <c r="LIJ112" s="213"/>
      <c r="LIK112" s="201"/>
      <c r="LIL112" s="223"/>
      <c r="LIM112" s="213"/>
      <c r="LIN112" s="213"/>
      <c r="LIO112" s="201"/>
      <c r="LIP112" s="223"/>
      <c r="LIQ112" s="213"/>
      <c r="LIR112" s="213"/>
      <c r="LIS112" s="201"/>
      <c r="LIT112" s="223"/>
      <c r="LIU112" s="213"/>
      <c r="LIV112" s="213"/>
      <c r="LIW112" s="201"/>
      <c r="LIX112" s="223"/>
      <c r="LIY112" s="213"/>
      <c r="LIZ112" s="213"/>
      <c r="LJA112" s="201"/>
      <c r="LJB112" s="223"/>
      <c r="LJC112" s="213"/>
      <c r="LJD112" s="213"/>
      <c r="LJE112" s="201"/>
      <c r="LJF112" s="223"/>
      <c r="LJG112" s="213"/>
      <c r="LJH112" s="213"/>
      <c r="LJI112" s="201"/>
      <c r="LJJ112" s="223"/>
      <c r="LJK112" s="213"/>
      <c r="LJL112" s="213"/>
      <c r="LJM112" s="201"/>
      <c r="LJN112" s="223"/>
      <c r="LJO112" s="213"/>
      <c r="LJP112" s="213"/>
      <c r="LJQ112" s="201"/>
      <c r="LJR112" s="223"/>
      <c r="LJS112" s="213"/>
      <c r="LJT112" s="213"/>
      <c r="LJU112" s="201"/>
      <c r="LJV112" s="223"/>
      <c r="LJW112" s="213"/>
      <c r="LJX112" s="213"/>
      <c r="LJY112" s="201"/>
      <c r="LJZ112" s="223"/>
      <c r="LKA112" s="213"/>
      <c r="LKB112" s="213"/>
      <c r="LKC112" s="201"/>
      <c r="LKD112" s="223"/>
      <c r="LKE112" s="213"/>
      <c r="LKF112" s="213"/>
      <c r="LKG112" s="201"/>
      <c r="LKH112" s="223"/>
      <c r="LKI112" s="213"/>
      <c r="LKJ112" s="213"/>
      <c r="LKK112" s="201"/>
      <c r="LKL112" s="223"/>
      <c r="LKM112" s="213"/>
      <c r="LKN112" s="213"/>
      <c r="LKO112" s="201"/>
      <c r="LKP112" s="223"/>
      <c r="LKQ112" s="213"/>
      <c r="LKR112" s="213"/>
      <c r="LKS112" s="201"/>
      <c r="LKT112" s="223"/>
      <c r="LKU112" s="213"/>
      <c r="LKV112" s="213"/>
      <c r="LKW112" s="201"/>
      <c r="LKX112" s="223"/>
      <c r="LKY112" s="213"/>
      <c r="LKZ112" s="213"/>
      <c r="LLA112" s="201"/>
      <c r="LLB112" s="223"/>
      <c r="LLC112" s="213"/>
      <c r="LLD112" s="213"/>
      <c r="LLE112" s="201"/>
      <c r="LLF112" s="223"/>
      <c r="LLG112" s="213"/>
      <c r="LLH112" s="213"/>
      <c r="LLI112" s="201"/>
      <c r="LLJ112" s="223"/>
      <c r="LLK112" s="213"/>
      <c r="LLL112" s="213"/>
      <c r="LLM112" s="201"/>
      <c r="LLN112" s="223"/>
      <c r="LLO112" s="213"/>
      <c r="LLP112" s="213"/>
      <c r="LLQ112" s="201"/>
      <c r="LLR112" s="223"/>
      <c r="LLS112" s="213"/>
      <c r="LLT112" s="213"/>
      <c r="LLU112" s="201"/>
      <c r="LLV112" s="223"/>
      <c r="LLW112" s="213"/>
      <c r="LLX112" s="213"/>
      <c r="LLY112" s="201"/>
      <c r="LLZ112" s="223"/>
      <c r="LMA112" s="213"/>
      <c r="LMB112" s="213"/>
      <c r="LMC112" s="201"/>
      <c r="LMD112" s="223"/>
      <c r="LME112" s="213"/>
      <c r="LMF112" s="213"/>
      <c r="LMG112" s="201"/>
      <c r="LMH112" s="223"/>
      <c r="LMI112" s="213"/>
      <c r="LMJ112" s="213"/>
      <c r="LMK112" s="201"/>
      <c r="LML112" s="223"/>
      <c r="LMM112" s="213"/>
      <c r="LMN112" s="213"/>
      <c r="LMO112" s="201"/>
      <c r="LMP112" s="223"/>
      <c r="LMQ112" s="213"/>
      <c r="LMR112" s="213"/>
      <c r="LMS112" s="201"/>
      <c r="LMT112" s="223"/>
      <c r="LMU112" s="213"/>
      <c r="LMV112" s="213"/>
      <c r="LMW112" s="201"/>
      <c r="LMX112" s="223"/>
      <c r="LMY112" s="213"/>
      <c r="LMZ112" s="213"/>
      <c r="LNA112" s="201"/>
      <c r="LNB112" s="223"/>
      <c r="LNC112" s="213"/>
      <c r="LND112" s="213"/>
      <c r="LNE112" s="201"/>
      <c r="LNF112" s="223"/>
      <c r="LNG112" s="213"/>
      <c r="LNH112" s="213"/>
      <c r="LNI112" s="201"/>
      <c r="LNJ112" s="223"/>
      <c r="LNK112" s="213"/>
      <c r="LNL112" s="213"/>
      <c r="LNM112" s="201"/>
      <c r="LNN112" s="223"/>
      <c r="LNO112" s="213"/>
      <c r="LNP112" s="213"/>
      <c r="LNQ112" s="201"/>
      <c r="LNR112" s="223"/>
      <c r="LNS112" s="213"/>
      <c r="LNT112" s="213"/>
      <c r="LNU112" s="201"/>
      <c r="LNV112" s="223"/>
      <c r="LNW112" s="213"/>
      <c r="LNX112" s="213"/>
      <c r="LNY112" s="201"/>
      <c r="LNZ112" s="223"/>
      <c r="LOA112" s="213"/>
      <c r="LOB112" s="213"/>
      <c r="LOC112" s="201"/>
      <c r="LOD112" s="223"/>
      <c r="LOE112" s="213"/>
      <c r="LOF112" s="213"/>
      <c r="LOG112" s="201"/>
      <c r="LOH112" s="223"/>
      <c r="LOI112" s="213"/>
      <c r="LOJ112" s="213"/>
      <c r="LOK112" s="201"/>
      <c r="LOL112" s="223"/>
      <c r="LOM112" s="213"/>
      <c r="LON112" s="213"/>
      <c r="LOO112" s="201"/>
      <c r="LOP112" s="223"/>
      <c r="LOQ112" s="213"/>
      <c r="LOR112" s="213"/>
      <c r="LOS112" s="201"/>
      <c r="LOT112" s="223"/>
      <c r="LOU112" s="213"/>
      <c r="LOV112" s="213"/>
      <c r="LOW112" s="201"/>
      <c r="LOX112" s="223"/>
      <c r="LOY112" s="213"/>
      <c r="LOZ112" s="213"/>
      <c r="LPA112" s="201"/>
      <c r="LPB112" s="223"/>
      <c r="LPC112" s="213"/>
      <c r="LPD112" s="213"/>
      <c r="LPE112" s="201"/>
      <c r="LPF112" s="223"/>
      <c r="LPG112" s="213"/>
      <c r="LPH112" s="213"/>
      <c r="LPI112" s="201"/>
      <c r="LPJ112" s="223"/>
      <c r="LPK112" s="213"/>
      <c r="LPL112" s="213"/>
      <c r="LPM112" s="201"/>
      <c r="LPN112" s="223"/>
      <c r="LPO112" s="213"/>
      <c r="LPP112" s="213"/>
      <c r="LPQ112" s="201"/>
      <c r="LPR112" s="223"/>
      <c r="LPS112" s="213"/>
      <c r="LPT112" s="213"/>
      <c r="LPU112" s="201"/>
      <c r="LPV112" s="223"/>
      <c r="LPW112" s="213"/>
      <c r="LPX112" s="213"/>
      <c r="LPY112" s="201"/>
      <c r="LPZ112" s="223"/>
      <c r="LQA112" s="213"/>
      <c r="LQB112" s="213"/>
      <c r="LQC112" s="201"/>
      <c r="LQD112" s="223"/>
      <c r="LQE112" s="213"/>
      <c r="LQF112" s="213"/>
      <c r="LQG112" s="201"/>
      <c r="LQH112" s="223"/>
      <c r="LQI112" s="213"/>
      <c r="LQJ112" s="213"/>
      <c r="LQK112" s="201"/>
      <c r="LQL112" s="223"/>
      <c r="LQM112" s="213"/>
      <c r="LQN112" s="213"/>
      <c r="LQO112" s="201"/>
      <c r="LQP112" s="223"/>
      <c r="LQQ112" s="213"/>
      <c r="LQR112" s="213"/>
      <c r="LQS112" s="201"/>
      <c r="LQT112" s="223"/>
      <c r="LQU112" s="213"/>
      <c r="LQV112" s="213"/>
      <c r="LQW112" s="201"/>
      <c r="LQX112" s="223"/>
      <c r="LQY112" s="213"/>
      <c r="LQZ112" s="213"/>
      <c r="LRA112" s="201"/>
      <c r="LRB112" s="223"/>
      <c r="LRC112" s="213"/>
      <c r="LRD112" s="213"/>
      <c r="LRE112" s="201"/>
      <c r="LRF112" s="223"/>
      <c r="LRG112" s="213"/>
      <c r="LRH112" s="213"/>
      <c r="LRI112" s="201"/>
      <c r="LRJ112" s="223"/>
      <c r="LRK112" s="213"/>
      <c r="LRL112" s="213"/>
      <c r="LRM112" s="201"/>
      <c r="LRN112" s="223"/>
      <c r="LRO112" s="213"/>
      <c r="LRP112" s="213"/>
      <c r="LRQ112" s="201"/>
      <c r="LRR112" s="223"/>
      <c r="LRS112" s="213"/>
      <c r="LRT112" s="213"/>
      <c r="LRU112" s="201"/>
      <c r="LRV112" s="223"/>
      <c r="LRW112" s="213"/>
      <c r="LRX112" s="213"/>
      <c r="LRY112" s="201"/>
      <c r="LRZ112" s="223"/>
      <c r="LSA112" s="213"/>
      <c r="LSB112" s="213"/>
      <c r="LSC112" s="201"/>
      <c r="LSD112" s="223"/>
      <c r="LSE112" s="213"/>
      <c r="LSF112" s="213"/>
      <c r="LSG112" s="201"/>
      <c r="LSH112" s="223"/>
      <c r="LSI112" s="213"/>
      <c r="LSJ112" s="213"/>
      <c r="LSK112" s="201"/>
      <c r="LSL112" s="223"/>
      <c r="LSM112" s="213"/>
      <c r="LSN112" s="213"/>
      <c r="LSO112" s="201"/>
      <c r="LSP112" s="223"/>
      <c r="LSQ112" s="213"/>
      <c r="LSR112" s="213"/>
      <c r="LSS112" s="201"/>
      <c r="LST112" s="223"/>
      <c r="LSU112" s="213"/>
      <c r="LSV112" s="213"/>
      <c r="LSW112" s="201"/>
      <c r="LSX112" s="223"/>
      <c r="LSY112" s="213"/>
      <c r="LSZ112" s="213"/>
      <c r="LTA112" s="201"/>
      <c r="LTB112" s="223"/>
      <c r="LTC112" s="213"/>
      <c r="LTD112" s="213"/>
      <c r="LTE112" s="201"/>
      <c r="LTF112" s="223"/>
      <c r="LTG112" s="213"/>
      <c r="LTH112" s="213"/>
      <c r="LTI112" s="201"/>
      <c r="LTJ112" s="223"/>
      <c r="LTK112" s="213"/>
      <c r="LTL112" s="213"/>
      <c r="LTM112" s="201"/>
      <c r="LTN112" s="223"/>
      <c r="LTO112" s="213"/>
      <c r="LTP112" s="213"/>
      <c r="LTQ112" s="201"/>
      <c r="LTR112" s="223"/>
      <c r="LTS112" s="213"/>
      <c r="LTT112" s="213"/>
      <c r="LTU112" s="201"/>
      <c r="LTV112" s="223"/>
      <c r="LTW112" s="213"/>
      <c r="LTX112" s="213"/>
      <c r="LTY112" s="201"/>
      <c r="LTZ112" s="223"/>
      <c r="LUA112" s="213"/>
      <c r="LUB112" s="213"/>
      <c r="LUC112" s="201"/>
      <c r="LUD112" s="223"/>
      <c r="LUE112" s="213"/>
      <c r="LUF112" s="213"/>
      <c r="LUG112" s="201"/>
      <c r="LUH112" s="223"/>
      <c r="LUI112" s="213"/>
      <c r="LUJ112" s="213"/>
      <c r="LUK112" s="201"/>
      <c r="LUL112" s="223"/>
      <c r="LUM112" s="213"/>
      <c r="LUN112" s="213"/>
      <c r="LUO112" s="201"/>
      <c r="LUP112" s="223"/>
      <c r="LUQ112" s="213"/>
      <c r="LUR112" s="213"/>
      <c r="LUS112" s="201"/>
      <c r="LUT112" s="223"/>
      <c r="LUU112" s="213"/>
      <c r="LUV112" s="213"/>
      <c r="LUW112" s="201"/>
      <c r="LUX112" s="223"/>
      <c r="LUY112" s="213"/>
      <c r="LUZ112" s="213"/>
      <c r="LVA112" s="201"/>
      <c r="LVB112" s="223"/>
      <c r="LVC112" s="213"/>
      <c r="LVD112" s="213"/>
      <c r="LVE112" s="201"/>
      <c r="LVF112" s="223"/>
      <c r="LVG112" s="213"/>
      <c r="LVH112" s="213"/>
      <c r="LVI112" s="201"/>
      <c r="LVJ112" s="223"/>
      <c r="LVK112" s="213"/>
      <c r="LVL112" s="213"/>
      <c r="LVM112" s="201"/>
      <c r="LVN112" s="223"/>
      <c r="LVO112" s="213"/>
      <c r="LVP112" s="213"/>
      <c r="LVQ112" s="201"/>
      <c r="LVR112" s="223"/>
      <c r="LVS112" s="213"/>
      <c r="LVT112" s="213"/>
      <c r="LVU112" s="201"/>
      <c r="LVV112" s="223"/>
      <c r="LVW112" s="213"/>
      <c r="LVX112" s="213"/>
      <c r="LVY112" s="201"/>
      <c r="LVZ112" s="223"/>
      <c r="LWA112" s="213"/>
      <c r="LWB112" s="213"/>
      <c r="LWC112" s="201"/>
      <c r="LWD112" s="223"/>
      <c r="LWE112" s="213"/>
      <c r="LWF112" s="213"/>
      <c r="LWG112" s="201"/>
      <c r="LWH112" s="223"/>
      <c r="LWI112" s="213"/>
      <c r="LWJ112" s="213"/>
      <c r="LWK112" s="201"/>
      <c r="LWL112" s="223"/>
      <c r="LWM112" s="213"/>
      <c r="LWN112" s="213"/>
      <c r="LWO112" s="201"/>
      <c r="LWP112" s="223"/>
      <c r="LWQ112" s="213"/>
      <c r="LWR112" s="213"/>
      <c r="LWS112" s="201"/>
      <c r="LWT112" s="223"/>
      <c r="LWU112" s="213"/>
      <c r="LWV112" s="213"/>
      <c r="LWW112" s="201"/>
      <c r="LWX112" s="223"/>
      <c r="LWY112" s="213"/>
      <c r="LWZ112" s="213"/>
      <c r="LXA112" s="201"/>
      <c r="LXB112" s="223"/>
      <c r="LXC112" s="213"/>
      <c r="LXD112" s="213"/>
      <c r="LXE112" s="201"/>
      <c r="LXF112" s="223"/>
      <c r="LXG112" s="213"/>
      <c r="LXH112" s="213"/>
      <c r="LXI112" s="201"/>
      <c r="LXJ112" s="223"/>
      <c r="LXK112" s="213"/>
      <c r="LXL112" s="213"/>
      <c r="LXM112" s="201"/>
      <c r="LXN112" s="223"/>
      <c r="LXO112" s="213"/>
      <c r="LXP112" s="213"/>
      <c r="LXQ112" s="201"/>
      <c r="LXR112" s="223"/>
      <c r="LXS112" s="213"/>
      <c r="LXT112" s="213"/>
      <c r="LXU112" s="201"/>
      <c r="LXV112" s="223"/>
      <c r="LXW112" s="213"/>
      <c r="LXX112" s="213"/>
      <c r="LXY112" s="201"/>
      <c r="LXZ112" s="223"/>
      <c r="LYA112" s="213"/>
      <c r="LYB112" s="213"/>
      <c r="LYC112" s="201"/>
      <c r="LYD112" s="223"/>
      <c r="LYE112" s="213"/>
      <c r="LYF112" s="213"/>
      <c r="LYG112" s="201"/>
      <c r="LYH112" s="223"/>
      <c r="LYI112" s="213"/>
      <c r="LYJ112" s="213"/>
      <c r="LYK112" s="201"/>
      <c r="LYL112" s="223"/>
      <c r="LYM112" s="213"/>
      <c r="LYN112" s="213"/>
      <c r="LYO112" s="201"/>
      <c r="LYP112" s="223"/>
      <c r="LYQ112" s="213"/>
      <c r="LYR112" s="213"/>
      <c r="LYS112" s="201"/>
      <c r="LYT112" s="223"/>
      <c r="LYU112" s="213"/>
      <c r="LYV112" s="213"/>
      <c r="LYW112" s="201"/>
      <c r="LYX112" s="223"/>
      <c r="LYY112" s="213"/>
      <c r="LYZ112" s="213"/>
      <c r="LZA112" s="201"/>
      <c r="LZB112" s="223"/>
      <c r="LZC112" s="213"/>
      <c r="LZD112" s="213"/>
      <c r="LZE112" s="201"/>
      <c r="LZF112" s="223"/>
      <c r="LZG112" s="213"/>
      <c r="LZH112" s="213"/>
      <c r="LZI112" s="201"/>
      <c r="LZJ112" s="223"/>
      <c r="LZK112" s="213"/>
      <c r="LZL112" s="213"/>
      <c r="LZM112" s="201"/>
      <c r="LZN112" s="223"/>
      <c r="LZO112" s="213"/>
      <c r="LZP112" s="213"/>
      <c r="LZQ112" s="201"/>
      <c r="LZR112" s="223"/>
      <c r="LZS112" s="213"/>
      <c r="LZT112" s="213"/>
      <c r="LZU112" s="201"/>
      <c r="LZV112" s="223"/>
      <c r="LZW112" s="213"/>
      <c r="LZX112" s="213"/>
      <c r="LZY112" s="201"/>
      <c r="LZZ112" s="223"/>
      <c r="MAA112" s="213"/>
      <c r="MAB112" s="213"/>
      <c r="MAC112" s="201"/>
      <c r="MAD112" s="223"/>
      <c r="MAE112" s="213"/>
      <c r="MAF112" s="213"/>
      <c r="MAG112" s="201"/>
      <c r="MAH112" s="223"/>
      <c r="MAI112" s="213"/>
      <c r="MAJ112" s="213"/>
      <c r="MAK112" s="201"/>
      <c r="MAL112" s="223"/>
      <c r="MAM112" s="213"/>
      <c r="MAN112" s="213"/>
      <c r="MAO112" s="201"/>
      <c r="MAP112" s="223"/>
      <c r="MAQ112" s="213"/>
      <c r="MAR112" s="213"/>
      <c r="MAS112" s="201"/>
      <c r="MAT112" s="223"/>
      <c r="MAU112" s="213"/>
      <c r="MAV112" s="213"/>
      <c r="MAW112" s="201"/>
      <c r="MAX112" s="223"/>
      <c r="MAY112" s="213"/>
      <c r="MAZ112" s="213"/>
      <c r="MBA112" s="201"/>
      <c r="MBB112" s="223"/>
      <c r="MBC112" s="213"/>
      <c r="MBD112" s="213"/>
      <c r="MBE112" s="201"/>
      <c r="MBF112" s="223"/>
      <c r="MBG112" s="213"/>
      <c r="MBH112" s="213"/>
      <c r="MBI112" s="201"/>
      <c r="MBJ112" s="223"/>
      <c r="MBK112" s="213"/>
      <c r="MBL112" s="213"/>
      <c r="MBM112" s="201"/>
      <c r="MBN112" s="223"/>
      <c r="MBO112" s="213"/>
      <c r="MBP112" s="213"/>
      <c r="MBQ112" s="201"/>
      <c r="MBR112" s="223"/>
      <c r="MBS112" s="213"/>
      <c r="MBT112" s="213"/>
      <c r="MBU112" s="201"/>
      <c r="MBV112" s="223"/>
      <c r="MBW112" s="213"/>
      <c r="MBX112" s="213"/>
      <c r="MBY112" s="201"/>
      <c r="MBZ112" s="223"/>
      <c r="MCA112" s="213"/>
      <c r="MCB112" s="213"/>
      <c r="MCC112" s="201"/>
      <c r="MCD112" s="223"/>
      <c r="MCE112" s="213"/>
      <c r="MCF112" s="213"/>
      <c r="MCG112" s="201"/>
      <c r="MCH112" s="223"/>
      <c r="MCI112" s="213"/>
      <c r="MCJ112" s="213"/>
      <c r="MCK112" s="201"/>
      <c r="MCL112" s="223"/>
      <c r="MCM112" s="213"/>
      <c r="MCN112" s="213"/>
      <c r="MCO112" s="201"/>
      <c r="MCP112" s="223"/>
      <c r="MCQ112" s="213"/>
      <c r="MCR112" s="213"/>
      <c r="MCS112" s="201"/>
      <c r="MCT112" s="223"/>
      <c r="MCU112" s="213"/>
      <c r="MCV112" s="213"/>
      <c r="MCW112" s="201"/>
      <c r="MCX112" s="223"/>
      <c r="MCY112" s="213"/>
      <c r="MCZ112" s="213"/>
      <c r="MDA112" s="201"/>
      <c r="MDB112" s="223"/>
      <c r="MDC112" s="213"/>
      <c r="MDD112" s="213"/>
      <c r="MDE112" s="201"/>
      <c r="MDF112" s="223"/>
      <c r="MDG112" s="213"/>
      <c r="MDH112" s="213"/>
      <c r="MDI112" s="201"/>
      <c r="MDJ112" s="223"/>
      <c r="MDK112" s="213"/>
      <c r="MDL112" s="213"/>
      <c r="MDM112" s="201"/>
      <c r="MDN112" s="223"/>
      <c r="MDO112" s="213"/>
      <c r="MDP112" s="213"/>
      <c r="MDQ112" s="201"/>
      <c r="MDR112" s="223"/>
      <c r="MDS112" s="213"/>
      <c r="MDT112" s="213"/>
      <c r="MDU112" s="201"/>
      <c r="MDV112" s="223"/>
      <c r="MDW112" s="213"/>
      <c r="MDX112" s="213"/>
      <c r="MDY112" s="201"/>
      <c r="MDZ112" s="223"/>
      <c r="MEA112" s="213"/>
      <c r="MEB112" s="213"/>
      <c r="MEC112" s="201"/>
      <c r="MED112" s="223"/>
      <c r="MEE112" s="213"/>
      <c r="MEF112" s="213"/>
      <c r="MEG112" s="201"/>
      <c r="MEH112" s="223"/>
      <c r="MEI112" s="213"/>
      <c r="MEJ112" s="213"/>
      <c r="MEK112" s="201"/>
      <c r="MEL112" s="223"/>
      <c r="MEM112" s="213"/>
      <c r="MEN112" s="213"/>
      <c r="MEO112" s="201"/>
      <c r="MEP112" s="223"/>
      <c r="MEQ112" s="213"/>
      <c r="MER112" s="213"/>
      <c r="MES112" s="201"/>
      <c r="MET112" s="223"/>
      <c r="MEU112" s="213"/>
      <c r="MEV112" s="213"/>
      <c r="MEW112" s="201"/>
      <c r="MEX112" s="223"/>
      <c r="MEY112" s="213"/>
      <c r="MEZ112" s="213"/>
      <c r="MFA112" s="201"/>
      <c r="MFB112" s="223"/>
      <c r="MFC112" s="213"/>
      <c r="MFD112" s="213"/>
      <c r="MFE112" s="201"/>
      <c r="MFF112" s="223"/>
      <c r="MFG112" s="213"/>
      <c r="MFH112" s="213"/>
      <c r="MFI112" s="201"/>
      <c r="MFJ112" s="223"/>
      <c r="MFK112" s="213"/>
      <c r="MFL112" s="213"/>
      <c r="MFM112" s="201"/>
      <c r="MFN112" s="223"/>
      <c r="MFO112" s="213"/>
      <c r="MFP112" s="213"/>
      <c r="MFQ112" s="201"/>
      <c r="MFR112" s="223"/>
      <c r="MFS112" s="213"/>
      <c r="MFT112" s="213"/>
      <c r="MFU112" s="201"/>
      <c r="MFV112" s="223"/>
      <c r="MFW112" s="213"/>
      <c r="MFX112" s="213"/>
      <c r="MFY112" s="201"/>
      <c r="MFZ112" s="223"/>
      <c r="MGA112" s="213"/>
      <c r="MGB112" s="213"/>
      <c r="MGC112" s="201"/>
      <c r="MGD112" s="223"/>
      <c r="MGE112" s="213"/>
      <c r="MGF112" s="213"/>
      <c r="MGG112" s="201"/>
      <c r="MGH112" s="223"/>
      <c r="MGI112" s="213"/>
      <c r="MGJ112" s="213"/>
      <c r="MGK112" s="201"/>
      <c r="MGL112" s="223"/>
      <c r="MGM112" s="213"/>
      <c r="MGN112" s="213"/>
      <c r="MGO112" s="201"/>
      <c r="MGP112" s="223"/>
      <c r="MGQ112" s="213"/>
      <c r="MGR112" s="213"/>
      <c r="MGS112" s="201"/>
      <c r="MGT112" s="223"/>
      <c r="MGU112" s="213"/>
      <c r="MGV112" s="213"/>
      <c r="MGW112" s="201"/>
      <c r="MGX112" s="223"/>
      <c r="MGY112" s="213"/>
      <c r="MGZ112" s="213"/>
      <c r="MHA112" s="201"/>
      <c r="MHB112" s="223"/>
      <c r="MHC112" s="213"/>
      <c r="MHD112" s="213"/>
      <c r="MHE112" s="201"/>
      <c r="MHF112" s="223"/>
      <c r="MHG112" s="213"/>
      <c r="MHH112" s="213"/>
      <c r="MHI112" s="201"/>
      <c r="MHJ112" s="223"/>
      <c r="MHK112" s="213"/>
      <c r="MHL112" s="213"/>
      <c r="MHM112" s="201"/>
      <c r="MHN112" s="223"/>
      <c r="MHO112" s="213"/>
      <c r="MHP112" s="213"/>
      <c r="MHQ112" s="201"/>
      <c r="MHR112" s="223"/>
      <c r="MHS112" s="213"/>
      <c r="MHT112" s="213"/>
      <c r="MHU112" s="201"/>
      <c r="MHV112" s="223"/>
      <c r="MHW112" s="213"/>
      <c r="MHX112" s="213"/>
      <c r="MHY112" s="201"/>
      <c r="MHZ112" s="223"/>
      <c r="MIA112" s="213"/>
      <c r="MIB112" s="213"/>
      <c r="MIC112" s="201"/>
      <c r="MID112" s="223"/>
      <c r="MIE112" s="213"/>
      <c r="MIF112" s="213"/>
      <c r="MIG112" s="201"/>
      <c r="MIH112" s="223"/>
      <c r="MII112" s="213"/>
      <c r="MIJ112" s="213"/>
      <c r="MIK112" s="201"/>
      <c r="MIL112" s="223"/>
      <c r="MIM112" s="213"/>
      <c r="MIN112" s="213"/>
      <c r="MIO112" s="201"/>
      <c r="MIP112" s="223"/>
      <c r="MIQ112" s="213"/>
      <c r="MIR112" s="213"/>
      <c r="MIS112" s="201"/>
      <c r="MIT112" s="223"/>
      <c r="MIU112" s="213"/>
      <c r="MIV112" s="213"/>
      <c r="MIW112" s="201"/>
      <c r="MIX112" s="223"/>
      <c r="MIY112" s="213"/>
      <c r="MIZ112" s="213"/>
      <c r="MJA112" s="201"/>
      <c r="MJB112" s="223"/>
      <c r="MJC112" s="213"/>
      <c r="MJD112" s="213"/>
      <c r="MJE112" s="201"/>
      <c r="MJF112" s="223"/>
      <c r="MJG112" s="213"/>
      <c r="MJH112" s="213"/>
      <c r="MJI112" s="201"/>
      <c r="MJJ112" s="223"/>
      <c r="MJK112" s="213"/>
      <c r="MJL112" s="213"/>
      <c r="MJM112" s="201"/>
      <c r="MJN112" s="223"/>
      <c r="MJO112" s="213"/>
      <c r="MJP112" s="213"/>
      <c r="MJQ112" s="201"/>
      <c r="MJR112" s="223"/>
      <c r="MJS112" s="213"/>
      <c r="MJT112" s="213"/>
      <c r="MJU112" s="201"/>
      <c r="MJV112" s="223"/>
      <c r="MJW112" s="213"/>
      <c r="MJX112" s="213"/>
      <c r="MJY112" s="201"/>
      <c r="MJZ112" s="223"/>
      <c r="MKA112" s="213"/>
      <c r="MKB112" s="213"/>
      <c r="MKC112" s="201"/>
      <c r="MKD112" s="223"/>
      <c r="MKE112" s="213"/>
      <c r="MKF112" s="213"/>
      <c r="MKG112" s="201"/>
      <c r="MKH112" s="223"/>
      <c r="MKI112" s="213"/>
      <c r="MKJ112" s="213"/>
      <c r="MKK112" s="201"/>
      <c r="MKL112" s="223"/>
      <c r="MKM112" s="213"/>
      <c r="MKN112" s="213"/>
      <c r="MKO112" s="201"/>
      <c r="MKP112" s="223"/>
      <c r="MKQ112" s="213"/>
      <c r="MKR112" s="213"/>
      <c r="MKS112" s="201"/>
      <c r="MKT112" s="223"/>
      <c r="MKU112" s="213"/>
      <c r="MKV112" s="213"/>
      <c r="MKW112" s="201"/>
      <c r="MKX112" s="223"/>
      <c r="MKY112" s="213"/>
      <c r="MKZ112" s="213"/>
      <c r="MLA112" s="201"/>
      <c r="MLB112" s="223"/>
      <c r="MLC112" s="213"/>
      <c r="MLD112" s="213"/>
      <c r="MLE112" s="201"/>
      <c r="MLF112" s="223"/>
      <c r="MLG112" s="213"/>
      <c r="MLH112" s="213"/>
      <c r="MLI112" s="201"/>
      <c r="MLJ112" s="223"/>
      <c r="MLK112" s="213"/>
      <c r="MLL112" s="213"/>
      <c r="MLM112" s="201"/>
      <c r="MLN112" s="223"/>
      <c r="MLO112" s="213"/>
      <c r="MLP112" s="213"/>
      <c r="MLQ112" s="201"/>
      <c r="MLR112" s="223"/>
      <c r="MLS112" s="213"/>
      <c r="MLT112" s="213"/>
      <c r="MLU112" s="201"/>
      <c r="MLV112" s="223"/>
      <c r="MLW112" s="213"/>
      <c r="MLX112" s="213"/>
      <c r="MLY112" s="201"/>
      <c r="MLZ112" s="223"/>
      <c r="MMA112" s="213"/>
      <c r="MMB112" s="213"/>
      <c r="MMC112" s="201"/>
      <c r="MMD112" s="223"/>
      <c r="MME112" s="213"/>
      <c r="MMF112" s="213"/>
      <c r="MMG112" s="201"/>
      <c r="MMH112" s="223"/>
      <c r="MMI112" s="213"/>
      <c r="MMJ112" s="213"/>
      <c r="MMK112" s="201"/>
      <c r="MML112" s="223"/>
      <c r="MMM112" s="213"/>
      <c r="MMN112" s="213"/>
      <c r="MMO112" s="201"/>
      <c r="MMP112" s="223"/>
      <c r="MMQ112" s="213"/>
      <c r="MMR112" s="213"/>
      <c r="MMS112" s="201"/>
      <c r="MMT112" s="223"/>
      <c r="MMU112" s="213"/>
      <c r="MMV112" s="213"/>
      <c r="MMW112" s="201"/>
      <c r="MMX112" s="223"/>
      <c r="MMY112" s="213"/>
      <c r="MMZ112" s="213"/>
      <c r="MNA112" s="201"/>
      <c r="MNB112" s="223"/>
      <c r="MNC112" s="213"/>
      <c r="MND112" s="213"/>
      <c r="MNE112" s="201"/>
      <c r="MNF112" s="223"/>
      <c r="MNG112" s="213"/>
      <c r="MNH112" s="213"/>
      <c r="MNI112" s="201"/>
      <c r="MNJ112" s="223"/>
      <c r="MNK112" s="213"/>
      <c r="MNL112" s="213"/>
      <c r="MNM112" s="201"/>
      <c r="MNN112" s="223"/>
      <c r="MNO112" s="213"/>
      <c r="MNP112" s="213"/>
      <c r="MNQ112" s="201"/>
      <c r="MNR112" s="223"/>
      <c r="MNS112" s="213"/>
      <c r="MNT112" s="213"/>
      <c r="MNU112" s="201"/>
      <c r="MNV112" s="223"/>
      <c r="MNW112" s="213"/>
      <c r="MNX112" s="213"/>
      <c r="MNY112" s="201"/>
      <c r="MNZ112" s="223"/>
      <c r="MOA112" s="213"/>
      <c r="MOB112" s="213"/>
      <c r="MOC112" s="201"/>
      <c r="MOD112" s="223"/>
      <c r="MOE112" s="213"/>
      <c r="MOF112" s="213"/>
      <c r="MOG112" s="201"/>
      <c r="MOH112" s="223"/>
      <c r="MOI112" s="213"/>
      <c r="MOJ112" s="213"/>
      <c r="MOK112" s="201"/>
      <c r="MOL112" s="223"/>
      <c r="MOM112" s="213"/>
      <c r="MON112" s="213"/>
      <c r="MOO112" s="201"/>
      <c r="MOP112" s="223"/>
      <c r="MOQ112" s="213"/>
      <c r="MOR112" s="213"/>
      <c r="MOS112" s="201"/>
      <c r="MOT112" s="223"/>
      <c r="MOU112" s="213"/>
      <c r="MOV112" s="213"/>
      <c r="MOW112" s="201"/>
      <c r="MOX112" s="223"/>
      <c r="MOY112" s="213"/>
      <c r="MOZ112" s="213"/>
      <c r="MPA112" s="201"/>
      <c r="MPB112" s="223"/>
      <c r="MPC112" s="213"/>
      <c r="MPD112" s="213"/>
      <c r="MPE112" s="201"/>
      <c r="MPF112" s="223"/>
      <c r="MPG112" s="213"/>
      <c r="MPH112" s="213"/>
      <c r="MPI112" s="201"/>
      <c r="MPJ112" s="223"/>
      <c r="MPK112" s="213"/>
      <c r="MPL112" s="213"/>
      <c r="MPM112" s="201"/>
      <c r="MPN112" s="223"/>
      <c r="MPO112" s="213"/>
      <c r="MPP112" s="213"/>
      <c r="MPQ112" s="201"/>
      <c r="MPR112" s="223"/>
      <c r="MPS112" s="213"/>
      <c r="MPT112" s="213"/>
      <c r="MPU112" s="201"/>
      <c r="MPV112" s="223"/>
      <c r="MPW112" s="213"/>
      <c r="MPX112" s="213"/>
      <c r="MPY112" s="201"/>
      <c r="MPZ112" s="223"/>
      <c r="MQA112" s="213"/>
      <c r="MQB112" s="213"/>
      <c r="MQC112" s="201"/>
      <c r="MQD112" s="223"/>
      <c r="MQE112" s="213"/>
      <c r="MQF112" s="213"/>
      <c r="MQG112" s="201"/>
      <c r="MQH112" s="223"/>
      <c r="MQI112" s="213"/>
      <c r="MQJ112" s="213"/>
      <c r="MQK112" s="201"/>
      <c r="MQL112" s="223"/>
      <c r="MQM112" s="213"/>
      <c r="MQN112" s="213"/>
      <c r="MQO112" s="201"/>
      <c r="MQP112" s="223"/>
      <c r="MQQ112" s="213"/>
      <c r="MQR112" s="213"/>
      <c r="MQS112" s="201"/>
      <c r="MQT112" s="223"/>
      <c r="MQU112" s="213"/>
      <c r="MQV112" s="213"/>
      <c r="MQW112" s="201"/>
      <c r="MQX112" s="223"/>
      <c r="MQY112" s="213"/>
      <c r="MQZ112" s="213"/>
      <c r="MRA112" s="201"/>
      <c r="MRB112" s="223"/>
      <c r="MRC112" s="213"/>
      <c r="MRD112" s="213"/>
      <c r="MRE112" s="201"/>
      <c r="MRF112" s="223"/>
      <c r="MRG112" s="213"/>
      <c r="MRH112" s="213"/>
      <c r="MRI112" s="201"/>
      <c r="MRJ112" s="223"/>
      <c r="MRK112" s="213"/>
      <c r="MRL112" s="213"/>
      <c r="MRM112" s="201"/>
      <c r="MRN112" s="223"/>
      <c r="MRO112" s="213"/>
      <c r="MRP112" s="213"/>
      <c r="MRQ112" s="201"/>
      <c r="MRR112" s="223"/>
      <c r="MRS112" s="213"/>
      <c r="MRT112" s="213"/>
      <c r="MRU112" s="201"/>
      <c r="MRV112" s="223"/>
      <c r="MRW112" s="213"/>
      <c r="MRX112" s="213"/>
      <c r="MRY112" s="201"/>
      <c r="MRZ112" s="223"/>
      <c r="MSA112" s="213"/>
      <c r="MSB112" s="213"/>
      <c r="MSC112" s="201"/>
      <c r="MSD112" s="223"/>
      <c r="MSE112" s="213"/>
      <c r="MSF112" s="213"/>
      <c r="MSG112" s="201"/>
      <c r="MSH112" s="223"/>
      <c r="MSI112" s="213"/>
      <c r="MSJ112" s="213"/>
      <c r="MSK112" s="201"/>
      <c r="MSL112" s="223"/>
      <c r="MSM112" s="213"/>
      <c r="MSN112" s="213"/>
      <c r="MSO112" s="201"/>
      <c r="MSP112" s="223"/>
      <c r="MSQ112" s="213"/>
      <c r="MSR112" s="213"/>
      <c r="MSS112" s="201"/>
      <c r="MST112" s="223"/>
      <c r="MSU112" s="213"/>
      <c r="MSV112" s="213"/>
      <c r="MSW112" s="201"/>
      <c r="MSX112" s="223"/>
      <c r="MSY112" s="213"/>
      <c r="MSZ112" s="213"/>
      <c r="MTA112" s="201"/>
      <c r="MTB112" s="223"/>
      <c r="MTC112" s="213"/>
      <c r="MTD112" s="213"/>
      <c r="MTE112" s="201"/>
      <c r="MTF112" s="223"/>
      <c r="MTG112" s="213"/>
      <c r="MTH112" s="213"/>
      <c r="MTI112" s="201"/>
      <c r="MTJ112" s="223"/>
      <c r="MTK112" s="213"/>
      <c r="MTL112" s="213"/>
      <c r="MTM112" s="201"/>
      <c r="MTN112" s="223"/>
      <c r="MTO112" s="213"/>
      <c r="MTP112" s="213"/>
      <c r="MTQ112" s="201"/>
      <c r="MTR112" s="223"/>
      <c r="MTS112" s="213"/>
      <c r="MTT112" s="213"/>
      <c r="MTU112" s="201"/>
      <c r="MTV112" s="223"/>
      <c r="MTW112" s="213"/>
      <c r="MTX112" s="213"/>
      <c r="MTY112" s="201"/>
      <c r="MTZ112" s="223"/>
      <c r="MUA112" s="213"/>
      <c r="MUB112" s="213"/>
      <c r="MUC112" s="201"/>
      <c r="MUD112" s="223"/>
      <c r="MUE112" s="213"/>
      <c r="MUF112" s="213"/>
      <c r="MUG112" s="201"/>
      <c r="MUH112" s="223"/>
      <c r="MUI112" s="213"/>
      <c r="MUJ112" s="213"/>
      <c r="MUK112" s="201"/>
      <c r="MUL112" s="223"/>
      <c r="MUM112" s="213"/>
      <c r="MUN112" s="213"/>
      <c r="MUO112" s="201"/>
      <c r="MUP112" s="223"/>
      <c r="MUQ112" s="213"/>
      <c r="MUR112" s="213"/>
      <c r="MUS112" s="201"/>
      <c r="MUT112" s="223"/>
      <c r="MUU112" s="213"/>
      <c r="MUV112" s="213"/>
      <c r="MUW112" s="201"/>
      <c r="MUX112" s="223"/>
      <c r="MUY112" s="213"/>
      <c r="MUZ112" s="213"/>
      <c r="MVA112" s="201"/>
      <c r="MVB112" s="223"/>
      <c r="MVC112" s="213"/>
      <c r="MVD112" s="213"/>
      <c r="MVE112" s="201"/>
      <c r="MVF112" s="223"/>
      <c r="MVG112" s="213"/>
      <c r="MVH112" s="213"/>
      <c r="MVI112" s="201"/>
      <c r="MVJ112" s="223"/>
      <c r="MVK112" s="213"/>
      <c r="MVL112" s="213"/>
      <c r="MVM112" s="201"/>
      <c r="MVN112" s="223"/>
      <c r="MVO112" s="213"/>
      <c r="MVP112" s="213"/>
      <c r="MVQ112" s="201"/>
      <c r="MVR112" s="223"/>
      <c r="MVS112" s="213"/>
      <c r="MVT112" s="213"/>
      <c r="MVU112" s="201"/>
      <c r="MVV112" s="223"/>
      <c r="MVW112" s="213"/>
      <c r="MVX112" s="213"/>
      <c r="MVY112" s="201"/>
      <c r="MVZ112" s="223"/>
      <c r="MWA112" s="213"/>
      <c r="MWB112" s="213"/>
      <c r="MWC112" s="201"/>
      <c r="MWD112" s="223"/>
      <c r="MWE112" s="213"/>
      <c r="MWF112" s="213"/>
      <c r="MWG112" s="201"/>
      <c r="MWH112" s="223"/>
      <c r="MWI112" s="213"/>
      <c r="MWJ112" s="213"/>
      <c r="MWK112" s="201"/>
      <c r="MWL112" s="223"/>
      <c r="MWM112" s="213"/>
      <c r="MWN112" s="213"/>
      <c r="MWO112" s="201"/>
      <c r="MWP112" s="223"/>
      <c r="MWQ112" s="213"/>
      <c r="MWR112" s="213"/>
      <c r="MWS112" s="201"/>
      <c r="MWT112" s="223"/>
      <c r="MWU112" s="213"/>
      <c r="MWV112" s="213"/>
      <c r="MWW112" s="201"/>
      <c r="MWX112" s="223"/>
      <c r="MWY112" s="213"/>
      <c r="MWZ112" s="213"/>
      <c r="MXA112" s="201"/>
      <c r="MXB112" s="223"/>
      <c r="MXC112" s="213"/>
      <c r="MXD112" s="213"/>
      <c r="MXE112" s="201"/>
      <c r="MXF112" s="223"/>
      <c r="MXG112" s="213"/>
      <c r="MXH112" s="213"/>
      <c r="MXI112" s="201"/>
      <c r="MXJ112" s="223"/>
      <c r="MXK112" s="213"/>
      <c r="MXL112" s="213"/>
      <c r="MXM112" s="201"/>
      <c r="MXN112" s="223"/>
      <c r="MXO112" s="213"/>
      <c r="MXP112" s="213"/>
      <c r="MXQ112" s="201"/>
      <c r="MXR112" s="223"/>
      <c r="MXS112" s="213"/>
      <c r="MXT112" s="213"/>
      <c r="MXU112" s="201"/>
      <c r="MXV112" s="223"/>
      <c r="MXW112" s="213"/>
      <c r="MXX112" s="213"/>
      <c r="MXY112" s="201"/>
      <c r="MXZ112" s="223"/>
      <c r="MYA112" s="213"/>
      <c r="MYB112" s="213"/>
      <c r="MYC112" s="201"/>
      <c r="MYD112" s="223"/>
      <c r="MYE112" s="213"/>
      <c r="MYF112" s="213"/>
      <c r="MYG112" s="201"/>
      <c r="MYH112" s="223"/>
      <c r="MYI112" s="213"/>
      <c r="MYJ112" s="213"/>
      <c r="MYK112" s="201"/>
      <c r="MYL112" s="223"/>
      <c r="MYM112" s="213"/>
      <c r="MYN112" s="213"/>
      <c r="MYO112" s="201"/>
      <c r="MYP112" s="223"/>
      <c r="MYQ112" s="213"/>
      <c r="MYR112" s="213"/>
      <c r="MYS112" s="201"/>
      <c r="MYT112" s="223"/>
      <c r="MYU112" s="213"/>
      <c r="MYV112" s="213"/>
      <c r="MYW112" s="201"/>
      <c r="MYX112" s="223"/>
      <c r="MYY112" s="213"/>
      <c r="MYZ112" s="213"/>
      <c r="MZA112" s="201"/>
      <c r="MZB112" s="223"/>
      <c r="MZC112" s="213"/>
      <c r="MZD112" s="213"/>
      <c r="MZE112" s="201"/>
      <c r="MZF112" s="223"/>
      <c r="MZG112" s="213"/>
      <c r="MZH112" s="213"/>
      <c r="MZI112" s="201"/>
      <c r="MZJ112" s="223"/>
      <c r="MZK112" s="213"/>
      <c r="MZL112" s="213"/>
      <c r="MZM112" s="201"/>
      <c r="MZN112" s="223"/>
      <c r="MZO112" s="213"/>
      <c r="MZP112" s="213"/>
      <c r="MZQ112" s="201"/>
      <c r="MZR112" s="223"/>
      <c r="MZS112" s="213"/>
      <c r="MZT112" s="213"/>
      <c r="MZU112" s="201"/>
      <c r="MZV112" s="223"/>
      <c r="MZW112" s="213"/>
      <c r="MZX112" s="213"/>
      <c r="MZY112" s="201"/>
      <c r="MZZ112" s="223"/>
      <c r="NAA112" s="213"/>
      <c r="NAB112" s="213"/>
      <c r="NAC112" s="201"/>
      <c r="NAD112" s="223"/>
      <c r="NAE112" s="213"/>
      <c r="NAF112" s="213"/>
      <c r="NAG112" s="201"/>
      <c r="NAH112" s="223"/>
      <c r="NAI112" s="213"/>
      <c r="NAJ112" s="213"/>
      <c r="NAK112" s="201"/>
      <c r="NAL112" s="223"/>
      <c r="NAM112" s="213"/>
      <c r="NAN112" s="213"/>
      <c r="NAO112" s="201"/>
      <c r="NAP112" s="223"/>
      <c r="NAQ112" s="213"/>
      <c r="NAR112" s="213"/>
      <c r="NAS112" s="201"/>
      <c r="NAT112" s="223"/>
      <c r="NAU112" s="213"/>
      <c r="NAV112" s="213"/>
      <c r="NAW112" s="201"/>
      <c r="NAX112" s="223"/>
      <c r="NAY112" s="213"/>
      <c r="NAZ112" s="213"/>
      <c r="NBA112" s="201"/>
      <c r="NBB112" s="223"/>
      <c r="NBC112" s="213"/>
      <c r="NBD112" s="213"/>
      <c r="NBE112" s="201"/>
      <c r="NBF112" s="223"/>
      <c r="NBG112" s="213"/>
      <c r="NBH112" s="213"/>
      <c r="NBI112" s="201"/>
      <c r="NBJ112" s="223"/>
      <c r="NBK112" s="213"/>
      <c r="NBL112" s="213"/>
      <c r="NBM112" s="201"/>
      <c r="NBN112" s="223"/>
      <c r="NBO112" s="213"/>
      <c r="NBP112" s="213"/>
      <c r="NBQ112" s="201"/>
      <c r="NBR112" s="223"/>
      <c r="NBS112" s="213"/>
      <c r="NBT112" s="213"/>
      <c r="NBU112" s="201"/>
      <c r="NBV112" s="223"/>
      <c r="NBW112" s="213"/>
      <c r="NBX112" s="213"/>
      <c r="NBY112" s="201"/>
      <c r="NBZ112" s="223"/>
      <c r="NCA112" s="213"/>
      <c r="NCB112" s="213"/>
      <c r="NCC112" s="201"/>
      <c r="NCD112" s="223"/>
      <c r="NCE112" s="213"/>
      <c r="NCF112" s="213"/>
      <c r="NCG112" s="201"/>
      <c r="NCH112" s="223"/>
      <c r="NCI112" s="213"/>
      <c r="NCJ112" s="213"/>
      <c r="NCK112" s="201"/>
      <c r="NCL112" s="223"/>
      <c r="NCM112" s="213"/>
      <c r="NCN112" s="213"/>
      <c r="NCO112" s="201"/>
      <c r="NCP112" s="223"/>
      <c r="NCQ112" s="213"/>
      <c r="NCR112" s="213"/>
      <c r="NCS112" s="201"/>
      <c r="NCT112" s="223"/>
      <c r="NCU112" s="213"/>
      <c r="NCV112" s="213"/>
      <c r="NCW112" s="201"/>
      <c r="NCX112" s="223"/>
      <c r="NCY112" s="213"/>
      <c r="NCZ112" s="213"/>
      <c r="NDA112" s="201"/>
      <c r="NDB112" s="223"/>
      <c r="NDC112" s="213"/>
      <c r="NDD112" s="213"/>
      <c r="NDE112" s="201"/>
      <c r="NDF112" s="223"/>
      <c r="NDG112" s="213"/>
      <c r="NDH112" s="213"/>
      <c r="NDI112" s="201"/>
      <c r="NDJ112" s="223"/>
      <c r="NDK112" s="213"/>
      <c r="NDL112" s="213"/>
      <c r="NDM112" s="201"/>
      <c r="NDN112" s="223"/>
      <c r="NDO112" s="213"/>
      <c r="NDP112" s="213"/>
      <c r="NDQ112" s="201"/>
      <c r="NDR112" s="223"/>
      <c r="NDS112" s="213"/>
      <c r="NDT112" s="213"/>
      <c r="NDU112" s="201"/>
      <c r="NDV112" s="223"/>
      <c r="NDW112" s="213"/>
      <c r="NDX112" s="213"/>
      <c r="NDY112" s="201"/>
      <c r="NDZ112" s="223"/>
      <c r="NEA112" s="213"/>
      <c r="NEB112" s="213"/>
      <c r="NEC112" s="201"/>
      <c r="NED112" s="223"/>
      <c r="NEE112" s="213"/>
      <c r="NEF112" s="213"/>
      <c r="NEG112" s="201"/>
      <c r="NEH112" s="223"/>
      <c r="NEI112" s="213"/>
      <c r="NEJ112" s="213"/>
      <c r="NEK112" s="201"/>
      <c r="NEL112" s="223"/>
      <c r="NEM112" s="213"/>
      <c r="NEN112" s="213"/>
      <c r="NEO112" s="201"/>
      <c r="NEP112" s="223"/>
      <c r="NEQ112" s="213"/>
      <c r="NER112" s="213"/>
      <c r="NES112" s="201"/>
      <c r="NET112" s="223"/>
      <c r="NEU112" s="213"/>
      <c r="NEV112" s="213"/>
      <c r="NEW112" s="201"/>
      <c r="NEX112" s="223"/>
      <c r="NEY112" s="213"/>
      <c r="NEZ112" s="213"/>
      <c r="NFA112" s="201"/>
      <c r="NFB112" s="223"/>
      <c r="NFC112" s="213"/>
      <c r="NFD112" s="213"/>
      <c r="NFE112" s="201"/>
      <c r="NFF112" s="223"/>
      <c r="NFG112" s="213"/>
      <c r="NFH112" s="213"/>
      <c r="NFI112" s="201"/>
      <c r="NFJ112" s="223"/>
      <c r="NFK112" s="213"/>
      <c r="NFL112" s="213"/>
      <c r="NFM112" s="201"/>
      <c r="NFN112" s="223"/>
      <c r="NFO112" s="213"/>
      <c r="NFP112" s="213"/>
      <c r="NFQ112" s="201"/>
      <c r="NFR112" s="223"/>
      <c r="NFS112" s="213"/>
      <c r="NFT112" s="213"/>
      <c r="NFU112" s="201"/>
      <c r="NFV112" s="223"/>
      <c r="NFW112" s="213"/>
      <c r="NFX112" s="213"/>
      <c r="NFY112" s="201"/>
      <c r="NFZ112" s="223"/>
      <c r="NGA112" s="213"/>
      <c r="NGB112" s="213"/>
      <c r="NGC112" s="201"/>
      <c r="NGD112" s="223"/>
      <c r="NGE112" s="213"/>
      <c r="NGF112" s="213"/>
      <c r="NGG112" s="201"/>
      <c r="NGH112" s="223"/>
      <c r="NGI112" s="213"/>
      <c r="NGJ112" s="213"/>
      <c r="NGK112" s="201"/>
      <c r="NGL112" s="223"/>
      <c r="NGM112" s="213"/>
      <c r="NGN112" s="213"/>
      <c r="NGO112" s="201"/>
      <c r="NGP112" s="223"/>
      <c r="NGQ112" s="213"/>
      <c r="NGR112" s="213"/>
      <c r="NGS112" s="201"/>
      <c r="NGT112" s="223"/>
      <c r="NGU112" s="213"/>
      <c r="NGV112" s="213"/>
      <c r="NGW112" s="201"/>
      <c r="NGX112" s="223"/>
      <c r="NGY112" s="213"/>
      <c r="NGZ112" s="213"/>
      <c r="NHA112" s="201"/>
      <c r="NHB112" s="223"/>
      <c r="NHC112" s="213"/>
      <c r="NHD112" s="213"/>
      <c r="NHE112" s="201"/>
      <c r="NHF112" s="223"/>
      <c r="NHG112" s="213"/>
      <c r="NHH112" s="213"/>
      <c r="NHI112" s="201"/>
      <c r="NHJ112" s="223"/>
      <c r="NHK112" s="213"/>
      <c r="NHL112" s="213"/>
      <c r="NHM112" s="201"/>
      <c r="NHN112" s="223"/>
      <c r="NHO112" s="213"/>
      <c r="NHP112" s="213"/>
      <c r="NHQ112" s="201"/>
      <c r="NHR112" s="223"/>
      <c r="NHS112" s="213"/>
      <c r="NHT112" s="213"/>
      <c r="NHU112" s="201"/>
      <c r="NHV112" s="223"/>
      <c r="NHW112" s="213"/>
      <c r="NHX112" s="213"/>
      <c r="NHY112" s="201"/>
      <c r="NHZ112" s="223"/>
      <c r="NIA112" s="213"/>
      <c r="NIB112" s="213"/>
      <c r="NIC112" s="201"/>
      <c r="NID112" s="223"/>
      <c r="NIE112" s="213"/>
      <c r="NIF112" s="213"/>
      <c r="NIG112" s="201"/>
      <c r="NIH112" s="223"/>
      <c r="NII112" s="213"/>
      <c r="NIJ112" s="213"/>
      <c r="NIK112" s="201"/>
      <c r="NIL112" s="223"/>
      <c r="NIM112" s="213"/>
      <c r="NIN112" s="213"/>
      <c r="NIO112" s="201"/>
      <c r="NIP112" s="223"/>
      <c r="NIQ112" s="213"/>
      <c r="NIR112" s="213"/>
      <c r="NIS112" s="201"/>
      <c r="NIT112" s="223"/>
      <c r="NIU112" s="213"/>
      <c r="NIV112" s="213"/>
      <c r="NIW112" s="201"/>
      <c r="NIX112" s="223"/>
      <c r="NIY112" s="213"/>
      <c r="NIZ112" s="213"/>
      <c r="NJA112" s="201"/>
      <c r="NJB112" s="223"/>
      <c r="NJC112" s="213"/>
      <c r="NJD112" s="213"/>
      <c r="NJE112" s="201"/>
      <c r="NJF112" s="223"/>
      <c r="NJG112" s="213"/>
      <c r="NJH112" s="213"/>
      <c r="NJI112" s="201"/>
      <c r="NJJ112" s="223"/>
      <c r="NJK112" s="213"/>
      <c r="NJL112" s="213"/>
      <c r="NJM112" s="201"/>
      <c r="NJN112" s="223"/>
      <c r="NJO112" s="213"/>
      <c r="NJP112" s="213"/>
      <c r="NJQ112" s="201"/>
      <c r="NJR112" s="223"/>
      <c r="NJS112" s="213"/>
      <c r="NJT112" s="213"/>
      <c r="NJU112" s="201"/>
      <c r="NJV112" s="223"/>
      <c r="NJW112" s="213"/>
      <c r="NJX112" s="213"/>
      <c r="NJY112" s="201"/>
      <c r="NJZ112" s="223"/>
      <c r="NKA112" s="213"/>
      <c r="NKB112" s="213"/>
      <c r="NKC112" s="201"/>
      <c r="NKD112" s="223"/>
      <c r="NKE112" s="213"/>
      <c r="NKF112" s="213"/>
      <c r="NKG112" s="201"/>
      <c r="NKH112" s="223"/>
      <c r="NKI112" s="213"/>
      <c r="NKJ112" s="213"/>
      <c r="NKK112" s="201"/>
      <c r="NKL112" s="223"/>
      <c r="NKM112" s="213"/>
      <c r="NKN112" s="213"/>
      <c r="NKO112" s="201"/>
      <c r="NKP112" s="223"/>
      <c r="NKQ112" s="213"/>
      <c r="NKR112" s="213"/>
      <c r="NKS112" s="201"/>
      <c r="NKT112" s="223"/>
      <c r="NKU112" s="213"/>
      <c r="NKV112" s="213"/>
      <c r="NKW112" s="201"/>
      <c r="NKX112" s="223"/>
      <c r="NKY112" s="213"/>
      <c r="NKZ112" s="213"/>
      <c r="NLA112" s="201"/>
      <c r="NLB112" s="223"/>
      <c r="NLC112" s="213"/>
      <c r="NLD112" s="213"/>
      <c r="NLE112" s="201"/>
      <c r="NLF112" s="223"/>
      <c r="NLG112" s="213"/>
      <c r="NLH112" s="213"/>
      <c r="NLI112" s="201"/>
      <c r="NLJ112" s="223"/>
      <c r="NLK112" s="213"/>
      <c r="NLL112" s="213"/>
      <c r="NLM112" s="201"/>
      <c r="NLN112" s="223"/>
      <c r="NLO112" s="213"/>
      <c r="NLP112" s="213"/>
      <c r="NLQ112" s="201"/>
      <c r="NLR112" s="223"/>
      <c r="NLS112" s="213"/>
      <c r="NLT112" s="213"/>
      <c r="NLU112" s="201"/>
      <c r="NLV112" s="223"/>
      <c r="NLW112" s="213"/>
      <c r="NLX112" s="213"/>
      <c r="NLY112" s="201"/>
      <c r="NLZ112" s="223"/>
      <c r="NMA112" s="213"/>
      <c r="NMB112" s="213"/>
      <c r="NMC112" s="201"/>
      <c r="NMD112" s="223"/>
      <c r="NME112" s="213"/>
      <c r="NMF112" s="213"/>
      <c r="NMG112" s="201"/>
      <c r="NMH112" s="223"/>
      <c r="NMI112" s="213"/>
      <c r="NMJ112" s="213"/>
      <c r="NMK112" s="201"/>
      <c r="NML112" s="223"/>
      <c r="NMM112" s="213"/>
      <c r="NMN112" s="213"/>
      <c r="NMO112" s="201"/>
      <c r="NMP112" s="223"/>
      <c r="NMQ112" s="213"/>
      <c r="NMR112" s="213"/>
      <c r="NMS112" s="201"/>
      <c r="NMT112" s="223"/>
      <c r="NMU112" s="213"/>
      <c r="NMV112" s="213"/>
      <c r="NMW112" s="201"/>
      <c r="NMX112" s="223"/>
      <c r="NMY112" s="213"/>
      <c r="NMZ112" s="213"/>
      <c r="NNA112" s="201"/>
      <c r="NNB112" s="223"/>
      <c r="NNC112" s="213"/>
      <c r="NND112" s="213"/>
      <c r="NNE112" s="201"/>
      <c r="NNF112" s="223"/>
      <c r="NNG112" s="213"/>
      <c r="NNH112" s="213"/>
      <c r="NNI112" s="201"/>
      <c r="NNJ112" s="223"/>
      <c r="NNK112" s="213"/>
      <c r="NNL112" s="213"/>
      <c r="NNM112" s="201"/>
      <c r="NNN112" s="223"/>
      <c r="NNO112" s="213"/>
      <c r="NNP112" s="213"/>
      <c r="NNQ112" s="201"/>
      <c r="NNR112" s="223"/>
      <c r="NNS112" s="213"/>
      <c r="NNT112" s="213"/>
      <c r="NNU112" s="201"/>
      <c r="NNV112" s="223"/>
      <c r="NNW112" s="213"/>
      <c r="NNX112" s="213"/>
      <c r="NNY112" s="201"/>
      <c r="NNZ112" s="223"/>
      <c r="NOA112" s="213"/>
      <c r="NOB112" s="213"/>
      <c r="NOC112" s="201"/>
      <c r="NOD112" s="223"/>
      <c r="NOE112" s="213"/>
      <c r="NOF112" s="213"/>
      <c r="NOG112" s="201"/>
      <c r="NOH112" s="223"/>
      <c r="NOI112" s="213"/>
      <c r="NOJ112" s="213"/>
      <c r="NOK112" s="201"/>
      <c r="NOL112" s="223"/>
      <c r="NOM112" s="213"/>
      <c r="NON112" s="213"/>
      <c r="NOO112" s="201"/>
      <c r="NOP112" s="223"/>
      <c r="NOQ112" s="213"/>
      <c r="NOR112" s="213"/>
      <c r="NOS112" s="201"/>
      <c r="NOT112" s="223"/>
      <c r="NOU112" s="213"/>
      <c r="NOV112" s="213"/>
      <c r="NOW112" s="201"/>
      <c r="NOX112" s="223"/>
      <c r="NOY112" s="213"/>
      <c r="NOZ112" s="213"/>
      <c r="NPA112" s="201"/>
      <c r="NPB112" s="223"/>
      <c r="NPC112" s="213"/>
      <c r="NPD112" s="213"/>
      <c r="NPE112" s="201"/>
      <c r="NPF112" s="223"/>
      <c r="NPG112" s="213"/>
      <c r="NPH112" s="213"/>
      <c r="NPI112" s="201"/>
      <c r="NPJ112" s="223"/>
      <c r="NPK112" s="213"/>
      <c r="NPL112" s="213"/>
      <c r="NPM112" s="201"/>
      <c r="NPN112" s="223"/>
      <c r="NPO112" s="213"/>
      <c r="NPP112" s="213"/>
      <c r="NPQ112" s="201"/>
      <c r="NPR112" s="223"/>
      <c r="NPS112" s="213"/>
      <c r="NPT112" s="213"/>
      <c r="NPU112" s="201"/>
      <c r="NPV112" s="223"/>
      <c r="NPW112" s="213"/>
      <c r="NPX112" s="213"/>
      <c r="NPY112" s="201"/>
      <c r="NPZ112" s="223"/>
      <c r="NQA112" s="213"/>
      <c r="NQB112" s="213"/>
      <c r="NQC112" s="201"/>
      <c r="NQD112" s="223"/>
      <c r="NQE112" s="213"/>
      <c r="NQF112" s="213"/>
      <c r="NQG112" s="201"/>
      <c r="NQH112" s="223"/>
      <c r="NQI112" s="213"/>
      <c r="NQJ112" s="213"/>
      <c r="NQK112" s="201"/>
      <c r="NQL112" s="223"/>
      <c r="NQM112" s="213"/>
      <c r="NQN112" s="213"/>
      <c r="NQO112" s="201"/>
      <c r="NQP112" s="223"/>
      <c r="NQQ112" s="213"/>
      <c r="NQR112" s="213"/>
      <c r="NQS112" s="201"/>
      <c r="NQT112" s="223"/>
      <c r="NQU112" s="213"/>
      <c r="NQV112" s="213"/>
      <c r="NQW112" s="201"/>
      <c r="NQX112" s="223"/>
      <c r="NQY112" s="213"/>
      <c r="NQZ112" s="213"/>
      <c r="NRA112" s="201"/>
      <c r="NRB112" s="223"/>
      <c r="NRC112" s="213"/>
      <c r="NRD112" s="213"/>
      <c r="NRE112" s="201"/>
      <c r="NRF112" s="223"/>
      <c r="NRG112" s="213"/>
      <c r="NRH112" s="213"/>
      <c r="NRI112" s="201"/>
      <c r="NRJ112" s="223"/>
      <c r="NRK112" s="213"/>
      <c r="NRL112" s="213"/>
      <c r="NRM112" s="201"/>
      <c r="NRN112" s="223"/>
      <c r="NRO112" s="213"/>
      <c r="NRP112" s="213"/>
      <c r="NRQ112" s="201"/>
      <c r="NRR112" s="223"/>
      <c r="NRS112" s="213"/>
      <c r="NRT112" s="213"/>
      <c r="NRU112" s="201"/>
      <c r="NRV112" s="223"/>
      <c r="NRW112" s="213"/>
      <c r="NRX112" s="213"/>
      <c r="NRY112" s="201"/>
      <c r="NRZ112" s="223"/>
      <c r="NSA112" s="213"/>
      <c r="NSB112" s="213"/>
      <c r="NSC112" s="201"/>
      <c r="NSD112" s="223"/>
      <c r="NSE112" s="213"/>
      <c r="NSF112" s="213"/>
      <c r="NSG112" s="201"/>
      <c r="NSH112" s="223"/>
      <c r="NSI112" s="213"/>
      <c r="NSJ112" s="213"/>
      <c r="NSK112" s="201"/>
      <c r="NSL112" s="223"/>
      <c r="NSM112" s="213"/>
      <c r="NSN112" s="213"/>
      <c r="NSO112" s="201"/>
      <c r="NSP112" s="223"/>
      <c r="NSQ112" s="213"/>
      <c r="NSR112" s="213"/>
      <c r="NSS112" s="201"/>
      <c r="NST112" s="223"/>
      <c r="NSU112" s="213"/>
      <c r="NSV112" s="213"/>
      <c r="NSW112" s="201"/>
      <c r="NSX112" s="223"/>
      <c r="NSY112" s="213"/>
      <c r="NSZ112" s="213"/>
      <c r="NTA112" s="201"/>
      <c r="NTB112" s="223"/>
      <c r="NTC112" s="213"/>
      <c r="NTD112" s="213"/>
      <c r="NTE112" s="201"/>
      <c r="NTF112" s="223"/>
      <c r="NTG112" s="213"/>
      <c r="NTH112" s="213"/>
      <c r="NTI112" s="201"/>
      <c r="NTJ112" s="223"/>
      <c r="NTK112" s="213"/>
      <c r="NTL112" s="213"/>
      <c r="NTM112" s="201"/>
      <c r="NTN112" s="223"/>
      <c r="NTO112" s="213"/>
      <c r="NTP112" s="213"/>
      <c r="NTQ112" s="201"/>
      <c r="NTR112" s="223"/>
      <c r="NTS112" s="213"/>
      <c r="NTT112" s="213"/>
      <c r="NTU112" s="201"/>
      <c r="NTV112" s="223"/>
      <c r="NTW112" s="213"/>
      <c r="NTX112" s="213"/>
      <c r="NTY112" s="201"/>
      <c r="NTZ112" s="223"/>
      <c r="NUA112" s="213"/>
      <c r="NUB112" s="213"/>
      <c r="NUC112" s="201"/>
      <c r="NUD112" s="223"/>
      <c r="NUE112" s="213"/>
      <c r="NUF112" s="213"/>
      <c r="NUG112" s="201"/>
      <c r="NUH112" s="223"/>
      <c r="NUI112" s="213"/>
      <c r="NUJ112" s="213"/>
      <c r="NUK112" s="201"/>
      <c r="NUL112" s="223"/>
      <c r="NUM112" s="213"/>
      <c r="NUN112" s="213"/>
      <c r="NUO112" s="201"/>
      <c r="NUP112" s="223"/>
      <c r="NUQ112" s="213"/>
      <c r="NUR112" s="213"/>
      <c r="NUS112" s="201"/>
      <c r="NUT112" s="223"/>
      <c r="NUU112" s="213"/>
      <c r="NUV112" s="213"/>
      <c r="NUW112" s="201"/>
      <c r="NUX112" s="223"/>
      <c r="NUY112" s="213"/>
      <c r="NUZ112" s="213"/>
      <c r="NVA112" s="201"/>
      <c r="NVB112" s="223"/>
      <c r="NVC112" s="213"/>
      <c r="NVD112" s="213"/>
      <c r="NVE112" s="201"/>
      <c r="NVF112" s="223"/>
      <c r="NVG112" s="213"/>
      <c r="NVH112" s="213"/>
      <c r="NVI112" s="201"/>
      <c r="NVJ112" s="223"/>
      <c r="NVK112" s="213"/>
      <c r="NVL112" s="213"/>
      <c r="NVM112" s="201"/>
      <c r="NVN112" s="223"/>
      <c r="NVO112" s="213"/>
      <c r="NVP112" s="213"/>
      <c r="NVQ112" s="201"/>
      <c r="NVR112" s="223"/>
      <c r="NVS112" s="213"/>
      <c r="NVT112" s="213"/>
      <c r="NVU112" s="201"/>
      <c r="NVV112" s="223"/>
      <c r="NVW112" s="213"/>
      <c r="NVX112" s="213"/>
      <c r="NVY112" s="201"/>
      <c r="NVZ112" s="223"/>
      <c r="NWA112" s="213"/>
      <c r="NWB112" s="213"/>
      <c r="NWC112" s="201"/>
      <c r="NWD112" s="223"/>
      <c r="NWE112" s="213"/>
      <c r="NWF112" s="213"/>
      <c r="NWG112" s="201"/>
      <c r="NWH112" s="223"/>
      <c r="NWI112" s="213"/>
      <c r="NWJ112" s="213"/>
      <c r="NWK112" s="201"/>
      <c r="NWL112" s="223"/>
      <c r="NWM112" s="213"/>
      <c r="NWN112" s="213"/>
      <c r="NWO112" s="201"/>
      <c r="NWP112" s="223"/>
      <c r="NWQ112" s="213"/>
      <c r="NWR112" s="213"/>
      <c r="NWS112" s="201"/>
      <c r="NWT112" s="223"/>
      <c r="NWU112" s="213"/>
      <c r="NWV112" s="213"/>
      <c r="NWW112" s="201"/>
      <c r="NWX112" s="223"/>
      <c r="NWY112" s="213"/>
      <c r="NWZ112" s="213"/>
      <c r="NXA112" s="201"/>
      <c r="NXB112" s="223"/>
      <c r="NXC112" s="213"/>
      <c r="NXD112" s="213"/>
      <c r="NXE112" s="201"/>
      <c r="NXF112" s="223"/>
      <c r="NXG112" s="213"/>
      <c r="NXH112" s="213"/>
      <c r="NXI112" s="201"/>
      <c r="NXJ112" s="223"/>
      <c r="NXK112" s="213"/>
      <c r="NXL112" s="213"/>
      <c r="NXM112" s="201"/>
      <c r="NXN112" s="223"/>
      <c r="NXO112" s="213"/>
      <c r="NXP112" s="213"/>
      <c r="NXQ112" s="201"/>
      <c r="NXR112" s="223"/>
      <c r="NXS112" s="213"/>
      <c r="NXT112" s="213"/>
      <c r="NXU112" s="201"/>
      <c r="NXV112" s="223"/>
      <c r="NXW112" s="213"/>
      <c r="NXX112" s="213"/>
      <c r="NXY112" s="201"/>
      <c r="NXZ112" s="223"/>
      <c r="NYA112" s="213"/>
      <c r="NYB112" s="213"/>
      <c r="NYC112" s="201"/>
      <c r="NYD112" s="223"/>
      <c r="NYE112" s="213"/>
      <c r="NYF112" s="213"/>
      <c r="NYG112" s="201"/>
      <c r="NYH112" s="223"/>
      <c r="NYI112" s="213"/>
      <c r="NYJ112" s="213"/>
      <c r="NYK112" s="201"/>
      <c r="NYL112" s="223"/>
      <c r="NYM112" s="213"/>
      <c r="NYN112" s="213"/>
      <c r="NYO112" s="201"/>
      <c r="NYP112" s="223"/>
      <c r="NYQ112" s="213"/>
      <c r="NYR112" s="213"/>
      <c r="NYS112" s="201"/>
      <c r="NYT112" s="223"/>
      <c r="NYU112" s="213"/>
      <c r="NYV112" s="213"/>
      <c r="NYW112" s="201"/>
      <c r="NYX112" s="223"/>
      <c r="NYY112" s="213"/>
      <c r="NYZ112" s="213"/>
      <c r="NZA112" s="201"/>
      <c r="NZB112" s="223"/>
      <c r="NZC112" s="213"/>
      <c r="NZD112" s="213"/>
      <c r="NZE112" s="201"/>
      <c r="NZF112" s="223"/>
      <c r="NZG112" s="213"/>
      <c r="NZH112" s="213"/>
      <c r="NZI112" s="201"/>
      <c r="NZJ112" s="223"/>
      <c r="NZK112" s="213"/>
      <c r="NZL112" s="213"/>
      <c r="NZM112" s="201"/>
      <c r="NZN112" s="223"/>
      <c r="NZO112" s="213"/>
      <c r="NZP112" s="213"/>
      <c r="NZQ112" s="201"/>
      <c r="NZR112" s="223"/>
      <c r="NZS112" s="213"/>
      <c r="NZT112" s="213"/>
      <c r="NZU112" s="201"/>
      <c r="NZV112" s="223"/>
      <c r="NZW112" s="213"/>
      <c r="NZX112" s="213"/>
      <c r="NZY112" s="201"/>
      <c r="NZZ112" s="223"/>
      <c r="OAA112" s="213"/>
      <c r="OAB112" s="213"/>
      <c r="OAC112" s="201"/>
      <c r="OAD112" s="223"/>
      <c r="OAE112" s="213"/>
      <c r="OAF112" s="213"/>
      <c r="OAG112" s="201"/>
      <c r="OAH112" s="223"/>
      <c r="OAI112" s="213"/>
      <c r="OAJ112" s="213"/>
      <c r="OAK112" s="201"/>
      <c r="OAL112" s="223"/>
      <c r="OAM112" s="213"/>
      <c r="OAN112" s="213"/>
      <c r="OAO112" s="201"/>
      <c r="OAP112" s="223"/>
      <c r="OAQ112" s="213"/>
      <c r="OAR112" s="213"/>
      <c r="OAS112" s="201"/>
      <c r="OAT112" s="223"/>
      <c r="OAU112" s="213"/>
      <c r="OAV112" s="213"/>
      <c r="OAW112" s="201"/>
      <c r="OAX112" s="223"/>
      <c r="OAY112" s="213"/>
      <c r="OAZ112" s="213"/>
      <c r="OBA112" s="201"/>
      <c r="OBB112" s="223"/>
      <c r="OBC112" s="213"/>
      <c r="OBD112" s="213"/>
      <c r="OBE112" s="201"/>
      <c r="OBF112" s="223"/>
      <c r="OBG112" s="213"/>
      <c r="OBH112" s="213"/>
      <c r="OBI112" s="201"/>
      <c r="OBJ112" s="223"/>
      <c r="OBK112" s="213"/>
      <c r="OBL112" s="213"/>
      <c r="OBM112" s="201"/>
      <c r="OBN112" s="223"/>
      <c r="OBO112" s="213"/>
      <c r="OBP112" s="213"/>
      <c r="OBQ112" s="201"/>
      <c r="OBR112" s="223"/>
      <c r="OBS112" s="213"/>
      <c r="OBT112" s="213"/>
      <c r="OBU112" s="201"/>
      <c r="OBV112" s="223"/>
      <c r="OBW112" s="213"/>
      <c r="OBX112" s="213"/>
      <c r="OBY112" s="201"/>
      <c r="OBZ112" s="223"/>
      <c r="OCA112" s="213"/>
      <c r="OCB112" s="213"/>
      <c r="OCC112" s="201"/>
      <c r="OCD112" s="223"/>
      <c r="OCE112" s="213"/>
      <c r="OCF112" s="213"/>
      <c r="OCG112" s="201"/>
      <c r="OCH112" s="223"/>
      <c r="OCI112" s="213"/>
      <c r="OCJ112" s="213"/>
      <c r="OCK112" s="201"/>
      <c r="OCL112" s="223"/>
      <c r="OCM112" s="213"/>
      <c r="OCN112" s="213"/>
      <c r="OCO112" s="201"/>
      <c r="OCP112" s="223"/>
      <c r="OCQ112" s="213"/>
      <c r="OCR112" s="213"/>
      <c r="OCS112" s="201"/>
      <c r="OCT112" s="223"/>
      <c r="OCU112" s="213"/>
      <c r="OCV112" s="213"/>
      <c r="OCW112" s="201"/>
      <c r="OCX112" s="223"/>
      <c r="OCY112" s="213"/>
      <c r="OCZ112" s="213"/>
      <c r="ODA112" s="201"/>
      <c r="ODB112" s="223"/>
      <c r="ODC112" s="213"/>
      <c r="ODD112" s="213"/>
      <c r="ODE112" s="201"/>
      <c r="ODF112" s="223"/>
      <c r="ODG112" s="213"/>
      <c r="ODH112" s="213"/>
      <c r="ODI112" s="201"/>
      <c r="ODJ112" s="223"/>
      <c r="ODK112" s="213"/>
      <c r="ODL112" s="213"/>
      <c r="ODM112" s="201"/>
      <c r="ODN112" s="223"/>
      <c r="ODO112" s="213"/>
      <c r="ODP112" s="213"/>
      <c r="ODQ112" s="201"/>
      <c r="ODR112" s="223"/>
      <c r="ODS112" s="213"/>
      <c r="ODT112" s="213"/>
      <c r="ODU112" s="201"/>
      <c r="ODV112" s="223"/>
      <c r="ODW112" s="213"/>
      <c r="ODX112" s="213"/>
      <c r="ODY112" s="201"/>
      <c r="ODZ112" s="223"/>
      <c r="OEA112" s="213"/>
      <c r="OEB112" s="213"/>
      <c r="OEC112" s="201"/>
      <c r="OED112" s="223"/>
      <c r="OEE112" s="213"/>
      <c r="OEF112" s="213"/>
      <c r="OEG112" s="201"/>
      <c r="OEH112" s="223"/>
      <c r="OEI112" s="213"/>
      <c r="OEJ112" s="213"/>
      <c r="OEK112" s="201"/>
      <c r="OEL112" s="223"/>
      <c r="OEM112" s="213"/>
      <c r="OEN112" s="213"/>
      <c r="OEO112" s="201"/>
      <c r="OEP112" s="223"/>
      <c r="OEQ112" s="213"/>
      <c r="OER112" s="213"/>
      <c r="OES112" s="201"/>
      <c r="OET112" s="223"/>
      <c r="OEU112" s="213"/>
      <c r="OEV112" s="213"/>
      <c r="OEW112" s="201"/>
      <c r="OEX112" s="223"/>
      <c r="OEY112" s="213"/>
      <c r="OEZ112" s="213"/>
      <c r="OFA112" s="201"/>
      <c r="OFB112" s="223"/>
      <c r="OFC112" s="213"/>
      <c r="OFD112" s="213"/>
      <c r="OFE112" s="201"/>
      <c r="OFF112" s="223"/>
      <c r="OFG112" s="213"/>
      <c r="OFH112" s="213"/>
      <c r="OFI112" s="201"/>
      <c r="OFJ112" s="223"/>
      <c r="OFK112" s="213"/>
      <c r="OFL112" s="213"/>
      <c r="OFM112" s="201"/>
      <c r="OFN112" s="223"/>
      <c r="OFO112" s="213"/>
      <c r="OFP112" s="213"/>
      <c r="OFQ112" s="201"/>
      <c r="OFR112" s="223"/>
      <c r="OFS112" s="213"/>
      <c r="OFT112" s="213"/>
      <c r="OFU112" s="201"/>
      <c r="OFV112" s="223"/>
      <c r="OFW112" s="213"/>
      <c r="OFX112" s="213"/>
      <c r="OFY112" s="201"/>
      <c r="OFZ112" s="223"/>
      <c r="OGA112" s="213"/>
      <c r="OGB112" s="213"/>
      <c r="OGC112" s="201"/>
      <c r="OGD112" s="223"/>
      <c r="OGE112" s="213"/>
      <c r="OGF112" s="213"/>
      <c r="OGG112" s="201"/>
      <c r="OGH112" s="223"/>
      <c r="OGI112" s="213"/>
      <c r="OGJ112" s="213"/>
      <c r="OGK112" s="201"/>
      <c r="OGL112" s="223"/>
      <c r="OGM112" s="213"/>
      <c r="OGN112" s="213"/>
      <c r="OGO112" s="201"/>
      <c r="OGP112" s="223"/>
      <c r="OGQ112" s="213"/>
      <c r="OGR112" s="213"/>
      <c r="OGS112" s="201"/>
      <c r="OGT112" s="223"/>
      <c r="OGU112" s="213"/>
      <c r="OGV112" s="213"/>
      <c r="OGW112" s="201"/>
      <c r="OGX112" s="223"/>
      <c r="OGY112" s="213"/>
      <c r="OGZ112" s="213"/>
      <c r="OHA112" s="201"/>
      <c r="OHB112" s="223"/>
      <c r="OHC112" s="213"/>
      <c r="OHD112" s="213"/>
      <c r="OHE112" s="201"/>
      <c r="OHF112" s="223"/>
      <c r="OHG112" s="213"/>
      <c r="OHH112" s="213"/>
      <c r="OHI112" s="201"/>
      <c r="OHJ112" s="223"/>
      <c r="OHK112" s="213"/>
      <c r="OHL112" s="213"/>
      <c r="OHM112" s="201"/>
      <c r="OHN112" s="223"/>
      <c r="OHO112" s="213"/>
      <c r="OHP112" s="213"/>
      <c r="OHQ112" s="201"/>
      <c r="OHR112" s="223"/>
      <c r="OHS112" s="213"/>
      <c r="OHT112" s="213"/>
      <c r="OHU112" s="201"/>
      <c r="OHV112" s="223"/>
      <c r="OHW112" s="213"/>
      <c r="OHX112" s="213"/>
      <c r="OHY112" s="201"/>
      <c r="OHZ112" s="223"/>
      <c r="OIA112" s="213"/>
      <c r="OIB112" s="213"/>
      <c r="OIC112" s="201"/>
      <c r="OID112" s="223"/>
      <c r="OIE112" s="213"/>
      <c r="OIF112" s="213"/>
      <c r="OIG112" s="201"/>
      <c r="OIH112" s="223"/>
      <c r="OII112" s="213"/>
      <c r="OIJ112" s="213"/>
      <c r="OIK112" s="201"/>
      <c r="OIL112" s="223"/>
      <c r="OIM112" s="213"/>
      <c r="OIN112" s="213"/>
      <c r="OIO112" s="201"/>
      <c r="OIP112" s="223"/>
      <c r="OIQ112" s="213"/>
      <c r="OIR112" s="213"/>
      <c r="OIS112" s="201"/>
      <c r="OIT112" s="223"/>
      <c r="OIU112" s="213"/>
      <c r="OIV112" s="213"/>
      <c r="OIW112" s="201"/>
      <c r="OIX112" s="223"/>
      <c r="OIY112" s="213"/>
      <c r="OIZ112" s="213"/>
      <c r="OJA112" s="201"/>
      <c r="OJB112" s="223"/>
      <c r="OJC112" s="213"/>
      <c r="OJD112" s="213"/>
      <c r="OJE112" s="201"/>
      <c r="OJF112" s="223"/>
      <c r="OJG112" s="213"/>
      <c r="OJH112" s="213"/>
      <c r="OJI112" s="201"/>
      <c r="OJJ112" s="223"/>
      <c r="OJK112" s="213"/>
      <c r="OJL112" s="213"/>
      <c r="OJM112" s="201"/>
      <c r="OJN112" s="223"/>
      <c r="OJO112" s="213"/>
      <c r="OJP112" s="213"/>
      <c r="OJQ112" s="201"/>
      <c r="OJR112" s="223"/>
      <c r="OJS112" s="213"/>
      <c r="OJT112" s="213"/>
      <c r="OJU112" s="201"/>
      <c r="OJV112" s="223"/>
      <c r="OJW112" s="213"/>
      <c r="OJX112" s="213"/>
      <c r="OJY112" s="201"/>
      <c r="OJZ112" s="223"/>
      <c r="OKA112" s="213"/>
      <c r="OKB112" s="213"/>
      <c r="OKC112" s="201"/>
      <c r="OKD112" s="223"/>
      <c r="OKE112" s="213"/>
      <c r="OKF112" s="213"/>
      <c r="OKG112" s="201"/>
      <c r="OKH112" s="223"/>
      <c r="OKI112" s="213"/>
      <c r="OKJ112" s="213"/>
      <c r="OKK112" s="201"/>
      <c r="OKL112" s="223"/>
      <c r="OKM112" s="213"/>
      <c r="OKN112" s="213"/>
      <c r="OKO112" s="201"/>
      <c r="OKP112" s="223"/>
      <c r="OKQ112" s="213"/>
      <c r="OKR112" s="213"/>
      <c r="OKS112" s="201"/>
      <c r="OKT112" s="223"/>
      <c r="OKU112" s="213"/>
      <c r="OKV112" s="213"/>
      <c r="OKW112" s="201"/>
      <c r="OKX112" s="223"/>
      <c r="OKY112" s="213"/>
      <c r="OKZ112" s="213"/>
      <c r="OLA112" s="201"/>
      <c r="OLB112" s="223"/>
      <c r="OLC112" s="213"/>
      <c r="OLD112" s="213"/>
      <c r="OLE112" s="201"/>
      <c r="OLF112" s="223"/>
      <c r="OLG112" s="213"/>
      <c r="OLH112" s="213"/>
      <c r="OLI112" s="201"/>
      <c r="OLJ112" s="223"/>
      <c r="OLK112" s="213"/>
      <c r="OLL112" s="213"/>
      <c r="OLM112" s="201"/>
      <c r="OLN112" s="223"/>
      <c r="OLO112" s="213"/>
      <c r="OLP112" s="213"/>
      <c r="OLQ112" s="201"/>
      <c r="OLR112" s="223"/>
      <c r="OLS112" s="213"/>
      <c r="OLT112" s="213"/>
      <c r="OLU112" s="201"/>
      <c r="OLV112" s="223"/>
      <c r="OLW112" s="213"/>
      <c r="OLX112" s="213"/>
      <c r="OLY112" s="201"/>
      <c r="OLZ112" s="223"/>
      <c r="OMA112" s="213"/>
      <c r="OMB112" s="213"/>
      <c r="OMC112" s="201"/>
      <c r="OMD112" s="223"/>
      <c r="OME112" s="213"/>
      <c r="OMF112" s="213"/>
      <c r="OMG112" s="201"/>
      <c r="OMH112" s="223"/>
      <c r="OMI112" s="213"/>
      <c r="OMJ112" s="213"/>
      <c r="OMK112" s="201"/>
      <c r="OML112" s="223"/>
      <c r="OMM112" s="213"/>
      <c r="OMN112" s="213"/>
      <c r="OMO112" s="201"/>
      <c r="OMP112" s="223"/>
      <c r="OMQ112" s="213"/>
      <c r="OMR112" s="213"/>
      <c r="OMS112" s="201"/>
      <c r="OMT112" s="223"/>
      <c r="OMU112" s="213"/>
      <c r="OMV112" s="213"/>
      <c r="OMW112" s="201"/>
      <c r="OMX112" s="223"/>
      <c r="OMY112" s="213"/>
      <c r="OMZ112" s="213"/>
      <c r="ONA112" s="201"/>
      <c r="ONB112" s="223"/>
      <c r="ONC112" s="213"/>
      <c r="OND112" s="213"/>
      <c r="ONE112" s="201"/>
      <c r="ONF112" s="223"/>
      <c r="ONG112" s="213"/>
      <c r="ONH112" s="213"/>
      <c r="ONI112" s="201"/>
      <c r="ONJ112" s="223"/>
      <c r="ONK112" s="213"/>
      <c r="ONL112" s="213"/>
      <c r="ONM112" s="201"/>
      <c r="ONN112" s="223"/>
      <c r="ONO112" s="213"/>
      <c r="ONP112" s="213"/>
      <c r="ONQ112" s="201"/>
      <c r="ONR112" s="223"/>
      <c r="ONS112" s="213"/>
      <c r="ONT112" s="213"/>
      <c r="ONU112" s="201"/>
      <c r="ONV112" s="223"/>
      <c r="ONW112" s="213"/>
      <c r="ONX112" s="213"/>
      <c r="ONY112" s="201"/>
      <c r="ONZ112" s="223"/>
      <c r="OOA112" s="213"/>
      <c r="OOB112" s="213"/>
      <c r="OOC112" s="201"/>
      <c r="OOD112" s="223"/>
      <c r="OOE112" s="213"/>
      <c r="OOF112" s="213"/>
      <c r="OOG112" s="201"/>
      <c r="OOH112" s="223"/>
      <c r="OOI112" s="213"/>
      <c r="OOJ112" s="213"/>
      <c r="OOK112" s="201"/>
      <c r="OOL112" s="223"/>
      <c r="OOM112" s="213"/>
      <c r="OON112" s="213"/>
      <c r="OOO112" s="201"/>
      <c r="OOP112" s="223"/>
      <c r="OOQ112" s="213"/>
      <c r="OOR112" s="213"/>
      <c r="OOS112" s="201"/>
      <c r="OOT112" s="223"/>
      <c r="OOU112" s="213"/>
      <c r="OOV112" s="213"/>
      <c r="OOW112" s="201"/>
      <c r="OOX112" s="223"/>
      <c r="OOY112" s="213"/>
      <c r="OOZ112" s="213"/>
      <c r="OPA112" s="201"/>
      <c r="OPB112" s="223"/>
      <c r="OPC112" s="213"/>
      <c r="OPD112" s="213"/>
      <c r="OPE112" s="201"/>
      <c r="OPF112" s="223"/>
      <c r="OPG112" s="213"/>
      <c r="OPH112" s="213"/>
      <c r="OPI112" s="201"/>
      <c r="OPJ112" s="223"/>
      <c r="OPK112" s="213"/>
      <c r="OPL112" s="213"/>
      <c r="OPM112" s="201"/>
      <c r="OPN112" s="223"/>
      <c r="OPO112" s="213"/>
      <c r="OPP112" s="213"/>
      <c r="OPQ112" s="201"/>
      <c r="OPR112" s="223"/>
      <c r="OPS112" s="213"/>
      <c r="OPT112" s="213"/>
      <c r="OPU112" s="201"/>
      <c r="OPV112" s="223"/>
      <c r="OPW112" s="213"/>
      <c r="OPX112" s="213"/>
      <c r="OPY112" s="201"/>
      <c r="OPZ112" s="223"/>
      <c r="OQA112" s="213"/>
      <c r="OQB112" s="213"/>
      <c r="OQC112" s="201"/>
      <c r="OQD112" s="223"/>
      <c r="OQE112" s="213"/>
      <c r="OQF112" s="213"/>
      <c r="OQG112" s="201"/>
      <c r="OQH112" s="223"/>
      <c r="OQI112" s="213"/>
      <c r="OQJ112" s="213"/>
      <c r="OQK112" s="201"/>
      <c r="OQL112" s="223"/>
      <c r="OQM112" s="213"/>
      <c r="OQN112" s="213"/>
      <c r="OQO112" s="201"/>
      <c r="OQP112" s="223"/>
      <c r="OQQ112" s="213"/>
      <c r="OQR112" s="213"/>
      <c r="OQS112" s="201"/>
      <c r="OQT112" s="223"/>
      <c r="OQU112" s="213"/>
      <c r="OQV112" s="213"/>
      <c r="OQW112" s="201"/>
      <c r="OQX112" s="223"/>
      <c r="OQY112" s="213"/>
      <c r="OQZ112" s="213"/>
      <c r="ORA112" s="201"/>
      <c r="ORB112" s="223"/>
      <c r="ORC112" s="213"/>
      <c r="ORD112" s="213"/>
      <c r="ORE112" s="201"/>
      <c r="ORF112" s="223"/>
      <c r="ORG112" s="213"/>
      <c r="ORH112" s="213"/>
      <c r="ORI112" s="201"/>
      <c r="ORJ112" s="223"/>
      <c r="ORK112" s="213"/>
      <c r="ORL112" s="213"/>
      <c r="ORM112" s="201"/>
      <c r="ORN112" s="223"/>
      <c r="ORO112" s="213"/>
      <c r="ORP112" s="213"/>
      <c r="ORQ112" s="201"/>
      <c r="ORR112" s="223"/>
      <c r="ORS112" s="213"/>
      <c r="ORT112" s="213"/>
      <c r="ORU112" s="201"/>
      <c r="ORV112" s="223"/>
      <c r="ORW112" s="213"/>
      <c r="ORX112" s="213"/>
      <c r="ORY112" s="201"/>
      <c r="ORZ112" s="223"/>
      <c r="OSA112" s="213"/>
      <c r="OSB112" s="213"/>
      <c r="OSC112" s="201"/>
      <c r="OSD112" s="223"/>
      <c r="OSE112" s="213"/>
      <c r="OSF112" s="213"/>
      <c r="OSG112" s="201"/>
      <c r="OSH112" s="223"/>
      <c r="OSI112" s="213"/>
      <c r="OSJ112" s="213"/>
      <c r="OSK112" s="201"/>
      <c r="OSL112" s="223"/>
      <c r="OSM112" s="213"/>
      <c r="OSN112" s="213"/>
      <c r="OSO112" s="201"/>
      <c r="OSP112" s="223"/>
      <c r="OSQ112" s="213"/>
      <c r="OSR112" s="213"/>
      <c r="OSS112" s="201"/>
      <c r="OST112" s="223"/>
      <c r="OSU112" s="213"/>
      <c r="OSV112" s="213"/>
      <c r="OSW112" s="201"/>
      <c r="OSX112" s="223"/>
      <c r="OSY112" s="213"/>
      <c r="OSZ112" s="213"/>
      <c r="OTA112" s="201"/>
      <c r="OTB112" s="223"/>
      <c r="OTC112" s="213"/>
      <c r="OTD112" s="213"/>
      <c r="OTE112" s="201"/>
      <c r="OTF112" s="223"/>
      <c r="OTG112" s="213"/>
      <c r="OTH112" s="213"/>
      <c r="OTI112" s="201"/>
      <c r="OTJ112" s="223"/>
      <c r="OTK112" s="213"/>
      <c r="OTL112" s="213"/>
      <c r="OTM112" s="201"/>
      <c r="OTN112" s="223"/>
      <c r="OTO112" s="213"/>
      <c r="OTP112" s="213"/>
      <c r="OTQ112" s="201"/>
      <c r="OTR112" s="223"/>
      <c r="OTS112" s="213"/>
      <c r="OTT112" s="213"/>
      <c r="OTU112" s="201"/>
      <c r="OTV112" s="223"/>
      <c r="OTW112" s="213"/>
      <c r="OTX112" s="213"/>
      <c r="OTY112" s="201"/>
      <c r="OTZ112" s="223"/>
      <c r="OUA112" s="213"/>
      <c r="OUB112" s="213"/>
      <c r="OUC112" s="201"/>
      <c r="OUD112" s="223"/>
      <c r="OUE112" s="213"/>
      <c r="OUF112" s="213"/>
      <c r="OUG112" s="201"/>
      <c r="OUH112" s="223"/>
      <c r="OUI112" s="213"/>
      <c r="OUJ112" s="213"/>
      <c r="OUK112" s="201"/>
      <c r="OUL112" s="223"/>
      <c r="OUM112" s="213"/>
      <c r="OUN112" s="213"/>
      <c r="OUO112" s="201"/>
      <c r="OUP112" s="223"/>
      <c r="OUQ112" s="213"/>
      <c r="OUR112" s="213"/>
      <c r="OUS112" s="201"/>
      <c r="OUT112" s="223"/>
      <c r="OUU112" s="213"/>
      <c r="OUV112" s="213"/>
      <c r="OUW112" s="201"/>
      <c r="OUX112" s="223"/>
      <c r="OUY112" s="213"/>
      <c r="OUZ112" s="213"/>
      <c r="OVA112" s="201"/>
      <c r="OVB112" s="223"/>
      <c r="OVC112" s="213"/>
      <c r="OVD112" s="213"/>
      <c r="OVE112" s="201"/>
      <c r="OVF112" s="223"/>
      <c r="OVG112" s="213"/>
      <c r="OVH112" s="213"/>
      <c r="OVI112" s="201"/>
      <c r="OVJ112" s="223"/>
      <c r="OVK112" s="213"/>
      <c r="OVL112" s="213"/>
      <c r="OVM112" s="201"/>
      <c r="OVN112" s="223"/>
      <c r="OVO112" s="213"/>
      <c r="OVP112" s="213"/>
      <c r="OVQ112" s="201"/>
      <c r="OVR112" s="223"/>
      <c r="OVS112" s="213"/>
      <c r="OVT112" s="213"/>
      <c r="OVU112" s="201"/>
      <c r="OVV112" s="223"/>
      <c r="OVW112" s="213"/>
      <c r="OVX112" s="213"/>
      <c r="OVY112" s="201"/>
      <c r="OVZ112" s="223"/>
      <c r="OWA112" s="213"/>
      <c r="OWB112" s="213"/>
      <c r="OWC112" s="201"/>
      <c r="OWD112" s="223"/>
      <c r="OWE112" s="213"/>
      <c r="OWF112" s="213"/>
      <c r="OWG112" s="201"/>
      <c r="OWH112" s="223"/>
      <c r="OWI112" s="213"/>
      <c r="OWJ112" s="213"/>
      <c r="OWK112" s="201"/>
      <c r="OWL112" s="223"/>
      <c r="OWM112" s="213"/>
      <c r="OWN112" s="213"/>
      <c r="OWO112" s="201"/>
      <c r="OWP112" s="223"/>
      <c r="OWQ112" s="213"/>
      <c r="OWR112" s="213"/>
      <c r="OWS112" s="201"/>
      <c r="OWT112" s="223"/>
      <c r="OWU112" s="213"/>
      <c r="OWV112" s="213"/>
      <c r="OWW112" s="201"/>
      <c r="OWX112" s="223"/>
      <c r="OWY112" s="213"/>
      <c r="OWZ112" s="213"/>
      <c r="OXA112" s="201"/>
      <c r="OXB112" s="223"/>
      <c r="OXC112" s="213"/>
      <c r="OXD112" s="213"/>
      <c r="OXE112" s="201"/>
      <c r="OXF112" s="223"/>
      <c r="OXG112" s="213"/>
      <c r="OXH112" s="213"/>
      <c r="OXI112" s="201"/>
      <c r="OXJ112" s="223"/>
      <c r="OXK112" s="213"/>
      <c r="OXL112" s="213"/>
      <c r="OXM112" s="201"/>
      <c r="OXN112" s="223"/>
      <c r="OXO112" s="213"/>
      <c r="OXP112" s="213"/>
      <c r="OXQ112" s="201"/>
      <c r="OXR112" s="223"/>
      <c r="OXS112" s="213"/>
      <c r="OXT112" s="213"/>
      <c r="OXU112" s="201"/>
      <c r="OXV112" s="223"/>
      <c r="OXW112" s="213"/>
      <c r="OXX112" s="213"/>
      <c r="OXY112" s="201"/>
      <c r="OXZ112" s="223"/>
      <c r="OYA112" s="213"/>
      <c r="OYB112" s="213"/>
      <c r="OYC112" s="201"/>
      <c r="OYD112" s="223"/>
      <c r="OYE112" s="213"/>
      <c r="OYF112" s="213"/>
      <c r="OYG112" s="201"/>
      <c r="OYH112" s="223"/>
      <c r="OYI112" s="213"/>
      <c r="OYJ112" s="213"/>
      <c r="OYK112" s="201"/>
      <c r="OYL112" s="223"/>
      <c r="OYM112" s="213"/>
      <c r="OYN112" s="213"/>
      <c r="OYO112" s="201"/>
      <c r="OYP112" s="223"/>
      <c r="OYQ112" s="213"/>
      <c r="OYR112" s="213"/>
      <c r="OYS112" s="201"/>
      <c r="OYT112" s="223"/>
      <c r="OYU112" s="213"/>
      <c r="OYV112" s="213"/>
      <c r="OYW112" s="201"/>
      <c r="OYX112" s="223"/>
      <c r="OYY112" s="213"/>
      <c r="OYZ112" s="213"/>
      <c r="OZA112" s="201"/>
      <c r="OZB112" s="223"/>
      <c r="OZC112" s="213"/>
      <c r="OZD112" s="213"/>
      <c r="OZE112" s="201"/>
      <c r="OZF112" s="223"/>
      <c r="OZG112" s="213"/>
      <c r="OZH112" s="213"/>
      <c r="OZI112" s="201"/>
      <c r="OZJ112" s="223"/>
      <c r="OZK112" s="213"/>
      <c r="OZL112" s="213"/>
      <c r="OZM112" s="201"/>
      <c r="OZN112" s="223"/>
      <c r="OZO112" s="213"/>
      <c r="OZP112" s="213"/>
      <c r="OZQ112" s="201"/>
      <c r="OZR112" s="223"/>
      <c r="OZS112" s="213"/>
      <c r="OZT112" s="213"/>
      <c r="OZU112" s="201"/>
      <c r="OZV112" s="223"/>
      <c r="OZW112" s="213"/>
      <c r="OZX112" s="213"/>
      <c r="OZY112" s="201"/>
      <c r="OZZ112" s="223"/>
      <c r="PAA112" s="213"/>
      <c r="PAB112" s="213"/>
      <c r="PAC112" s="201"/>
      <c r="PAD112" s="223"/>
      <c r="PAE112" s="213"/>
      <c r="PAF112" s="213"/>
      <c r="PAG112" s="201"/>
      <c r="PAH112" s="223"/>
      <c r="PAI112" s="213"/>
      <c r="PAJ112" s="213"/>
      <c r="PAK112" s="201"/>
      <c r="PAL112" s="223"/>
      <c r="PAM112" s="213"/>
      <c r="PAN112" s="213"/>
      <c r="PAO112" s="201"/>
      <c r="PAP112" s="223"/>
      <c r="PAQ112" s="213"/>
      <c r="PAR112" s="213"/>
      <c r="PAS112" s="201"/>
      <c r="PAT112" s="223"/>
      <c r="PAU112" s="213"/>
      <c r="PAV112" s="213"/>
      <c r="PAW112" s="201"/>
      <c r="PAX112" s="223"/>
      <c r="PAY112" s="213"/>
      <c r="PAZ112" s="213"/>
      <c r="PBA112" s="201"/>
      <c r="PBB112" s="223"/>
      <c r="PBC112" s="213"/>
      <c r="PBD112" s="213"/>
      <c r="PBE112" s="201"/>
      <c r="PBF112" s="223"/>
      <c r="PBG112" s="213"/>
      <c r="PBH112" s="213"/>
      <c r="PBI112" s="201"/>
      <c r="PBJ112" s="223"/>
      <c r="PBK112" s="213"/>
      <c r="PBL112" s="213"/>
      <c r="PBM112" s="201"/>
      <c r="PBN112" s="223"/>
      <c r="PBO112" s="213"/>
      <c r="PBP112" s="213"/>
      <c r="PBQ112" s="201"/>
      <c r="PBR112" s="223"/>
      <c r="PBS112" s="213"/>
      <c r="PBT112" s="213"/>
      <c r="PBU112" s="201"/>
      <c r="PBV112" s="223"/>
      <c r="PBW112" s="213"/>
      <c r="PBX112" s="213"/>
      <c r="PBY112" s="201"/>
      <c r="PBZ112" s="223"/>
      <c r="PCA112" s="213"/>
      <c r="PCB112" s="213"/>
      <c r="PCC112" s="201"/>
      <c r="PCD112" s="223"/>
      <c r="PCE112" s="213"/>
      <c r="PCF112" s="213"/>
      <c r="PCG112" s="201"/>
      <c r="PCH112" s="223"/>
      <c r="PCI112" s="213"/>
      <c r="PCJ112" s="213"/>
      <c r="PCK112" s="201"/>
      <c r="PCL112" s="223"/>
      <c r="PCM112" s="213"/>
      <c r="PCN112" s="213"/>
      <c r="PCO112" s="201"/>
      <c r="PCP112" s="223"/>
      <c r="PCQ112" s="213"/>
      <c r="PCR112" s="213"/>
      <c r="PCS112" s="201"/>
      <c r="PCT112" s="223"/>
      <c r="PCU112" s="213"/>
      <c r="PCV112" s="213"/>
      <c r="PCW112" s="201"/>
      <c r="PCX112" s="223"/>
      <c r="PCY112" s="213"/>
      <c r="PCZ112" s="213"/>
      <c r="PDA112" s="201"/>
      <c r="PDB112" s="223"/>
      <c r="PDC112" s="213"/>
      <c r="PDD112" s="213"/>
      <c r="PDE112" s="201"/>
      <c r="PDF112" s="223"/>
      <c r="PDG112" s="213"/>
      <c r="PDH112" s="213"/>
      <c r="PDI112" s="201"/>
      <c r="PDJ112" s="223"/>
      <c r="PDK112" s="213"/>
      <c r="PDL112" s="213"/>
      <c r="PDM112" s="201"/>
      <c r="PDN112" s="223"/>
      <c r="PDO112" s="213"/>
      <c r="PDP112" s="213"/>
      <c r="PDQ112" s="201"/>
      <c r="PDR112" s="223"/>
      <c r="PDS112" s="213"/>
      <c r="PDT112" s="213"/>
      <c r="PDU112" s="201"/>
      <c r="PDV112" s="223"/>
      <c r="PDW112" s="213"/>
      <c r="PDX112" s="213"/>
      <c r="PDY112" s="201"/>
      <c r="PDZ112" s="223"/>
      <c r="PEA112" s="213"/>
      <c r="PEB112" s="213"/>
      <c r="PEC112" s="201"/>
      <c r="PED112" s="223"/>
      <c r="PEE112" s="213"/>
      <c r="PEF112" s="213"/>
      <c r="PEG112" s="201"/>
      <c r="PEH112" s="223"/>
      <c r="PEI112" s="213"/>
      <c r="PEJ112" s="213"/>
      <c r="PEK112" s="201"/>
      <c r="PEL112" s="223"/>
      <c r="PEM112" s="213"/>
      <c r="PEN112" s="213"/>
      <c r="PEO112" s="201"/>
      <c r="PEP112" s="223"/>
      <c r="PEQ112" s="213"/>
      <c r="PER112" s="213"/>
      <c r="PES112" s="201"/>
      <c r="PET112" s="223"/>
      <c r="PEU112" s="213"/>
      <c r="PEV112" s="213"/>
      <c r="PEW112" s="201"/>
      <c r="PEX112" s="223"/>
      <c r="PEY112" s="213"/>
      <c r="PEZ112" s="213"/>
      <c r="PFA112" s="201"/>
      <c r="PFB112" s="223"/>
      <c r="PFC112" s="213"/>
      <c r="PFD112" s="213"/>
      <c r="PFE112" s="201"/>
      <c r="PFF112" s="223"/>
      <c r="PFG112" s="213"/>
      <c r="PFH112" s="213"/>
      <c r="PFI112" s="201"/>
      <c r="PFJ112" s="223"/>
      <c r="PFK112" s="213"/>
      <c r="PFL112" s="213"/>
      <c r="PFM112" s="201"/>
      <c r="PFN112" s="223"/>
      <c r="PFO112" s="213"/>
      <c r="PFP112" s="213"/>
      <c r="PFQ112" s="201"/>
      <c r="PFR112" s="223"/>
      <c r="PFS112" s="213"/>
      <c r="PFT112" s="213"/>
      <c r="PFU112" s="201"/>
      <c r="PFV112" s="223"/>
      <c r="PFW112" s="213"/>
      <c r="PFX112" s="213"/>
      <c r="PFY112" s="201"/>
      <c r="PFZ112" s="223"/>
      <c r="PGA112" s="213"/>
      <c r="PGB112" s="213"/>
      <c r="PGC112" s="201"/>
      <c r="PGD112" s="223"/>
      <c r="PGE112" s="213"/>
      <c r="PGF112" s="213"/>
      <c r="PGG112" s="201"/>
      <c r="PGH112" s="223"/>
      <c r="PGI112" s="213"/>
      <c r="PGJ112" s="213"/>
      <c r="PGK112" s="201"/>
      <c r="PGL112" s="223"/>
      <c r="PGM112" s="213"/>
      <c r="PGN112" s="213"/>
      <c r="PGO112" s="201"/>
      <c r="PGP112" s="223"/>
      <c r="PGQ112" s="213"/>
      <c r="PGR112" s="213"/>
      <c r="PGS112" s="201"/>
      <c r="PGT112" s="223"/>
      <c r="PGU112" s="213"/>
      <c r="PGV112" s="213"/>
      <c r="PGW112" s="201"/>
      <c r="PGX112" s="223"/>
      <c r="PGY112" s="213"/>
      <c r="PGZ112" s="213"/>
      <c r="PHA112" s="201"/>
      <c r="PHB112" s="223"/>
      <c r="PHC112" s="213"/>
      <c r="PHD112" s="213"/>
      <c r="PHE112" s="201"/>
      <c r="PHF112" s="223"/>
      <c r="PHG112" s="213"/>
      <c r="PHH112" s="213"/>
      <c r="PHI112" s="201"/>
      <c r="PHJ112" s="223"/>
      <c r="PHK112" s="213"/>
      <c r="PHL112" s="213"/>
      <c r="PHM112" s="201"/>
      <c r="PHN112" s="223"/>
      <c r="PHO112" s="213"/>
      <c r="PHP112" s="213"/>
      <c r="PHQ112" s="201"/>
      <c r="PHR112" s="223"/>
      <c r="PHS112" s="213"/>
      <c r="PHT112" s="213"/>
      <c r="PHU112" s="201"/>
      <c r="PHV112" s="223"/>
      <c r="PHW112" s="213"/>
      <c r="PHX112" s="213"/>
      <c r="PHY112" s="201"/>
      <c r="PHZ112" s="223"/>
      <c r="PIA112" s="213"/>
      <c r="PIB112" s="213"/>
      <c r="PIC112" s="201"/>
      <c r="PID112" s="223"/>
      <c r="PIE112" s="213"/>
      <c r="PIF112" s="213"/>
      <c r="PIG112" s="201"/>
      <c r="PIH112" s="223"/>
      <c r="PII112" s="213"/>
      <c r="PIJ112" s="213"/>
      <c r="PIK112" s="201"/>
      <c r="PIL112" s="223"/>
      <c r="PIM112" s="213"/>
      <c r="PIN112" s="213"/>
      <c r="PIO112" s="201"/>
      <c r="PIP112" s="223"/>
      <c r="PIQ112" s="213"/>
      <c r="PIR112" s="213"/>
      <c r="PIS112" s="201"/>
      <c r="PIT112" s="223"/>
      <c r="PIU112" s="213"/>
      <c r="PIV112" s="213"/>
      <c r="PIW112" s="201"/>
      <c r="PIX112" s="223"/>
      <c r="PIY112" s="213"/>
      <c r="PIZ112" s="213"/>
      <c r="PJA112" s="201"/>
      <c r="PJB112" s="223"/>
      <c r="PJC112" s="213"/>
      <c r="PJD112" s="213"/>
      <c r="PJE112" s="201"/>
      <c r="PJF112" s="223"/>
      <c r="PJG112" s="213"/>
      <c r="PJH112" s="213"/>
      <c r="PJI112" s="201"/>
      <c r="PJJ112" s="223"/>
      <c r="PJK112" s="213"/>
      <c r="PJL112" s="213"/>
      <c r="PJM112" s="201"/>
      <c r="PJN112" s="223"/>
      <c r="PJO112" s="213"/>
      <c r="PJP112" s="213"/>
      <c r="PJQ112" s="201"/>
      <c r="PJR112" s="223"/>
      <c r="PJS112" s="213"/>
      <c r="PJT112" s="213"/>
      <c r="PJU112" s="201"/>
      <c r="PJV112" s="223"/>
      <c r="PJW112" s="213"/>
      <c r="PJX112" s="213"/>
      <c r="PJY112" s="201"/>
      <c r="PJZ112" s="223"/>
      <c r="PKA112" s="213"/>
      <c r="PKB112" s="213"/>
      <c r="PKC112" s="201"/>
      <c r="PKD112" s="223"/>
      <c r="PKE112" s="213"/>
      <c r="PKF112" s="213"/>
      <c r="PKG112" s="201"/>
      <c r="PKH112" s="223"/>
      <c r="PKI112" s="213"/>
      <c r="PKJ112" s="213"/>
      <c r="PKK112" s="201"/>
      <c r="PKL112" s="223"/>
      <c r="PKM112" s="213"/>
      <c r="PKN112" s="213"/>
      <c r="PKO112" s="201"/>
      <c r="PKP112" s="223"/>
      <c r="PKQ112" s="213"/>
      <c r="PKR112" s="213"/>
      <c r="PKS112" s="201"/>
      <c r="PKT112" s="223"/>
      <c r="PKU112" s="213"/>
      <c r="PKV112" s="213"/>
      <c r="PKW112" s="201"/>
      <c r="PKX112" s="223"/>
      <c r="PKY112" s="213"/>
      <c r="PKZ112" s="213"/>
      <c r="PLA112" s="201"/>
      <c r="PLB112" s="223"/>
      <c r="PLC112" s="213"/>
      <c r="PLD112" s="213"/>
      <c r="PLE112" s="201"/>
      <c r="PLF112" s="223"/>
      <c r="PLG112" s="213"/>
      <c r="PLH112" s="213"/>
      <c r="PLI112" s="201"/>
      <c r="PLJ112" s="223"/>
      <c r="PLK112" s="213"/>
      <c r="PLL112" s="213"/>
      <c r="PLM112" s="201"/>
      <c r="PLN112" s="223"/>
      <c r="PLO112" s="213"/>
      <c r="PLP112" s="213"/>
      <c r="PLQ112" s="201"/>
      <c r="PLR112" s="223"/>
      <c r="PLS112" s="213"/>
      <c r="PLT112" s="213"/>
      <c r="PLU112" s="201"/>
      <c r="PLV112" s="223"/>
      <c r="PLW112" s="213"/>
      <c r="PLX112" s="213"/>
      <c r="PLY112" s="201"/>
      <c r="PLZ112" s="223"/>
      <c r="PMA112" s="213"/>
      <c r="PMB112" s="213"/>
      <c r="PMC112" s="201"/>
      <c r="PMD112" s="223"/>
      <c r="PME112" s="213"/>
      <c r="PMF112" s="213"/>
      <c r="PMG112" s="201"/>
      <c r="PMH112" s="223"/>
      <c r="PMI112" s="213"/>
      <c r="PMJ112" s="213"/>
      <c r="PMK112" s="201"/>
      <c r="PML112" s="223"/>
      <c r="PMM112" s="213"/>
      <c r="PMN112" s="213"/>
      <c r="PMO112" s="201"/>
      <c r="PMP112" s="223"/>
      <c r="PMQ112" s="213"/>
      <c r="PMR112" s="213"/>
      <c r="PMS112" s="201"/>
      <c r="PMT112" s="223"/>
      <c r="PMU112" s="213"/>
      <c r="PMV112" s="213"/>
      <c r="PMW112" s="201"/>
      <c r="PMX112" s="223"/>
      <c r="PMY112" s="213"/>
      <c r="PMZ112" s="213"/>
      <c r="PNA112" s="201"/>
      <c r="PNB112" s="223"/>
      <c r="PNC112" s="213"/>
      <c r="PND112" s="213"/>
      <c r="PNE112" s="201"/>
      <c r="PNF112" s="223"/>
      <c r="PNG112" s="213"/>
      <c r="PNH112" s="213"/>
      <c r="PNI112" s="201"/>
      <c r="PNJ112" s="223"/>
      <c r="PNK112" s="213"/>
      <c r="PNL112" s="213"/>
      <c r="PNM112" s="201"/>
      <c r="PNN112" s="223"/>
      <c r="PNO112" s="213"/>
      <c r="PNP112" s="213"/>
      <c r="PNQ112" s="201"/>
      <c r="PNR112" s="223"/>
      <c r="PNS112" s="213"/>
      <c r="PNT112" s="213"/>
      <c r="PNU112" s="201"/>
      <c r="PNV112" s="223"/>
      <c r="PNW112" s="213"/>
      <c r="PNX112" s="213"/>
      <c r="PNY112" s="201"/>
      <c r="PNZ112" s="223"/>
      <c r="POA112" s="213"/>
      <c r="POB112" s="213"/>
      <c r="POC112" s="201"/>
      <c r="POD112" s="223"/>
      <c r="POE112" s="213"/>
      <c r="POF112" s="213"/>
      <c r="POG112" s="201"/>
      <c r="POH112" s="223"/>
      <c r="POI112" s="213"/>
      <c r="POJ112" s="213"/>
      <c r="POK112" s="201"/>
      <c r="POL112" s="223"/>
      <c r="POM112" s="213"/>
      <c r="PON112" s="213"/>
      <c r="POO112" s="201"/>
      <c r="POP112" s="223"/>
      <c r="POQ112" s="213"/>
      <c r="POR112" s="213"/>
      <c r="POS112" s="201"/>
      <c r="POT112" s="223"/>
      <c r="POU112" s="213"/>
      <c r="POV112" s="213"/>
      <c r="POW112" s="201"/>
      <c r="POX112" s="223"/>
      <c r="POY112" s="213"/>
      <c r="POZ112" s="213"/>
      <c r="PPA112" s="201"/>
      <c r="PPB112" s="223"/>
      <c r="PPC112" s="213"/>
      <c r="PPD112" s="213"/>
      <c r="PPE112" s="201"/>
      <c r="PPF112" s="223"/>
      <c r="PPG112" s="213"/>
      <c r="PPH112" s="213"/>
      <c r="PPI112" s="201"/>
      <c r="PPJ112" s="223"/>
      <c r="PPK112" s="213"/>
      <c r="PPL112" s="213"/>
      <c r="PPM112" s="201"/>
      <c r="PPN112" s="223"/>
      <c r="PPO112" s="213"/>
      <c r="PPP112" s="213"/>
      <c r="PPQ112" s="201"/>
      <c r="PPR112" s="223"/>
      <c r="PPS112" s="213"/>
      <c r="PPT112" s="213"/>
      <c r="PPU112" s="201"/>
      <c r="PPV112" s="223"/>
      <c r="PPW112" s="213"/>
      <c r="PPX112" s="213"/>
      <c r="PPY112" s="201"/>
      <c r="PPZ112" s="223"/>
      <c r="PQA112" s="213"/>
      <c r="PQB112" s="213"/>
      <c r="PQC112" s="201"/>
      <c r="PQD112" s="223"/>
      <c r="PQE112" s="213"/>
      <c r="PQF112" s="213"/>
      <c r="PQG112" s="201"/>
      <c r="PQH112" s="223"/>
      <c r="PQI112" s="213"/>
      <c r="PQJ112" s="213"/>
      <c r="PQK112" s="201"/>
      <c r="PQL112" s="223"/>
      <c r="PQM112" s="213"/>
      <c r="PQN112" s="213"/>
      <c r="PQO112" s="201"/>
      <c r="PQP112" s="223"/>
      <c r="PQQ112" s="213"/>
      <c r="PQR112" s="213"/>
      <c r="PQS112" s="201"/>
      <c r="PQT112" s="223"/>
      <c r="PQU112" s="213"/>
      <c r="PQV112" s="213"/>
      <c r="PQW112" s="201"/>
      <c r="PQX112" s="223"/>
      <c r="PQY112" s="213"/>
      <c r="PQZ112" s="213"/>
      <c r="PRA112" s="201"/>
      <c r="PRB112" s="223"/>
      <c r="PRC112" s="213"/>
      <c r="PRD112" s="213"/>
      <c r="PRE112" s="201"/>
      <c r="PRF112" s="223"/>
      <c r="PRG112" s="213"/>
      <c r="PRH112" s="213"/>
      <c r="PRI112" s="201"/>
      <c r="PRJ112" s="223"/>
      <c r="PRK112" s="213"/>
      <c r="PRL112" s="213"/>
      <c r="PRM112" s="201"/>
      <c r="PRN112" s="223"/>
      <c r="PRO112" s="213"/>
      <c r="PRP112" s="213"/>
      <c r="PRQ112" s="201"/>
      <c r="PRR112" s="223"/>
      <c r="PRS112" s="213"/>
      <c r="PRT112" s="213"/>
      <c r="PRU112" s="201"/>
      <c r="PRV112" s="223"/>
      <c r="PRW112" s="213"/>
      <c r="PRX112" s="213"/>
      <c r="PRY112" s="201"/>
      <c r="PRZ112" s="223"/>
      <c r="PSA112" s="213"/>
      <c r="PSB112" s="213"/>
      <c r="PSC112" s="201"/>
      <c r="PSD112" s="223"/>
      <c r="PSE112" s="213"/>
      <c r="PSF112" s="213"/>
      <c r="PSG112" s="201"/>
      <c r="PSH112" s="223"/>
      <c r="PSI112" s="213"/>
      <c r="PSJ112" s="213"/>
      <c r="PSK112" s="201"/>
      <c r="PSL112" s="223"/>
      <c r="PSM112" s="213"/>
      <c r="PSN112" s="213"/>
      <c r="PSO112" s="201"/>
      <c r="PSP112" s="223"/>
      <c r="PSQ112" s="213"/>
      <c r="PSR112" s="213"/>
      <c r="PSS112" s="201"/>
      <c r="PST112" s="223"/>
      <c r="PSU112" s="213"/>
      <c r="PSV112" s="213"/>
      <c r="PSW112" s="201"/>
      <c r="PSX112" s="223"/>
      <c r="PSY112" s="213"/>
      <c r="PSZ112" s="213"/>
      <c r="PTA112" s="201"/>
      <c r="PTB112" s="223"/>
      <c r="PTC112" s="213"/>
      <c r="PTD112" s="213"/>
      <c r="PTE112" s="201"/>
      <c r="PTF112" s="223"/>
      <c r="PTG112" s="213"/>
      <c r="PTH112" s="213"/>
      <c r="PTI112" s="201"/>
      <c r="PTJ112" s="223"/>
      <c r="PTK112" s="213"/>
      <c r="PTL112" s="213"/>
      <c r="PTM112" s="201"/>
      <c r="PTN112" s="223"/>
      <c r="PTO112" s="213"/>
      <c r="PTP112" s="213"/>
      <c r="PTQ112" s="201"/>
      <c r="PTR112" s="223"/>
      <c r="PTS112" s="213"/>
      <c r="PTT112" s="213"/>
      <c r="PTU112" s="201"/>
      <c r="PTV112" s="223"/>
      <c r="PTW112" s="213"/>
      <c r="PTX112" s="213"/>
      <c r="PTY112" s="201"/>
      <c r="PTZ112" s="223"/>
      <c r="PUA112" s="213"/>
      <c r="PUB112" s="213"/>
      <c r="PUC112" s="201"/>
      <c r="PUD112" s="223"/>
      <c r="PUE112" s="213"/>
      <c r="PUF112" s="213"/>
      <c r="PUG112" s="201"/>
      <c r="PUH112" s="223"/>
      <c r="PUI112" s="213"/>
      <c r="PUJ112" s="213"/>
      <c r="PUK112" s="201"/>
      <c r="PUL112" s="223"/>
      <c r="PUM112" s="213"/>
      <c r="PUN112" s="213"/>
      <c r="PUO112" s="201"/>
      <c r="PUP112" s="223"/>
      <c r="PUQ112" s="213"/>
      <c r="PUR112" s="213"/>
      <c r="PUS112" s="201"/>
      <c r="PUT112" s="223"/>
      <c r="PUU112" s="213"/>
      <c r="PUV112" s="213"/>
      <c r="PUW112" s="201"/>
      <c r="PUX112" s="223"/>
      <c r="PUY112" s="213"/>
      <c r="PUZ112" s="213"/>
      <c r="PVA112" s="201"/>
      <c r="PVB112" s="223"/>
      <c r="PVC112" s="213"/>
      <c r="PVD112" s="213"/>
      <c r="PVE112" s="201"/>
      <c r="PVF112" s="223"/>
      <c r="PVG112" s="213"/>
      <c r="PVH112" s="213"/>
      <c r="PVI112" s="201"/>
      <c r="PVJ112" s="223"/>
      <c r="PVK112" s="213"/>
      <c r="PVL112" s="213"/>
      <c r="PVM112" s="201"/>
      <c r="PVN112" s="223"/>
      <c r="PVO112" s="213"/>
      <c r="PVP112" s="213"/>
      <c r="PVQ112" s="201"/>
      <c r="PVR112" s="223"/>
      <c r="PVS112" s="213"/>
      <c r="PVT112" s="213"/>
      <c r="PVU112" s="201"/>
      <c r="PVV112" s="223"/>
      <c r="PVW112" s="213"/>
      <c r="PVX112" s="213"/>
      <c r="PVY112" s="201"/>
      <c r="PVZ112" s="223"/>
      <c r="PWA112" s="213"/>
      <c r="PWB112" s="213"/>
      <c r="PWC112" s="201"/>
      <c r="PWD112" s="223"/>
      <c r="PWE112" s="213"/>
      <c r="PWF112" s="213"/>
      <c r="PWG112" s="201"/>
      <c r="PWH112" s="223"/>
      <c r="PWI112" s="213"/>
      <c r="PWJ112" s="213"/>
      <c r="PWK112" s="201"/>
      <c r="PWL112" s="223"/>
      <c r="PWM112" s="213"/>
      <c r="PWN112" s="213"/>
      <c r="PWO112" s="201"/>
      <c r="PWP112" s="223"/>
      <c r="PWQ112" s="213"/>
      <c r="PWR112" s="213"/>
      <c r="PWS112" s="201"/>
      <c r="PWT112" s="223"/>
      <c r="PWU112" s="213"/>
      <c r="PWV112" s="213"/>
      <c r="PWW112" s="201"/>
      <c r="PWX112" s="223"/>
      <c r="PWY112" s="213"/>
      <c r="PWZ112" s="213"/>
      <c r="PXA112" s="201"/>
      <c r="PXB112" s="223"/>
      <c r="PXC112" s="213"/>
      <c r="PXD112" s="213"/>
      <c r="PXE112" s="201"/>
      <c r="PXF112" s="223"/>
      <c r="PXG112" s="213"/>
      <c r="PXH112" s="213"/>
      <c r="PXI112" s="201"/>
      <c r="PXJ112" s="223"/>
      <c r="PXK112" s="213"/>
      <c r="PXL112" s="213"/>
      <c r="PXM112" s="201"/>
      <c r="PXN112" s="223"/>
      <c r="PXO112" s="213"/>
      <c r="PXP112" s="213"/>
      <c r="PXQ112" s="201"/>
      <c r="PXR112" s="223"/>
      <c r="PXS112" s="213"/>
      <c r="PXT112" s="213"/>
      <c r="PXU112" s="201"/>
      <c r="PXV112" s="223"/>
      <c r="PXW112" s="213"/>
      <c r="PXX112" s="213"/>
      <c r="PXY112" s="201"/>
      <c r="PXZ112" s="223"/>
      <c r="PYA112" s="213"/>
      <c r="PYB112" s="213"/>
      <c r="PYC112" s="201"/>
      <c r="PYD112" s="223"/>
      <c r="PYE112" s="213"/>
      <c r="PYF112" s="213"/>
      <c r="PYG112" s="201"/>
      <c r="PYH112" s="223"/>
      <c r="PYI112" s="213"/>
      <c r="PYJ112" s="213"/>
      <c r="PYK112" s="201"/>
      <c r="PYL112" s="223"/>
      <c r="PYM112" s="213"/>
      <c r="PYN112" s="213"/>
      <c r="PYO112" s="201"/>
      <c r="PYP112" s="223"/>
      <c r="PYQ112" s="213"/>
      <c r="PYR112" s="213"/>
      <c r="PYS112" s="201"/>
      <c r="PYT112" s="223"/>
      <c r="PYU112" s="213"/>
      <c r="PYV112" s="213"/>
      <c r="PYW112" s="201"/>
      <c r="PYX112" s="223"/>
      <c r="PYY112" s="213"/>
      <c r="PYZ112" s="213"/>
      <c r="PZA112" s="201"/>
      <c r="PZB112" s="223"/>
      <c r="PZC112" s="213"/>
      <c r="PZD112" s="213"/>
      <c r="PZE112" s="201"/>
      <c r="PZF112" s="223"/>
      <c r="PZG112" s="213"/>
      <c r="PZH112" s="213"/>
      <c r="PZI112" s="201"/>
      <c r="PZJ112" s="223"/>
      <c r="PZK112" s="213"/>
      <c r="PZL112" s="213"/>
      <c r="PZM112" s="201"/>
      <c r="PZN112" s="223"/>
      <c r="PZO112" s="213"/>
      <c r="PZP112" s="213"/>
      <c r="PZQ112" s="201"/>
      <c r="PZR112" s="223"/>
      <c r="PZS112" s="213"/>
      <c r="PZT112" s="213"/>
      <c r="PZU112" s="201"/>
      <c r="PZV112" s="223"/>
      <c r="PZW112" s="213"/>
      <c r="PZX112" s="213"/>
      <c r="PZY112" s="201"/>
      <c r="PZZ112" s="223"/>
      <c r="QAA112" s="213"/>
      <c r="QAB112" s="213"/>
      <c r="QAC112" s="201"/>
      <c r="QAD112" s="223"/>
      <c r="QAE112" s="213"/>
      <c r="QAF112" s="213"/>
      <c r="QAG112" s="201"/>
      <c r="QAH112" s="223"/>
      <c r="QAI112" s="213"/>
      <c r="QAJ112" s="213"/>
      <c r="QAK112" s="201"/>
      <c r="QAL112" s="223"/>
      <c r="QAM112" s="213"/>
      <c r="QAN112" s="213"/>
      <c r="QAO112" s="201"/>
      <c r="QAP112" s="223"/>
      <c r="QAQ112" s="213"/>
      <c r="QAR112" s="213"/>
      <c r="QAS112" s="201"/>
      <c r="QAT112" s="223"/>
      <c r="QAU112" s="213"/>
      <c r="QAV112" s="213"/>
      <c r="QAW112" s="201"/>
      <c r="QAX112" s="223"/>
      <c r="QAY112" s="213"/>
      <c r="QAZ112" s="213"/>
      <c r="QBA112" s="201"/>
      <c r="QBB112" s="223"/>
      <c r="QBC112" s="213"/>
      <c r="QBD112" s="213"/>
      <c r="QBE112" s="201"/>
      <c r="QBF112" s="223"/>
      <c r="QBG112" s="213"/>
      <c r="QBH112" s="213"/>
      <c r="QBI112" s="201"/>
      <c r="QBJ112" s="223"/>
      <c r="QBK112" s="213"/>
      <c r="QBL112" s="213"/>
      <c r="QBM112" s="201"/>
      <c r="QBN112" s="223"/>
      <c r="QBO112" s="213"/>
      <c r="QBP112" s="213"/>
      <c r="QBQ112" s="201"/>
      <c r="QBR112" s="223"/>
      <c r="QBS112" s="213"/>
      <c r="QBT112" s="213"/>
      <c r="QBU112" s="201"/>
      <c r="QBV112" s="223"/>
      <c r="QBW112" s="213"/>
      <c r="QBX112" s="213"/>
      <c r="QBY112" s="201"/>
      <c r="QBZ112" s="223"/>
      <c r="QCA112" s="213"/>
      <c r="QCB112" s="213"/>
      <c r="QCC112" s="201"/>
      <c r="QCD112" s="223"/>
      <c r="QCE112" s="213"/>
      <c r="QCF112" s="213"/>
      <c r="QCG112" s="201"/>
      <c r="QCH112" s="223"/>
      <c r="QCI112" s="213"/>
      <c r="QCJ112" s="213"/>
      <c r="QCK112" s="201"/>
      <c r="QCL112" s="223"/>
      <c r="QCM112" s="213"/>
      <c r="QCN112" s="213"/>
      <c r="QCO112" s="201"/>
      <c r="QCP112" s="223"/>
      <c r="QCQ112" s="213"/>
      <c r="QCR112" s="213"/>
      <c r="QCS112" s="201"/>
      <c r="QCT112" s="223"/>
      <c r="QCU112" s="213"/>
      <c r="QCV112" s="213"/>
      <c r="QCW112" s="201"/>
      <c r="QCX112" s="223"/>
      <c r="QCY112" s="213"/>
      <c r="QCZ112" s="213"/>
      <c r="QDA112" s="201"/>
      <c r="QDB112" s="223"/>
      <c r="QDC112" s="213"/>
      <c r="QDD112" s="213"/>
      <c r="QDE112" s="201"/>
      <c r="QDF112" s="223"/>
      <c r="QDG112" s="213"/>
      <c r="QDH112" s="213"/>
      <c r="QDI112" s="201"/>
      <c r="QDJ112" s="223"/>
      <c r="QDK112" s="213"/>
      <c r="QDL112" s="213"/>
      <c r="QDM112" s="201"/>
      <c r="QDN112" s="223"/>
      <c r="QDO112" s="213"/>
      <c r="QDP112" s="213"/>
      <c r="QDQ112" s="201"/>
      <c r="QDR112" s="223"/>
      <c r="QDS112" s="213"/>
      <c r="QDT112" s="213"/>
      <c r="QDU112" s="201"/>
      <c r="QDV112" s="223"/>
      <c r="QDW112" s="213"/>
      <c r="QDX112" s="213"/>
      <c r="QDY112" s="201"/>
      <c r="QDZ112" s="223"/>
      <c r="QEA112" s="213"/>
      <c r="QEB112" s="213"/>
      <c r="QEC112" s="201"/>
      <c r="QED112" s="223"/>
      <c r="QEE112" s="213"/>
      <c r="QEF112" s="213"/>
      <c r="QEG112" s="201"/>
      <c r="QEH112" s="223"/>
      <c r="QEI112" s="213"/>
      <c r="QEJ112" s="213"/>
      <c r="QEK112" s="201"/>
      <c r="QEL112" s="223"/>
      <c r="QEM112" s="213"/>
      <c r="QEN112" s="213"/>
      <c r="QEO112" s="201"/>
      <c r="QEP112" s="223"/>
      <c r="QEQ112" s="213"/>
      <c r="QER112" s="213"/>
      <c r="QES112" s="201"/>
      <c r="QET112" s="223"/>
      <c r="QEU112" s="213"/>
      <c r="QEV112" s="213"/>
      <c r="QEW112" s="201"/>
      <c r="QEX112" s="223"/>
      <c r="QEY112" s="213"/>
      <c r="QEZ112" s="213"/>
      <c r="QFA112" s="201"/>
      <c r="QFB112" s="223"/>
      <c r="QFC112" s="213"/>
      <c r="QFD112" s="213"/>
      <c r="QFE112" s="201"/>
      <c r="QFF112" s="223"/>
      <c r="QFG112" s="213"/>
      <c r="QFH112" s="213"/>
      <c r="QFI112" s="201"/>
      <c r="QFJ112" s="223"/>
      <c r="QFK112" s="213"/>
      <c r="QFL112" s="213"/>
      <c r="QFM112" s="201"/>
      <c r="QFN112" s="223"/>
      <c r="QFO112" s="213"/>
      <c r="QFP112" s="213"/>
      <c r="QFQ112" s="201"/>
      <c r="QFR112" s="223"/>
      <c r="QFS112" s="213"/>
      <c r="QFT112" s="213"/>
      <c r="QFU112" s="201"/>
      <c r="QFV112" s="223"/>
      <c r="QFW112" s="213"/>
      <c r="QFX112" s="213"/>
      <c r="QFY112" s="201"/>
      <c r="QFZ112" s="223"/>
      <c r="QGA112" s="213"/>
      <c r="QGB112" s="213"/>
      <c r="QGC112" s="201"/>
      <c r="QGD112" s="223"/>
      <c r="QGE112" s="213"/>
      <c r="QGF112" s="213"/>
      <c r="QGG112" s="201"/>
      <c r="QGH112" s="223"/>
      <c r="QGI112" s="213"/>
      <c r="QGJ112" s="213"/>
      <c r="QGK112" s="201"/>
      <c r="QGL112" s="223"/>
      <c r="QGM112" s="213"/>
      <c r="QGN112" s="213"/>
      <c r="QGO112" s="201"/>
      <c r="QGP112" s="223"/>
      <c r="QGQ112" s="213"/>
      <c r="QGR112" s="213"/>
      <c r="QGS112" s="201"/>
      <c r="QGT112" s="223"/>
      <c r="QGU112" s="213"/>
      <c r="QGV112" s="213"/>
      <c r="QGW112" s="201"/>
      <c r="QGX112" s="223"/>
      <c r="QGY112" s="213"/>
      <c r="QGZ112" s="213"/>
      <c r="QHA112" s="201"/>
      <c r="QHB112" s="223"/>
      <c r="QHC112" s="213"/>
      <c r="QHD112" s="213"/>
      <c r="QHE112" s="201"/>
      <c r="QHF112" s="223"/>
      <c r="QHG112" s="213"/>
      <c r="QHH112" s="213"/>
      <c r="QHI112" s="201"/>
      <c r="QHJ112" s="223"/>
      <c r="QHK112" s="213"/>
      <c r="QHL112" s="213"/>
      <c r="QHM112" s="201"/>
      <c r="QHN112" s="223"/>
      <c r="QHO112" s="213"/>
      <c r="QHP112" s="213"/>
      <c r="QHQ112" s="201"/>
      <c r="QHR112" s="223"/>
      <c r="QHS112" s="213"/>
      <c r="QHT112" s="213"/>
      <c r="QHU112" s="201"/>
      <c r="QHV112" s="223"/>
      <c r="QHW112" s="213"/>
      <c r="QHX112" s="213"/>
      <c r="QHY112" s="201"/>
      <c r="QHZ112" s="223"/>
      <c r="QIA112" s="213"/>
      <c r="QIB112" s="213"/>
      <c r="QIC112" s="201"/>
      <c r="QID112" s="223"/>
      <c r="QIE112" s="213"/>
      <c r="QIF112" s="213"/>
      <c r="QIG112" s="201"/>
      <c r="QIH112" s="223"/>
      <c r="QII112" s="213"/>
      <c r="QIJ112" s="213"/>
      <c r="QIK112" s="201"/>
      <c r="QIL112" s="223"/>
      <c r="QIM112" s="213"/>
      <c r="QIN112" s="213"/>
      <c r="QIO112" s="201"/>
      <c r="QIP112" s="223"/>
      <c r="QIQ112" s="213"/>
      <c r="QIR112" s="213"/>
      <c r="QIS112" s="201"/>
      <c r="QIT112" s="223"/>
      <c r="QIU112" s="213"/>
      <c r="QIV112" s="213"/>
      <c r="QIW112" s="201"/>
      <c r="QIX112" s="223"/>
      <c r="QIY112" s="213"/>
      <c r="QIZ112" s="213"/>
      <c r="QJA112" s="201"/>
      <c r="QJB112" s="223"/>
      <c r="QJC112" s="213"/>
      <c r="QJD112" s="213"/>
      <c r="QJE112" s="201"/>
      <c r="QJF112" s="223"/>
      <c r="QJG112" s="213"/>
      <c r="QJH112" s="213"/>
      <c r="QJI112" s="201"/>
      <c r="QJJ112" s="223"/>
      <c r="QJK112" s="213"/>
      <c r="QJL112" s="213"/>
      <c r="QJM112" s="201"/>
      <c r="QJN112" s="223"/>
      <c r="QJO112" s="213"/>
      <c r="QJP112" s="213"/>
      <c r="QJQ112" s="201"/>
      <c r="QJR112" s="223"/>
      <c r="QJS112" s="213"/>
      <c r="QJT112" s="213"/>
      <c r="QJU112" s="201"/>
      <c r="QJV112" s="223"/>
      <c r="QJW112" s="213"/>
      <c r="QJX112" s="213"/>
      <c r="QJY112" s="201"/>
      <c r="QJZ112" s="223"/>
      <c r="QKA112" s="213"/>
      <c r="QKB112" s="213"/>
      <c r="QKC112" s="201"/>
      <c r="QKD112" s="223"/>
      <c r="QKE112" s="213"/>
      <c r="QKF112" s="213"/>
      <c r="QKG112" s="201"/>
      <c r="QKH112" s="223"/>
      <c r="QKI112" s="213"/>
      <c r="QKJ112" s="213"/>
      <c r="QKK112" s="201"/>
      <c r="QKL112" s="223"/>
      <c r="QKM112" s="213"/>
      <c r="QKN112" s="213"/>
      <c r="QKO112" s="201"/>
      <c r="QKP112" s="223"/>
      <c r="QKQ112" s="213"/>
      <c r="QKR112" s="213"/>
      <c r="QKS112" s="201"/>
      <c r="QKT112" s="223"/>
      <c r="QKU112" s="213"/>
      <c r="QKV112" s="213"/>
      <c r="QKW112" s="201"/>
      <c r="QKX112" s="223"/>
      <c r="QKY112" s="213"/>
      <c r="QKZ112" s="213"/>
      <c r="QLA112" s="201"/>
      <c r="QLB112" s="223"/>
      <c r="QLC112" s="213"/>
      <c r="QLD112" s="213"/>
      <c r="QLE112" s="201"/>
      <c r="QLF112" s="223"/>
      <c r="QLG112" s="213"/>
      <c r="QLH112" s="213"/>
      <c r="QLI112" s="201"/>
      <c r="QLJ112" s="223"/>
      <c r="QLK112" s="213"/>
      <c r="QLL112" s="213"/>
      <c r="QLM112" s="201"/>
      <c r="QLN112" s="223"/>
      <c r="QLO112" s="213"/>
      <c r="QLP112" s="213"/>
      <c r="QLQ112" s="201"/>
      <c r="QLR112" s="223"/>
      <c r="QLS112" s="213"/>
      <c r="QLT112" s="213"/>
      <c r="QLU112" s="201"/>
      <c r="QLV112" s="223"/>
      <c r="QLW112" s="213"/>
      <c r="QLX112" s="213"/>
      <c r="QLY112" s="201"/>
      <c r="QLZ112" s="223"/>
      <c r="QMA112" s="213"/>
      <c r="QMB112" s="213"/>
      <c r="QMC112" s="201"/>
      <c r="QMD112" s="223"/>
      <c r="QME112" s="213"/>
      <c r="QMF112" s="213"/>
      <c r="QMG112" s="201"/>
      <c r="QMH112" s="223"/>
      <c r="QMI112" s="213"/>
      <c r="QMJ112" s="213"/>
      <c r="QMK112" s="201"/>
      <c r="QML112" s="223"/>
      <c r="QMM112" s="213"/>
      <c r="QMN112" s="213"/>
      <c r="QMO112" s="201"/>
      <c r="QMP112" s="223"/>
      <c r="QMQ112" s="213"/>
      <c r="QMR112" s="213"/>
      <c r="QMS112" s="201"/>
      <c r="QMT112" s="223"/>
      <c r="QMU112" s="213"/>
      <c r="QMV112" s="213"/>
      <c r="QMW112" s="201"/>
      <c r="QMX112" s="223"/>
      <c r="QMY112" s="213"/>
      <c r="QMZ112" s="213"/>
      <c r="QNA112" s="201"/>
      <c r="QNB112" s="223"/>
      <c r="QNC112" s="213"/>
      <c r="QND112" s="213"/>
      <c r="QNE112" s="201"/>
      <c r="QNF112" s="223"/>
      <c r="QNG112" s="213"/>
      <c r="QNH112" s="213"/>
      <c r="QNI112" s="201"/>
      <c r="QNJ112" s="223"/>
      <c r="QNK112" s="213"/>
      <c r="QNL112" s="213"/>
      <c r="QNM112" s="201"/>
      <c r="QNN112" s="223"/>
      <c r="QNO112" s="213"/>
      <c r="QNP112" s="213"/>
      <c r="QNQ112" s="201"/>
      <c r="QNR112" s="223"/>
      <c r="QNS112" s="213"/>
      <c r="QNT112" s="213"/>
      <c r="QNU112" s="201"/>
      <c r="QNV112" s="223"/>
      <c r="QNW112" s="213"/>
      <c r="QNX112" s="213"/>
      <c r="QNY112" s="201"/>
      <c r="QNZ112" s="223"/>
      <c r="QOA112" s="213"/>
      <c r="QOB112" s="213"/>
      <c r="QOC112" s="201"/>
      <c r="QOD112" s="223"/>
      <c r="QOE112" s="213"/>
      <c r="QOF112" s="213"/>
      <c r="QOG112" s="201"/>
      <c r="QOH112" s="223"/>
      <c r="QOI112" s="213"/>
      <c r="QOJ112" s="213"/>
      <c r="QOK112" s="201"/>
      <c r="QOL112" s="223"/>
      <c r="QOM112" s="213"/>
      <c r="QON112" s="213"/>
      <c r="QOO112" s="201"/>
      <c r="QOP112" s="223"/>
      <c r="QOQ112" s="213"/>
      <c r="QOR112" s="213"/>
      <c r="QOS112" s="201"/>
      <c r="QOT112" s="223"/>
      <c r="QOU112" s="213"/>
      <c r="QOV112" s="213"/>
      <c r="QOW112" s="201"/>
      <c r="QOX112" s="223"/>
      <c r="QOY112" s="213"/>
      <c r="QOZ112" s="213"/>
      <c r="QPA112" s="201"/>
      <c r="QPB112" s="223"/>
      <c r="QPC112" s="213"/>
      <c r="QPD112" s="213"/>
      <c r="QPE112" s="201"/>
      <c r="QPF112" s="223"/>
      <c r="QPG112" s="213"/>
      <c r="QPH112" s="213"/>
      <c r="QPI112" s="201"/>
      <c r="QPJ112" s="223"/>
      <c r="QPK112" s="213"/>
      <c r="QPL112" s="213"/>
      <c r="QPM112" s="201"/>
      <c r="QPN112" s="223"/>
      <c r="QPO112" s="213"/>
      <c r="QPP112" s="213"/>
      <c r="QPQ112" s="201"/>
      <c r="QPR112" s="223"/>
      <c r="QPS112" s="213"/>
      <c r="QPT112" s="213"/>
      <c r="QPU112" s="201"/>
      <c r="QPV112" s="223"/>
      <c r="QPW112" s="213"/>
      <c r="QPX112" s="213"/>
      <c r="QPY112" s="201"/>
      <c r="QPZ112" s="223"/>
      <c r="QQA112" s="213"/>
      <c r="QQB112" s="213"/>
      <c r="QQC112" s="201"/>
      <c r="QQD112" s="223"/>
      <c r="QQE112" s="213"/>
      <c r="QQF112" s="213"/>
      <c r="QQG112" s="201"/>
      <c r="QQH112" s="223"/>
      <c r="QQI112" s="213"/>
      <c r="QQJ112" s="213"/>
      <c r="QQK112" s="201"/>
      <c r="QQL112" s="223"/>
      <c r="QQM112" s="213"/>
      <c r="QQN112" s="213"/>
      <c r="QQO112" s="201"/>
      <c r="QQP112" s="223"/>
      <c r="QQQ112" s="213"/>
      <c r="QQR112" s="213"/>
      <c r="QQS112" s="201"/>
      <c r="QQT112" s="223"/>
      <c r="QQU112" s="213"/>
      <c r="QQV112" s="213"/>
      <c r="QQW112" s="201"/>
      <c r="QQX112" s="223"/>
      <c r="QQY112" s="213"/>
      <c r="QQZ112" s="213"/>
      <c r="QRA112" s="201"/>
      <c r="QRB112" s="223"/>
      <c r="QRC112" s="213"/>
      <c r="QRD112" s="213"/>
      <c r="QRE112" s="201"/>
      <c r="QRF112" s="223"/>
      <c r="QRG112" s="213"/>
      <c r="QRH112" s="213"/>
      <c r="QRI112" s="201"/>
      <c r="QRJ112" s="223"/>
      <c r="QRK112" s="213"/>
      <c r="QRL112" s="213"/>
      <c r="QRM112" s="201"/>
      <c r="QRN112" s="223"/>
      <c r="QRO112" s="213"/>
      <c r="QRP112" s="213"/>
      <c r="QRQ112" s="201"/>
      <c r="QRR112" s="223"/>
      <c r="QRS112" s="213"/>
      <c r="QRT112" s="213"/>
      <c r="QRU112" s="201"/>
      <c r="QRV112" s="223"/>
      <c r="QRW112" s="213"/>
      <c r="QRX112" s="213"/>
      <c r="QRY112" s="201"/>
      <c r="QRZ112" s="223"/>
      <c r="QSA112" s="213"/>
      <c r="QSB112" s="213"/>
      <c r="QSC112" s="201"/>
      <c r="QSD112" s="223"/>
      <c r="QSE112" s="213"/>
      <c r="QSF112" s="213"/>
      <c r="QSG112" s="201"/>
      <c r="QSH112" s="223"/>
      <c r="QSI112" s="213"/>
      <c r="QSJ112" s="213"/>
      <c r="QSK112" s="201"/>
      <c r="QSL112" s="223"/>
      <c r="QSM112" s="213"/>
      <c r="QSN112" s="213"/>
      <c r="QSO112" s="201"/>
      <c r="QSP112" s="223"/>
      <c r="QSQ112" s="213"/>
      <c r="QSR112" s="213"/>
      <c r="QSS112" s="201"/>
      <c r="QST112" s="223"/>
      <c r="QSU112" s="213"/>
      <c r="QSV112" s="213"/>
      <c r="QSW112" s="201"/>
      <c r="QSX112" s="223"/>
      <c r="QSY112" s="213"/>
      <c r="QSZ112" s="213"/>
      <c r="QTA112" s="201"/>
      <c r="QTB112" s="223"/>
      <c r="QTC112" s="213"/>
      <c r="QTD112" s="213"/>
      <c r="QTE112" s="201"/>
      <c r="QTF112" s="223"/>
      <c r="QTG112" s="213"/>
      <c r="QTH112" s="213"/>
      <c r="QTI112" s="201"/>
      <c r="QTJ112" s="223"/>
      <c r="QTK112" s="213"/>
      <c r="QTL112" s="213"/>
      <c r="QTM112" s="201"/>
      <c r="QTN112" s="223"/>
      <c r="QTO112" s="213"/>
      <c r="QTP112" s="213"/>
      <c r="QTQ112" s="201"/>
      <c r="QTR112" s="223"/>
      <c r="QTS112" s="213"/>
      <c r="QTT112" s="213"/>
      <c r="QTU112" s="201"/>
      <c r="QTV112" s="223"/>
      <c r="QTW112" s="213"/>
      <c r="QTX112" s="213"/>
      <c r="QTY112" s="201"/>
      <c r="QTZ112" s="223"/>
      <c r="QUA112" s="213"/>
      <c r="QUB112" s="213"/>
      <c r="QUC112" s="201"/>
      <c r="QUD112" s="223"/>
      <c r="QUE112" s="213"/>
      <c r="QUF112" s="213"/>
      <c r="QUG112" s="201"/>
      <c r="QUH112" s="223"/>
      <c r="QUI112" s="213"/>
      <c r="QUJ112" s="213"/>
      <c r="QUK112" s="201"/>
      <c r="QUL112" s="223"/>
      <c r="QUM112" s="213"/>
      <c r="QUN112" s="213"/>
      <c r="QUO112" s="201"/>
      <c r="QUP112" s="223"/>
      <c r="QUQ112" s="213"/>
      <c r="QUR112" s="213"/>
      <c r="QUS112" s="201"/>
      <c r="QUT112" s="223"/>
      <c r="QUU112" s="213"/>
      <c r="QUV112" s="213"/>
      <c r="QUW112" s="201"/>
      <c r="QUX112" s="223"/>
      <c r="QUY112" s="213"/>
      <c r="QUZ112" s="213"/>
      <c r="QVA112" s="201"/>
      <c r="QVB112" s="223"/>
      <c r="QVC112" s="213"/>
      <c r="QVD112" s="213"/>
      <c r="QVE112" s="201"/>
      <c r="QVF112" s="223"/>
      <c r="QVG112" s="213"/>
      <c r="QVH112" s="213"/>
      <c r="QVI112" s="201"/>
      <c r="QVJ112" s="223"/>
      <c r="QVK112" s="213"/>
      <c r="QVL112" s="213"/>
      <c r="QVM112" s="201"/>
      <c r="QVN112" s="223"/>
      <c r="QVO112" s="213"/>
      <c r="QVP112" s="213"/>
      <c r="QVQ112" s="201"/>
      <c r="QVR112" s="223"/>
      <c r="QVS112" s="213"/>
      <c r="QVT112" s="213"/>
      <c r="QVU112" s="201"/>
      <c r="QVV112" s="223"/>
      <c r="QVW112" s="213"/>
      <c r="QVX112" s="213"/>
      <c r="QVY112" s="201"/>
      <c r="QVZ112" s="223"/>
      <c r="QWA112" s="213"/>
      <c r="QWB112" s="213"/>
      <c r="QWC112" s="201"/>
      <c r="QWD112" s="223"/>
      <c r="QWE112" s="213"/>
      <c r="QWF112" s="213"/>
      <c r="QWG112" s="201"/>
      <c r="QWH112" s="223"/>
      <c r="QWI112" s="213"/>
      <c r="QWJ112" s="213"/>
      <c r="QWK112" s="201"/>
      <c r="QWL112" s="223"/>
      <c r="QWM112" s="213"/>
      <c r="QWN112" s="213"/>
      <c r="QWO112" s="201"/>
      <c r="QWP112" s="223"/>
      <c r="QWQ112" s="213"/>
      <c r="QWR112" s="213"/>
      <c r="QWS112" s="201"/>
      <c r="QWT112" s="223"/>
      <c r="QWU112" s="213"/>
      <c r="QWV112" s="213"/>
      <c r="QWW112" s="201"/>
      <c r="QWX112" s="223"/>
      <c r="QWY112" s="213"/>
      <c r="QWZ112" s="213"/>
      <c r="QXA112" s="201"/>
      <c r="QXB112" s="223"/>
      <c r="QXC112" s="213"/>
      <c r="QXD112" s="213"/>
      <c r="QXE112" s="201"/>
      <c r="QXF112" s="223"/>
      <c r="QXG112" s="213"/>
      <c r="QXH112" s="213"/>
      <c r="QXI112" s="201"/>
      <c r="QXJ112" s="223"/>
      <c r="QXK112" s="213"/>
      <c r="QXL112" s="213"/>
      <c r="QXM112" s="201"/>
      <c r="QXN112" s="223"/>
      <c r="QXO112" s="213"/>
      <c r="QXP112" s="213"/>
      <c r="QXQ112" s="201"/>
      <c r="QXR112" s="223"/>
      <c r="QXS112" s="213"/>
      <c r="QXT112" s="213"/>
      <c r="QXU112" s="201"/>
      <c r="QXV112" s="223"/>
      <c r="QXW112" s="213"/>
      <c r="QXX112" s="213"/>
      <c r="QXY112" s="201"/>
      <c r="QXZ112" s="223"/>
      <c r="QYA112" s="213"/>
      <c r="QYB112" s="213"/>
      <c r="QYC112" s="201"/>
      <c r="QYD112" s="223"/>
      <c r="QYE112" s="213"/>
      <c r="QYF112" s="213"/>
      <c r="QYG112" s="201"/>
      <c r="QYH112" s="223"/>
      <c r="QYI112" s="213"/>
      <c r="QYJ112" s="213"/>
      <c r="QYK112" s="201"/>
      <c r="QYL112" s="223"/>
      <c r="QYM112" s="213"/>
      <c r="QYN112" s="213"/>
      <c r="QYO112" s="201"/>
      <c r="QYP112" s="223"/>
      <c r="QYQ112" s="213"/>
      <c r="QYR112" s="213"/>
      <c r="QYS112" s="201"/>
      <c r="QYT112" s="223"/>
      <c r="QYU112" s="213"/>
      <c r="QYV112" s="213"/>
      <c r="QYW112" s="201"/>
      <c r="QYX112" s="223"/>
      <c r="QYY112" s="213"/>
      <c r="QYZ112" s="213"/>
      <c r="QZA112" s="201"/>
      <c r="QZB112" s="223"/>
      <c r="QZC112" s="213"/>
      <c r="QZD112" s="213"/>
      <c r="QZE112" s="201"/>
      <c r="QZF112" s="223"/>
      <c r="QZG112" s="213"/>
      <c r="QZH112" s="213"/>
      <c r="QZI112" s="201"/>
      <c r="QZJ112" s="223"/>
      <c r="QZK112" s="213"/>
      <c r="QZL112" s="213"/>
      <c r="QZM112" s="201"/>
      <c r="QZN112" s="223"/>
      <c r="QZO112" s="213"/>
      <c r="QZP112" s="213"/>
      <c r="QZQ112" s="201"/>
      <c r="QZR112" s="223"/>
      <c r="QZS112" s="213"/>
      <c r="QZT112" s="213"/>
      <c r="QZU112" s="201"/>
      <c r="QZV112" s="223"/>
      <c r="QZW112" s="213"/>
      <c r="QZX112" s="213"/>
      <c r="QZY112" s="201"/>
      <c r="QZZ112" s="223"/>
      <c r="RAA112" s="213"/>
      <c r="RAB112" s="213"/>
      <c r="RAC112" s="201"/>
      <c r="RAD112" s="223"/>
      <c r="RAE112" s="213"/>
      <c r="RAF112" s="213"/>
      <c r="RAG112" s="201"/>
      <c r="RAH112" s="223"/>
      <c r="RAI112" s="213"/>
      <c r="RAJ112" s="213"/>
      <c r="RAK112" s="201"/>
      <c r="RAL112" s="223"/>
      <c r="RAM112" s="213"/>
      <c r="RAN112" s="213"/>
      <c r="RAO112" s="201"/>
      <c r="RAP112" s="223"/>
      <c r="RAQ112" s="213"/>
      <c r="RAR112" s="213"/>
      <c r="RAS112" s="201"/>
      <c r="RAT112" s="223"/>
      <c r="RAU112" s="213"/>
      <c r="RAV112" s="213"/>
      <c r="RAW112" s="201"/>
      <c r="RAX112" s="223"/>
      <c r="RAY112" s="213"/>
      <c r="RAZ112" s="213"/>
      <c r="RBA112" s="201"/>
      <c r="RBB112" s="223"/>
      <c r="RBC112" s="213"/>
      <c r="RBD112" s="213"/>
      <c r="RBE112" s="201"/>
      <c r="RBF112" s="223"/>
      <c r="RBG112" s="213"/>
      <c r="RBH112" s="213"/>
      <c r="RBI112" s="201"/>
      <c r="RBJ112" s="223"/>
      <c r="RBK112" s="213"/>
      <c r="RBL112" s="213"/>
      <c r="RBM112" s="201"/>
      <c r="RBN112" s="223"/>
      <c r="RBO112" s="213"/>
      <c r="RBP112" s="213"/>
      <c r="RBQ112" s="201"/>
      <c r="RBR112" s="223"/>
      <c r="RBS112" s="213"/>
      <c r="RBT112" s="213"/>
      <c r="RBU112" s="201"/>
      <c r="RBV112" s="223"/>
      <c r="RBW112" s="213"/>
      <c r="RBX112" s="213"/>
      <c r="RBY112" s="201"/>
      <c r="RBZ112" s="223"/>
      <c r="RCA112" s="213"/>
      <c r="RCB112" s="213"/>
      <c r="RCC112" s="201"/>
      <c r="RCD112" s="223"/>
      <c r="RCE112" s="213"/>
      <c r="RCF112" s="213"/>
      <c r="RCG112" s="201"/>
      <c r="RCH112" s="223"/>
      <c r="RCI112" s="213"/>
      <c r="RCJ112" s="213"/>
      <c r="RCK112" s="201"/>
      <c r="RCL112" s="223"/>
      <c r="RCM112" s="213"/>
      <c r="RCN112" s="213"/>
      <c r="RCO112" s="201"/>
      <c r="RCP112" s="223"/>
      <c r="RCQ112" s="213"/>
      <c r="RCR112" s="213"/>
      <c r="RCS112" s="201"/>
      <c r="RCT112" s="223"/>
      <c r="RCU112" s="213"/>
      <c r="RCV112" s="213"/>
      <c r="RCW112" s="201"/>
      <c r="RCX112" s="223"/>
      <c r="RCY112" s="213"/>
      <c r="RCZ112" s="213"/>
      <c r="RDA112" s="201"/>
      <c r="RDB112" s="223"/>
      <c r="RDC112" s="213"/>
      <c r="RDD112" s="213"/>
      <c r="RDE112" s="201"/>
      <c r="RDF112" s="223"/>
      <c r="RDG112" s="213"/>
      <c r="RDH112" s="213"/>
      <c r="RDI112" s="201"/>
      <c r="RDJ112" s="223"/>
      <c r="RDK112" s="213"/>
      <c r="RDL112" s="213"/>
      <c r="RDM112" s="201"/>
      <c r="RDN112" s="223"/>
      <c r="RDO112" s="213"/>
      <c r="RDP112" s="213"/>
      <c r="RDQ112" s="201"/>
      <c r="RDR112" s="223"/>
      <c r="RDS112" s="213"/>
      <c r="RDT112" s="213"/>
      <c r="RDU112" s="201"/>
      <c r="RDV112" s="223"/>
      <c r="RDW112" s="213"/>
      <c r="RDX112" s="213"/>
      <c r="RDY112" s="201"/>
      <c r="RDZ112" s="223"/>
      <c r="REA112" s="213"/>
      <c r="REB112" s="213"/>
      <c r="REC112" s="201"/>
      <c r="RED112" s="223"/>
      <c r="REE112" s="213"/>
      <c r="REF112" s="213"/>
      <c r="REG112" s="201"/>
      <c r="REH112" s="223"/>
      <c r="REI112" s="213"/>
      <c r="REJ112" s="213"/>
      <c r="REK112" s="201"/>
      <c r="REL112" s="223"/>
      <c r="REM112" s="213"/>
      <c r="REN112" s="213"/>
      <c r="REO112" s="201"/>
      <c r="REP112" s="223"/>
      <c r="REQ112" s="213"/>
      <c r="RER112" s="213"/>
      <c r="RES112" s="201"/>
      <c r="RET112" s="223"/>
      <c r="REU112" s="213"/>
      <c r="REV112" s="213"/>
      <c r="REW112" s="201"/>
      <c r="REX112" s="223"/>
      <c r="REY112" s="213"/>
      <c r="REZ112" s="213"/>
      <c r="RFA112" s="201"/>
      <c r="RFB112" s="223"/>
      <c r="RFC112" s="213"/>
      <c r="RFD112" s="213"/>
      <c r="RFE112" s="201"/>
      <c r="RFF112" s="223"/>
      <c r="RFG112" s="213"/>
      <c r="RFH112" s="213"/>
      <c r="RFI112" s="201"/>
      <c r="RFJ112" s="223"/>
      <c r="RFK112" s="213"/>
      <c r="RFL112" s="213"/>
      <c r="RFM112" s="201"/>
      <c r="RFN112" s="223"/>
      <c r="RFO112" s="213"/>
      <c r="RFP112" s="213"/>
      <c r="RFQ112" s="201"/>
      <c r="RFR112" s="223"/>
      <c r="RFS112" s="213"/>
      <c r="RFT112" s="213"/>
      <c r="RFU112" s="201"/>
      <c r="RFV112" s="223"/>
      <c r="RFW112" s="213"/>
      <c r="RFX112" s="213"/>
      <c r="RFY112" s="201"/>
      <c r="RFZ112" s="223"/>
      <c r="RGA112" s="213"/>
      <c r="RGB112" s="213"/>
      <c r="RGC112" s="201"/>
      <c r="RGD112" s="223"/>
      <c r="RGE112" s="213"/>
      <c r="RGF112" s="213"/>
      <c r="RGG112" s="201"/>
      <c r="RGH112" s="223"/>
      <c r="RGI112" s="213"/>
      <c r="RGJ112" s="213"/>
      <c r="RGK112" s="201"/>
      <c r="RGL112" s="223"/>
      <c r="RGM112" s="213"/>
      <c r="RGN112" s="213"/>
      <c r="RGO112" s="201"/>
      <c r="RGP112" s="223"/>
      <c r="RGQ112" s="213"/>
      <c r="RGR112" s="213"/>
      <c r="RGS112" s="201"/>
      <c r="RGT112" s="223"/>
      <c r="RGU112" s="213"/>
      <c r="RGV112" s="213"/>
      <c r="RGW112" s="201"/>
      <c r="RGX112" s="223"/>
      <c r="RGY112" s="213"/>
      <c r="RGZ112" s="213"/>
      <c r="RHA112" s="201"/>
      <c r="RHB112" s="223"/>
      <c r="RHC112" s="213"/>
      <c r="RHD112" s="213"/>
      <c r="RHE112" s="201"/>
      <c r="RHF112" s="223"/>
      <c r="RHG112" s="213"/>
      <c r="RHH112" s="213"/>
      <c r="RHI112" s="201"/>
      <c r="RHJ112" s="223"/>
      <c r="RHK112" s="213"/>
      <c r="RHL112" s="213"/>
      <c r="RHM112" s="201"/>
      <c r="RHN112" s="223"/>
      <c r="RHO112" s="213"/>
      <c r="RHP112" s="213"/>
      <c r="RHQ112" s="201"/>
      <c r="RHR112" s="223"/>
      <c r="RHS112" s="213"/>
      <c r="RHT112" s="213"/>
      <c r="RHU112" s="201"/>
      <c r="RHV112" s="223"/>
      <c r="RHW112" s="213"/>
      <c r="RHX112" s="213"/>
      <c r="RHY112" s="201"/>
      <c r="RHZ112" s="223"/>
      <c r="RIA112" s="213"/>
      <c r="RIB112" s="213"/>
      <c r="RIC112" s="201"/>
      <c r="RID112" s="223"/>
      <c r="RIE112" s="213"/>
      <c r="RIF112" s="213"/>
      <c r="RIG112" s="201"/>
      <c r="RIH112" s="223"/>
      <c r="RII112" s="213"/>
      <c r="RIJ112" s="213"/>
      <c r="RIK112" s="201"/>
      <c r="RIL112" s="223"/>
      <c r="RIM112" s="213"/>
      <c r="RIN112" s="213"/>
      <c r="RIO112" s="201"/>
      <c r="RIP112" s="223"/>
      <c r="RIQ112" s="213"/>
      <c r="RIR112" s="213"/>
      <c r="RIS112" s="201"/>
      <c r="RIT112" s="223"/>
      <c r="RIU112" s="213"/>
      <c r="RIV112" s="213"/>
      <c r="RIW112" s="201"/>
      <c r="RIX112" s="223"/>
      <c r="RIY112" s="213"/>
      <c r="RIZ112" s="213"/>
      <c r="RJA112" s="201"/>
      <c r="RJB112" s="223"/>
      <c r="RJC112" s="213"/>
      <c r="RJD112" s="213"/>
      <c r="RJE112" s="201"/>
      <c r="RJF112" s="223"/>
      <c r="RJG112" s="213"/>
      <c r="RJH112" s="213"/>
      <c r="RJI112" s="201"/>
      <c r="RJJ112" s="223"/>
      <c r="RJK112" s="213"/>
      <c r="RJL112" s="213"/>
      <c r="RJM112" s="201"/>
      <c r="RJN112" s="223"/>
      <c r="RJO112" s="213"/>
      <c r="RJP112" s="213"/>
      <c r="RJQ112" s="201"/>
      <c r="RJR112" s="223"/>
      <c r="RJS112" s="213"/>
      <c r="RJT112" s="213"/>
      <c r="RJU112" s="201"/>
      <c r="RJV112" s="223"/>
      <c r="RJW112" s="213"/>
      <c r="RJX112" s="213"/>
      <c r="RJY112" s="201"/>
      <c r="RJZ112" s="223"/>
      <c r="RKA112" s="213"/>
      <c r="RKB112" s="213"/>
      <c r="RKC112" s="201"/>
      <c r="RKD112" s="223"/>
      <c r="RKE112" s="213"/>
      <c r="RKF112" s="213"/>
      <c r="RKG112" s="201"/>
      <c r="RKH112" s="223"/>
      <c r="RKI112" s="213"/>
      <c r="RKJ112" s="213"/>
      <c r="RKK112" s="201"/>
      <c r="RKL112" s="223"/>
      <c r="RKM112" s="213"/>
      <c r="RKN112" s="213"/>
      <c r="RKO112" s="201"/>
      <c r="RKP112" s="223"/>
      <c r="RKQ112" s="213"/>
      <c r="RKR112" s="213"/>
      <c r="RKS112" s="201"/>
      <c r="RKT112" s="223"/>
      <c r="RKU112" s="213"/>
      <c r="RKV112" s="213"/>
      <c r="RKW112" s="201"/>
      <c r="RKX112" s="223"/>
      <c r="RKY112" s="213"/>
      <c r="RKZ112" s="213"/>
      <c r="RLA112" s="201"/>
      <c r="RLB112" s="223"/>
      <c r="RLC112" s="213"/>
      <c r="RLD112" s="213"/>
      <c r="RLE112" s="201"/>
      <c r="RLF112" s="223"/>
      <c r="RLG112" s="213"/>
      <c r="RLH112" s="213"/>
      <c r="RLI112" s="201"/>
      <c r="RLJ112" s="223"/>
      <c r="RLK112" s="213"/>
      <c r="RLL112" s="213"/>
      <c r="RLM112" s="201"/>
      <c r="RLN112" s="223"/>
      <c r="RLO112" s="213"/>
      <c r="RLP112" s="213"/>
      <c r="RLQ112" s="201"/>
      <c r="RLR112" s="223"/>
      <c r="RLS112" s="213"/>
      <c r="RLT112" s="213"/>
      <c r="RLU112" s="201"/>
      <c r="RLV112" s="223"/>
      <c r="RLW112" s="213"/>
      <c r="RLX112" s="213"/>
      <c r="RLY112" s="201"/>
      <c r="RLZ112" s="223"/>
      <c r="RMA112" s="213"/>
      <c r="RMB112" s="213"/>
      <c r="RMC112" s="201"/>
      <c r="RMD112" s="223"/>
      <c r="RME112" s="213"/>
      <c r="RMF112" s="213"/>
      <c r="RMG112" s="201"/>
      <c r="RMH112" s="223"/>
      <c r="RMI112" s="213"/>
      <c r="RMJ112" s="213"/>
      <c r="RMK112" s="201"/>
      <c r="RML112" s="223"/>
      <c r="RMM112" s="213"/>
      <c r="RMN112" s="213"/>
      <c r="RMO112" s="201"/>
      <c r="RMP112" s="223"/>
      <c r="RMQ112" s="213"/>
      <c r="RMR112" s="213"/>
      <c r="RMS112" s="201"/>
      <c r="RMT112" s="223"/>
      <c r="RMU112" s="213"/>
      <c r="RMV112" s="213"/>
      <c r="RMW112" s="201"/>
      <c r="RMX112" s="223"/>
      <c r="RMY112" s="213"/>
      <c r="RMZ112" s="213"/>
      <c r="RNA112" s="201"/>
      <c r="RNB112" s="223"/>
      <c r="RNC112" s="213"/>
      <c r="RND112" s="213"/>
      <c r="RNE112" s="201"/>
      <c r="RNF112" s="223"/>
      <c r="RNG112" s="213"/>
      <c r="RNH112" s="213"/>
      <c r="RNI112" s="201"/>
      <c r="RNJ112" s="223"/>
      <c r="RNK112" s="213"/>
      <c r="RNL112" s="213"/>
      <c r="RNM112" s="201"/>
      <c r="RNN112" s="223"/>
      <c r="RNO112" s="213"/>
      <c r="RNP112" s="213"/>
      <c r="RNQ112" s="201"/>
      <c r="RNR112" s="223"/>
      <c r="RNS112" s="213"/>
      <c r="RNT112" s="213"/>
      <c r="RNU112" s="201"/>
      <c r="RNV112" s="223"/>
      <c r="RNW112" s="213"/>
      <c r="RNX112" s="213"/>
      <c r="RNY112" s="201"/>
      <c r="RNZ112" s="223"/>
      <c r="ROA112" s="213"/>
      <c r="ROB112" s="213"/>
      <c r="ROC112" s="201"/>
      <c r="ROD112" s="223"/>
      <c r="ROE112" s="213"/>
      <c r="ROF112" s="213"/>
      <c r="ROG112" s="201"/>
      <c r="ROH112" s="223"/>
      <c r="ROI112" s="213"/>
      <c r="ROJ112" s="213"/>
      <c r="ROK112" s="201"/>
      <c r="ROL112" s="223"/>
      <c r="ROM112" s="213"/>
      <c r="RON112" s="213"/>
      <c r="ROO112" s="201"/>
      <c r="ROP112" s="223"/>
      <c r="ROQ112" s="213"/>
      <c r="ROR112" s="213"/>
      <c r="ROS112" s="201"/>
      <c r="ROT112" s="223"/>
      <c r="ROU112" s="213"/>
      <c r="ROV112" s="213"/>
      <c r="ROW112" s="201"/>
      <c r="ROX112" s="223"/>
      <c r="ROY112" s="213"/>
      <c r="ROZ112" s="213"/>
      <c r="RPA112" s="201"/>
      <c r="RPB112" s="223"/>
      <c r="RPC112" s="213"/>
      <c r="RPD112" s="213"/>
      <c r="RPE112" s="201"/>
      <c r="RPF112" s="223"/>
      <c r="RPG112" s="213"/>
      <c r="RPH112" s="213"/>
      <c r="RPI112" s="201"/>
      <c r="RPJ112" s="223"/>
      <c r="RPK112" s="213"/>
      <c r="RPL112" s="213"/>
      <c r="RPM112" s="201"/>
      <c r="RPN112" s="223"/>
      <c r="RPO112" s="213"/>
      <c r="RPP112" s="213"/>
      <c r="RPQ112" s="201"/>
      <c r="RPR112" s="223"/>
      <c r="RPS112" s="213"/>
      <c r="RPT112" s="213"/>
      <c r="RPU112" s="201"/>
      <c r="RPV112" s="223"/>
      <c r="RPW112" s="213"/>
      <c r="RPX112" s="213"/>
      <c r="RPY112" s="201"/>
      <c r="RPZ112" s="223"/>
      <c r="RQA112" s="213"/>
      <c r="RQB112" s="213"/>
      <c r="RQC112" s="201"/>
      <c r="RQD112" s="223"/>
      <c r="RQE112" s="213"/>
      <c r="RQF112" s="213"/>
      <c r="RQG112" s="201"/>
      <c r="RQH112" s="223"/>
      <c r="RQI112" s="213"/>
      <c r="RQJ112" s="213"/>
      <c r="RQK112" s="201"/>
      <c r="RQL112" s="223"/>
      <c r="RQM112" s="213"/>
      <c r="RQN112" s="213"/>
      <c r="RQO112" s="201"/>
      <c r="RQP112" s="223"/>
      <c r="RQQ112" s="213"/>
      <c r="RQR112" s="213"/>
      <c r="RQS112" s="201"/>
      <c r="RQT112" s="223"/>
      <c r="RQU112" s="213"/>
      <c r="RQV112" s="213"/>
      <c r="RQW112" s="201"/>
      <c r="RQX112" s="223"/>
      <c r="RQY112" s="213"/>
      <c r="RQZ112" s="213"/>
      <c r="RRA112" s="201"/>
      <c r="RRB112" s="223"/>
      <c r="RRC112" s="213"/>
      <c r="RRD112" s="213"/>
      <c r="RRE112" s="201"/>
      <c r="RRF112" s="223"/>
      <c r="RRG112" s="213"/>
      <c r="RRH112" s="213"/>
      <c r="RRI112" s="201"/>
      <c r="RRJ112" s="223"/>
      <c r="RRK112" s="213"/>
      <c r="RRL112" s="213"/>
      <c r="RRM112" s="201"/>
      <c r="RRN112" s="223"/>
      <c r="RRO112" s="213"/>
      <c r="RRP112" s="213"/>
      <c r="RRQ112" s="201"/>
      <c r="RRR112" s="223"/>
      <c r="RRS112" s="213"/>
      <c r="RRT112" s="213"/>
      <c r="RRU112" s="201"/>
      <c r="RRV112" s="223"/>
      <c r="RRW112" s="213"/>
      <c r="RRX112" s="213"/>
      <c r="RRY112" s="201"/>
      <c r="RRZ112" s="223"/>
      <c r="RSA112" s="213"/>
      <c r="RSB112" s="213"/>
      <c r="RSC112" s="201"/>
      <c r="RSD112" s="223"/>
      <c r="RSE112" s="213"/>
      <c r="RSF112" s="213"/>
      <c r="RSG112" s="201"/>
      <c r="RSH112" s="223"/>
      <c r="RSI112" s="213"/>
      <c r="RSJ112" s="213"/>
      <c r="RSK112" s="201"/>
      <c r="RSL112" s="223"/>
      <c r="RSM112" s="213"/>
      <c r="RSN112" s="213"/>
      <c r="RSO112" s="201"/>
      <c r="RSP112" s="223"/>
      <c r="RSQ112" s="213"/>
      <c r="RSR112" s="213"/>
      <c r="RSS112" s="201"/>
      <c r="RST112" s="223"/>
      <c r="RSU112" s="213"/>
      <c r="RSV112" s="213"/>
      <c r="RSW112" s="201"/>
      <c r="RSX112" s="223"/>
      <c r="RSY112" s="213"/>
      <c r="RSZ112" s="213"/>
      <c r="RTA112" s="201"/>
      <c r="RTB112" s="223"/>
      <c r="RTC112" s="213"/>
      <c r="RTD112" s="213"/>
      <c r="RTE112" s="201"/>
      <c r="RTF112" s="223"/>
      <c r="RTG112" s="213"/>
      <c r="RTH112" s="213"/>
      <c r="RTI112" s="201"/>
      <c r="RTJ112" s="223"/>
      <c r="RTK112" s="213"/>
      <c r="RTL112" s="213"/>
      <c r="RTM112" s="201"/>
      <c r="RTN112" s="223"/>
      <c r="RTO112" s="213"/>
      <c r="RTP112" s="213"/>
      <c r="RTQ112" s="201"/>
      <c r="RTR112" s="223"/>
      <c r="RTS112" s="213"/>
      <c r="RTT112" s="213"/>
      <c r="RTU112" s="201"/>
      <c r="RTV112" s="223"/>
      <c r="RTW112" s="213"/>
      <c r="RTX112" s="213"/>
      <c r="RTY112" s="201"/>
      <c r="RTZ112" s="223"/>
      <c r="RUA112" s="213"/>
      <c r="RUB112" s="213"/>
      <c r="RUC112" s="201"/>
      <c r="RUD112" s="223"/>
      <c r="RUE112" s="213"/>
      <c r="RUF112" s="213"/>
      <c r="RUG112" s="201"/>
      <c r="RUH112" s="223"/>
      <c r="RUI112" s="213"/>
      <c r="RUJ112" s="213"/>
      <c r="RUK112" s="201"/>
      <c r="RUL112" s="223"/>
      <c r="RUM112" s="213"/>
      <c r="RUN112" s="213"/>
      <c r="RUO112" s="201"/>
      <c r="RUP112" s="223"/>
      <c r="RUQ112" s="213"/>
      <c r="RUR112" s="213"/>
      <c r="RUS112" s="201"/>
      <c r="RUT112" s="223"/>
      <c r="RUU112" s="213"/>
      <c r="RUV112" s="213"/>
      <c r="RUW112" s="201"/>
      <c r="RUX112" s="223"/>
      <c r="RUY112" s="213"/>
      <c r="RUZ112" s="213"/>
      <c r="RVA112" s="201"/>
      <c r="RVB112" s="223"/>
      <c r="RVC112" s="213"/>
      <c r="RVD112" s="213"/>
      <c r="RVE112" s="201"/>
      <c r="RVF112" s="223"/>
      <c r="RVG112" s="213"/>
      <c r="RVH112" s="213"/>
      <c r="RVI112" s="201"/>
      <c r="RVJ112" s="223"/>
      <c r="RVK112" s="213"/>
      <c r="RVL112" s="213"/>
      <c r="RVM112" s="201"/>
      <c r="RVN112" s="223"/>
      <c r="RVO112" s="213"/>
      <c r="RVP112" s="213"/>
      <c r="RVQ112" s="201"/>
      <c r="RVR112" s="223"/>
      <c r="RVS112" s="213"/>
      <c r="RVT112" s="213"/>
      <c r="RVU112" s="201"/>
      <c r="RVV112" s="223"/>
      <c r="RVW112" s="213"/>
      <c r="RVX112" s="213"/>
      <c r="RVY112" s="201"/>
      <c r="RVZ112" s="223"/>
      <c r="RWA112" s="213"/>
      <c r="RWB112" s="213"/>
      <c r="RWC112" s="201"/>
      <c r="RWD112" s="223"/>
      <c r="RWE112" s="213"/>
      <c r="RWF112" s="213"/>
      <c r="RWG112" s="201"/>
      <c r="RWH112" s="223"/>
      <c r="RWI112" s="213"/>
      <c r="RWJ112" s="213"/>
      <c r="RWK112" s="201"/>
      <c r="RWL112" s="223"/>
      <c r="RWM112" s="213"/>
      <c r="RWN112" s="213"/>
      <c r="RWO112" s="201"/>
      <c r="RWP112" s="223"/>
      <c r="RWQ112" s="213"/>
      <c r="RWR112" s="213"/>
      <c r="RWS112" s="201"/>
      <c r="RWT112" s="223"/>
      <c r="RWU112" s="213"/>
      <c r="RWV112" s="213"/>
      <c r="RWW112" s="201"/>
      <c r="RWX112" s="223"/>
      <c r="RWY112" s="213"/>
      <c r="RWZ112" s="213"/>
      <c r="RXA112" s="201"/>
      <c r="RXB112" s="223"/>
      <c r="RXC112" s="213"/>
      <c r="RXD112" s="213"/>
      <c r="RXE112" s="201"/>
      <c r="RXF112" s="223"/>
      <c r="RXG112" s="213"/>
      <c r="RXH112" s="213"/>
      <c r="RXI112" s="201"/>
      <c r="RXJ112" s="223"/>
      <c r="RXK112" s="213"/>
      <c r="RXL112" s="213"/>
      <c r="RXM112" s="201"/>
      <c r="RXN112" s="223"/>
      <c r="RXO112" s="213"/>
      <c r="RXP112" s="213"/>
      <c r="RXQ112" s="201"/>
      <c r="RXR112" s="223"/>
      <c r="RXS112" s="213"/>
      <c r="RXT112" s="213"/>
      <c r="RXU112" s="201"/>
      <c r="RXV112" s="223"/>
      <c r="RXW112" s="213"/>
      <c r="RXX112" s="213"/>
      <c r="RXY112" s="201"/>
      <c r="RXZ112" s="223"/>
      <c r="RYA112" s="213"/>
      <c r="RYB112" s="213"/>
      <c r="RYC112" s="201"/>
      <c r="RYD112" s="223"/>
      <c r="RYE112" s="213"/>
      <c r="RYF112" s="213"/>
      <c r="RYG112" s="201"/>
      <c r="RYH112" s="223"/>
      <c r="RYI112" s="213"/>
      <c r="RYJ112" s="213"/>
      <c r="RYK112" s="201"/>
      <c r="RYL112" s="223"/>
      <c r="RYM112" s="213"/>
      <c r="RYN112" s="213"/>
      <c r="RYO112" s="201"/>
      <c r="RYP112" s="223"/>
      <c r="RYQ112" s="213"/>
      <c r="RYR112" s="213"/>
      <c r="RYS112" s="201"/>
      <c r="RYT112" s="223"/>
      <c r="RYU112" s="213"/>
      <c r="RYV112" s="213"/>
      <c r="RYW112" s="201"/>
      <c r="RYX112" s="223"/>
      <c r="RYY112" s="213"/>
      <c r="RYZ112" s="213"/>
      <c r="RZA112" s="201"/>
      <c r="RZB112" s="223"/>
      <c r="RZC112" s="213"/>
      <c r="RZD112" s="213"/>
      <c r="RZE112" s="201"/>
      <c r="RZF112" s="223"/>
      <c r="RZG112" s="213"/>
      <c r="RZH112" s="213"/>
      <c r="RZI112" s="201"/>
      <c r="RZJ112" s="223"/>
      <c r="RZK112" s="213"/>
      <c r="RZL112" s="213"/>
      <c r="RZM112" s="201"/>
      <c r="RZN112" s="223"/>
      <c r="RZO112" s="213"/>
      <c r="RZP112" s="213"/>
      <c r="RZQ112" s="201"/>
      <c r="RZR112" s="223"/>
      <c r="RZS112" s="213"/>
      <c r="RZT112" s="213"/>
      <c r="RZU112" s="201"/>
      <c r="RZV112" s="223"/>
      <c r="RZW112" s="213"/>
      <c r="RZX112" s="213"/>
      <c r="RZY112" s="201"/>
      <c r="RZZ112" s="223"/>
      <c r="SAA112" s="213"/>
      <c r="SAB112" s="213"/>
      <c r="SAC112" s="201"/>
      <c r="SAD112" s="223"/>
      <c r="SAE112" s="213"/>
      <c r="SAF112" s="213"/>
      <c r="SAG112" s="201"/>
      <c r="SAH112" s="223"/>
      <c r="SAI112" s="213"/>
      <c r="SAJ112" s="213"/>
      <c r="SAK112" s="201"/>
      <c r="SAL112" s="223"/>
      <c r="SAM112" s="213"/>
      <c r="SAN112" s="213"/>
      <c r="SAO112" s="201"/>
      <c r="SAP112" s="223"/>
      <c r="SAQ112" s="213"/>
      <c r="SAR112" s="213"/>
      <c r="SAS112" s="201"/>
      <c r="SAT112" s="223"/>
      <c r="SAU112" s="213"/>
      <c r="SAV112" s="213"/>
      <c r="SAW112" s="201"/>
      <c r="SAX112" s="223"/>
      <c r="SAY112" s="213"/>
      <c r="SAZ112" s="213"/>
      <c r="SBA112" s="201"/>
      <c r="SBB112" s="223"/>
      <c r="SBC112" s="213"/>
      <c r="SBD112" s="213"/>
      <c r="SBE112" s="201"/>
      <c r="SBF112" s="223"/>
      <c r="SBG112" s="213"/>
      <c r="SBH112" s="213"/>
      <c r="SBI112" s="201"/>
      <c r="SBJ112" s="223"/>
      <c r="SBK112" s="213"/>
      <c r="SBL112" s="213"/>
      <c r="SBM112" s="201"/>
      <c r="SBN112" s="223"/>
      <c r="SBO112" s="213"/>
      <c r="SBP112" s="213"/>
      <c r="SBQ112" s="201"/>
      <c r="SBR112" s="223"/>
      <c r="SBS112" s="213"/>
      <c r="SBT112" s="213"/>
      <c r="SBU112" s="201"/>
      <c r="SBV112" s="223"/>
      <c r="SBW112" s="213"/>
      <c r="SBX112" s="213"/>
      <c r="SBY112" s="201"/>
      <c r="SBZ112" s="223"/>
      <c r="SCA112" s="213"/>
      <c r="SCB112" s="213"/>
      <c r="SCC112" s="201"/>
      <c r="SCD112" s="223"/>
      <c r="SCE112" s="213"/>
      <c r="SCF112" s="213"/>
      <c r="SCG112" s="201"/>
      <c r="SCH112" s="223"/>
      <c r="SCI112" s="213"/>
      <c r="SCJ112" s="213"/>
      <c r="SCK112" s="201"/>
      <c r="SCL112" s="223"/>
      <c r="SCM112" s="213"/>
      <c r="SCN112" s="213"/>
      <c r="SCO112" s="201"/>
      <c r="SCP112" s="223"/>
      <c r="SCQ112" s="213"/>
      <c r="SCR112" s="213"/>
      <c r="SCS112" s="201"/>
      <c r="SCT112" s="223"/>
      <c r="SCU112" s="213"/>
      <c r="SCV112" s="213"/>
      <c r="SCW112" s="201"/>
      <c r="SCX112" s="223"/>
      <c r="SCY112" s="213"/>
      <c r="SCZ112" s="213"/>
      <c r="SDA112" s="201"/>
      <c r="SDB112" s="223"/>
      <c r="SDC112" s="213"/>
      <c r="SDD112" s="213"/>
      <c r="SDE112" s="201"/>
      <c r="SDF112" s="223"/>
      <c r="SDG112" s="213"/>
      <c r="SDH112" s="213"/>
      <c r="SDI112" s="201"/>
      <c r="SDJ112" s="223"/>
      <c r="SDK112" s="213"/>
      <c r="SDL112" s="213"/>
      <c r="SDM112" s="201"/>
      <c r="SDN112" s="223"/>
      <c r="SDO112" s="213"/>
      <c r="SDP112" s="213"/>
      <c r="SDQ112" s="201"/>
      <c r="SDR112" s="223"/>
      <c r="SDS112" s="213"/>
      <c r="SDT112" s="213"/>
      <c r="SDU112" s="201"/>
      <c r="SDV112" s="223"/>
      <c r="SDW112" s="213"/>
      <c r="SDX112" s="213"/>
      <c r="SDY112" s="201"/>
      <c r="SDZ112" s="223"/>
      <c r="SEA112" s="213"/>
      <c r="SEB112" s="213"/>
      <c r="SEC112" s="201"/>
      <c r="SED112" s="223"/>
      <c r="SEE112" s="213"/>
      <c r="SEF112" s="213"/>
      <c r="SEG112" s="201"/>
      <c r="SEH112" s="223"/>
      <c r="SEI112" s="213"/>
      <c r="SEJ112" s="213"/>
      <c r="SEK112" s="201"/>
      <c r="SEL112" s="223"/>
      <c r="SEM112" s="213"/>
      <c r="SEN112" s="213"/>
      <c r="SEO112" s="201"/>
      <c r="SEP112" s="223"/>
      <c r="SEQ112" s="213"/>
      <c r="SER112" s="213"/>
      <c r="SES112" s="201"/>
      <c r="SET112" s="223"/>
      <c r="SEU112" s="213"/>
      <c r="SEV112" s="213"/>
      <c r="SEW112" s="201"/>
      <c r="SEX112" s="223"/>
      <c r="SEY112" s="213"/>
      <c r="SEZ112" s="213"/>
      <c r="SFA112" s="201"/>
      <c r="SFB112" s="223"/>
      <c r="SFC112" s="213"/>
      <c r="SFD112" s="213"/>
      <c r="SFE112" s="201"/>
      <c r="SFF112" s="223"/>
      <c r="SFG112" s="213"/>
      <c r="SFH112" s="213"/>
      <c r="SFI112" s="201"/>
      <c r="SFJ112" s="223"/>
      <c r="SFK112" s="213"/>
      <c r="SFL112" s="213"/>
      <c r="SFM112" s="201"/>
      <c r="SFN112" s="223"/>
      <c r="SFO112" s="213"/>
      <c r="SFP112" s="213"/>
      <c r="SFQ112" s="201"/>
      <c r="SFR112" s="223"/>
      <c r="SFS112" s="213"/>
      <c r="SFT112" s="213"/>
      <c r="SFU112" s="201"/>
      <c r="SFV112" s="223"/>
      <c r="SFW112" s="213"/>
      <c r="SFX112" s="213"/>
      <c r="SFY112" s="201"/>
      <c r="SFZ112" s="223"/>
      <c r="SGA112" s="213"/>
      <c r="SGB112" s="213"/>
      <c r="SGC112" s="201"/>
      <c r="SGD112" s="223"/>
      <c r="SGE112" s="213"/>
      <c r="SGF112" s="213"/>
      <c r="SGG112" s="201"/>
      <c r="SGH112" s="223"/>
      <c r="SGI112" s="213"/>
      <c r="SGJ112" s="213"/>
      <c r="SGK112" s="201"/>
      <c r="SGL112" s="223"/>
      <c r="SGM112" s="213"/>
      <c r="SGN112" s="213"/>
      <c r="SGO112" s="201"/>
      <c r="SGP112" s="223"/>
      <c r="SGQ112" s="213"/>
      <c r="SGR112" s="213"/>
      <c r="SGS112" s="201"/>
      <c r="SGT112" s="223"/>
      <c r="SGU112" s="213"/>
      <c r="SGV112" s="213"/>
      <c r="SGW112" s="201"/>
      <c r="SGX112" s="223"/>
      <c r="SGY112" s="213"/>
      <c r="SGZ112" s="213"/>
      <c r="SHA112" s="201"/>
      <c r="SHB112" s="223"/>
      <c r="SHC112" s="213"/>
      <c r="SHD112" s="213"/>
      <c r="SHE112" s="201"/>
      <c r="SHF112" s="223"/>
      <c r="SHG112" s="213"/>
      <c r="SHH112" s="213"/>
      <c r="SHI112" s="201"/>
      <c r="SHJ112" s="223"/>
      <c r="SHK112" s="213"/>
      <c r="SHL112" s="213"/>
      <c r="SHM112" s="201"/>
      <c r="SHN112" s="223"/>
      <c r="SHO112" s="213"/>
      <c r="SHP112" s="213"/>
      <c r="SHQ112" s="201"/>
      <c r="SHR112" s="223"/>
      <c r="SHS112" s="213"/>
      <c r="SHT112" s="213"/>
      <c r="SHU112" s="201"/>
      <c r="SHV112" s="223"/>
      <c r="SHW112" s="213"/>
      <c r="SHX112" s="213"/>
      <c r="SHY112" s="201"/>
      <c r="SHZ112" s="223"/>
      <c r="SIA112" s="213"/>
      <c r="SIB112" s="213"/>
      <c r="SIC112" s="201"/>
      <c r="SID112" s="223"/>
      <c r="SIE112" s="213"/>
      <c r="SIF112" s="213"/>
      <c r="SIG112" s="201"/>
      <c r="SIH112" s="223"/>
      <c r="SII112" s="213"/>
      <c r="SIJ112" s="213"/>
      <c r="SIK112" s="201"/>
      <c r="SIL112" s="223"/>
      <c r="SIM112" s="213"/>
      <c r="SIN112" s="213"/>
      <c r="SIO112" s="201"/>
      <c r="SIP112" s="223"/>
      <c r="SIQ112" s="213"/>
      <c r="SIR112" s="213"/>
      <c r="SIS112" s="201"/>
      <c r="SIT112" s="223"/>
      <c r="SIU112" s="213"/>
      <c r="SIV112" s="213"/>
      <c r="SIW112" s="201"/>
      <c r="SIX112" s="223"/>
      <c r="SIY112" s="213"/>
      <c r="SIZ112" s="213"/>
      <c r="SJA112" s="201"/>
      <c r="SJB112" s="223"/>
      <c r="SJC112" s="213"/>
      <c r="SJD112" s="213"/>
      <c r="SJE112" s="201"/>
      <c r="SJF112" s="223"/>
      <c r="SJG112" s="213"/>
      <c r="SJH112" s="213"/>
      <c r="SJI112" s="201"/>
      <c r="SJJ112" s="223"/>
      <c r="SJK112" s="213"/>
      <c r="SJL112" s="213"/>
      <c r="SJM112" s="201"/>
      <c r="SJN112" s="223"/>
      <c r="SJO112" s="213"/>
      <c r="SJP112" s="213"/>
      <c r="SJQ112" s="201"/>
      <c r="SJR112" s="223"/>
      <c r="SJS112" s="213"/>
      <c r="SJT112" s="213"/>
      <c r="SJU112" s="201"/>
      <c r="SJV112" s="223"/>
      <c r="SJW112" s="213"/>
      <c r="SJX112" s="213"/>
      <c r="SJY112" s="201"/>
      <c r="SJZ112" s="223"/>
      <c r="SKA112" s="213"/>
      <c r="SKB112" s="213"/>
      <c r="SKC112" s="201"/>
      <c r="SKD112" s="223"/>
      <c r="SKE112" s="213"/>
      <c r="SKF112" s="213"/>
      <c r="SKG112" s="201"/>
      <c r="SKH112" s="223"/>
      <c r="SKI112" s="213"/>
      <c r="SKJ112" s="213"/>
      <c r="SKK112" s="201"/>
      <c r="SKL112" s="223"/>
      <c r="SKM112" s="213"/>
      <c r="SKN112" s="213"/>
      <c r="SKO112" s="201"/>
      <c r="SKP112" s="223"/>
      <c r="SKQ112" s="213"/>
      <c r="SKR112" s="213"/>
      <c r="SKS112" s="201"/>
      <c r="SKT112" s="223"/>
      <c r="SKU112" s="213"/>
      <c r="SKV112" s="213"/>
      <c r="SKW112" s="201"/>
      <c r="SKX112" s="223"/>
      <c r="SKY112" s="213"/>
      <c r="SKZ112" s="213"/>
      <c r="SLA112" s="201"/>
      <c r="SLB112" s="223"/>
      <c r="SLC112" s="213"/>
      <c r="SLD112" s="213"/>
      <c r="SLE112" s="201"/>
      <c r="SLF112" s="223"/>
      <c r="SLG112" s="213"/>
      <c r="SLH112" s="213"/>
      <c r="SLI112" s="201"/>
      <c r="SLJ112" s="223"/>
      <c r="SLK112" s="213"/>
      <c r="SLL112" s="213"/>
      <c r="SLM112" s="201"/>
      <c r="SLN112" s="223"/>
      <c r="SLO112" s="213"/>
      <c r="SLP112" s="213"/>
      <c r="SLQ112" s="201"/>
      <c r="SLR112" s="223"/>
      <c r="SLS112" s="213"/>
      <c r="SLT112" s="213"/>
      <c r="SLU112" s="201"/>
      <c r="SLV112" s="223"/>
      <c r="SLW112" s="213"/>
      <c r="SLX112" s="213"/>
      <c r="SLY112" s="201"/>
      <c r="SLZ112" s="223"/>
      <c r="SMA112" s="213"/>
      <c r="SMB112" s="213"/>
      <c r="SMC112" s="201"/>
      <c r="SMD112" s="223"/>
      <c r="SME112" s="213"/>
      <c r="SMF112" s="213"/>
      <c r="SMG112" s="201"/>
      <c r="SMH112" s="223"/>
      <c r="SMI112" s="213"/>
      <c r="SMJ112" s="213"/>
      <c r="SMK112" s="201"/>
      <c r="SML112" s="223"/>
      <c r="SMM112" s="213"/>
      <c r="SMN112" s="213"/>
      <c r="SMO112" s="201"/>
      <c r="SMP112" s="223"/>
      <c r="SMQ112" s="213"/>
      <c r="SMR112" s="213"/>
      <c r="SMS112" s="201"/>
      <c r="SMT112" s="223"/>
      <c r="SMU112" s="213"/>
      <c r="SMV112" s="213"/>
      <c r="SMW112" s="201"/>
      <c r="SMX112" s="223"/>
      <c r="SMY112" s="213"/>
      <c r="SMZ112" s="213"/>
      <c r="SNA112" s="201"/>
      <c r="SNB112" s="223"/>
      <c r="SNC112" s="213"/>
      <c r="SND112" s="213"/>
      <c r="SNE112" s="201"/>
      <c r="SNF112" s="223"/>
      <c r="SNG112" s="213"/>
      <c r="SNH112" s="213"/>
      <c r="SNI112" s="201"/>
      <c r="SNJ112" s="223"/>
      <c r="SNK112" s="213"/>
      <c r="SNL112" s="213"/>
      <c r="SNM112" s="201"/>
      <c r="SNN112" s="223"/>
      <c r="SNO112" s="213"/>
      <c r="SNP112" s="213"/>
      <c r="SNQ112" s="201"/>
      <c r="SNR112" s="223"/>
      <c r="SNS112" s="213"/>
      <c r="SNT112" s="213"/>
      <c r="SNU112" s="201"/>
      <c r="SNV112" s="223"/>
      <c r="SNW112" s="213"/>
      <c r="SNX112" s="213"/>
      <c r="SNY112" s="201"/>
      <c r="SNZ112" s="223"/>
      <c r="SOA112" s="213"/>
      <c r="SOB112" s="213"/>
      <c r="SOC112" s="201"/>
      <c r="SOD112" s="223"/>
      <c r="SOE112" s="213"/>
      <c r="SOF112" s="213"/>
      <c r="SOG112" s="201"/>
      <c r="SOH112" s="223"/>
      <c r="SOI112" s="213"/>
      <c r="SOJ112" s="213"/>
      <c r="SOK112" s="201"/>
      <c r="SOL112" s="223"/>
      <c r="SOM112" s="213"/>
      <c r="SON112" s="213"/>
      <c r="SOO112" s="201"/>
      <c r="SOP112" s="223"/>
      <c r="SOQ112" s="213"/>
      <c r="SOR112" s="213"/>
      <c r="SOS112" s="201"/>
      <c r="SOT112" s="223"/>
      <c r="SOU112" s="213"/>
      <c r="SOV112" s="213"/>
      <c r="SOW112" s="201"/>
      <c r="SOX112" s="223"/>
      <c r="SOY112" s="213"/>
      <c r="SOZ112" s="213"/>
      <c r="SPA112" s="201"/>
      <c r="SPB112" s="223"/>
      <c r="SPC112" s="213"/>
      <c r="SPD112" s="213"/>
      <c r="SPE112" s="201"/>
      <c r="SPF112" s="223"/>
      <c r="SPG112" s="213"/>
      <c r="SPH112" s="213"/>
      <c r="SPI112" s="201"/>
      <c r="SPJ112" s="223"/>
      <c r="SPK112" s="213"/>
      <c r="SPL112" s="213"/>
      <c r="SPM112" s="201"/>
      <c r="SPN112" s="223"/>
      <c r="SPO112" s="213"/>
      <c r="SPP112" s="213"/>
      <c r="SPQ112" s="201"/>
      <c r="SPR112" s="223"/>
      <c r="SPS112" s="213"/>
      <c r="SPT112" s="213"/>
      <c r="SPU112" s="201"/>
      <c r="SPV112" s="223"/>
      <c r="SPW112" s="213"/>
      <c r="SPX112" s="213"/>
      <c r="SPY112" s="201"/>
      <c r="SPZ112" s="223"/>
      <c r="SQA112" s="213"/>
      <c r="SQB112" s="213"/>
      <c r="SQC112" s="201"/>
      <c r="SQD112" s="223"/>
      <c r="SQE112" s="213"/>
      <c r="SQF112" s="213"/>
      <c r="SQG112" s="201"/>
      <c r="SQH112" s="223"/>
      <c r="SQI112" s="213"/>
      <c r="SQJ112" s="213"/>
      <c r="SQK112" s="201"/>
      <c r="SQL112" s="223"/>
      <c r="SQM112" s="213"/>
      <c r="SQN112" s="213"/>
      <c r="SQO112" s="201"/>
      <c r="SQP112" s="223"/>
      <c r="SQQ112" s="213"/>
      <c r="SQR112" s="213"/>
      <c r="SQS112" s="201"/>
      <c r="SQT112" s="223"/>
      <c r="SQU112" s="213"/>
      <c r="SQV112" s="213"/>
      <c r="SQW112" s="201"/>
      <c r="SQX112" s="223"/>
      <c r="SQY112" s="213"/>
      <c r="SQZ112" s="213"/>
      <c r="SRA112" s="201"/>
      <c r="SRB112" s="223"/>
      <c r="SRC112" s="213"/>
      <c r="SRD112" s="213"/>
      <c r="SRE112" s="201"/>
      <c r="SRF112" s="223"/>
      <c r="SRG112" s="213"/>
      <c r="SRH112" s="213"/>
      <c r="SRI112" s="201"/>
      <c r="SRJ112" s="223"/>
      <c r="SRK112" s="213"/>
      <c r="SRL112" s="213"/>
      <c r="SRM112" s="201"/>
      <c r="SRN112" s="223"/>
      <c r="SRO112" s="213"/>
      <c r="SRP112" s="213"/>
      <c r="SRQ112" s="201"/>
      <c r="SRR112" s="223"/>
      <c r="SRS112" s="213"/>
      <c r="SRT112" s="213"/>
      <c r="SRU112" s="201"/>
      <c r="SRV112" s="223"/>
      <c r="SRW112" s="213"/>
      <c r="SRX112" s="213"/>
      <c r="SRY112" s="201"/>
      <c r="SRZ112" s="223"/>
      <c r="SSA112" s="213"/>
      <c r="SSB112" s="213"/>
      <c r="SSC112" s="201"/>
      <c r="SSD112" s="223"/>
      <c r="SSE112" s="213"/>
      <c r="SSF112" s="213"/>
      <c r="SSG112" s="201"/>
      <c r="SSH112" s="223"/>
      <c r="SSI112" s="213"/>
      <c r="SSJ112" s="213"/>
      <c r="SSK112" s="201"/>
      <c r="SSL112" s="223"/>
      <c r="SSM112" s="213"/>
      <c r="SSN112" s="213"/>
      <c r="SSO112" s="201"/>
      <c r="SSP112" s="223"/>
      <c r="SSQ112" s="213"/>
      <c r="SSR112" s="213"/>
      <c r="SSS112" s="201"/>
      <c r="SST112" s="223"/>
      <c r="SSU112" s="213"/>
      <c r="SSV112" s="213"/>
      <c r="SSW112" s="201"/>
      <c r="SSX112" s="223"/>
      <c r="SSY112" s="213"/>
      <c r="SSZ112" s="213"/>
      <c r="STA112" s="201"/>
      <c r="STB112" s="223"/>
      <c r="STC112" s="213"/>
      <c r="STD112" s="213"/>
      <c r="STE112" s="201"/>
      <c r="STF112" s="223"/>
      <c r="STG112" s="213"/>
      <c r="STH112" s="213"/>
      <c r="STI112" s="201"/>
      <c r="STJ112" s="223"/>
      <c r="STK112" s="213"/>
      <c r="STL112" s="213"/>
      <c r="STM112" s="201"/>
      <c r="STN112" s="223"/>
      <c r="STO112" s="213"/>
      <c r="STP112" s="213"/>
      <c r="STQ112" s="201"/>
      <c r="STR112" s="223"/>
      <c r="STS112" s="213"/>
      <c r="STT112" s="213"/>
      <c r="STU112" s="201"/>
      <c r="STV112" s="223"/>
      <c r="STW112" s="213"/>
      <c r="STX112" s="213"/>
      <c r="STY112" s="201"/>
      <c r="STZ112" s="223"/>
      <c r="SUA112" s="213"/>
      <c r="SUB112" s="213"/>
      <c r="SUC112" s="201"/>
      <c r="SUD112" s="223"/>
      <c r="SUE112" s="213"/>
      <c r="SUF112" s="213"/>
      <c r="SUG112" s="201"/>
      <c r="SUH112" s="223"/>
      <c r="SUI112" s="213"/>
      <c r="SUJ112" s="213"/>
      <c r="SUK112" s="201"/>
      <c r="SUL112" s="223"/>
      <c r="SUM112" s="213"/>
      <c r="SUN112" s="213"/>
      <c r="SUO112" s="201"/>
      <c r="SUP112" s="223"/>
      <c r="SUQ112" s="213"/>
      <c r="SUR112" s="213"/>
      <c r="SUS112" s="201"/>
      <c r="SUT112" s="223"/>
      <c r="SUU112" s="213"/>
      <c r="SUV112" s="213"/>
      <c r="SUW112" s="201"/>
      <c r="SUX112" s="223"/>
      <c r="SUY112" s="213"/>
      <c r="SUZ112" s="213"/>
      <c r="SVA112" s="201"/>
      <c r="SVB112" s="223"/>
      <c r="SVC112" s="213"/>
      <c r="SVD112" s="213"/>
      <c r="SVE112" s="201"/>
      <c r="SVF112" s="223"/>
      <c r="SVG112" s="213"/>
      <c r="SVH112" s="213"/>
      <c r="SVI112" s="201"/>
      <c r="SVJ112" s="223"/>
      <c r="SVK112" s="213"/>
      <c r="SVL112" s="213"/>
      <c r="SVM112" s="201"/>
      <c r="SVN112" s="223"/>
      <c r="SVO112" s="213"/>
      <c r="SVP112" s="213"/>
      <c r="SVQ112" s="201"/>
      <c r="SVR112" s="223"/>
      <c r="SVS112" s="213"/>
      <c r="SVT112" s="213"/>
      <c r="SVU112" s="201"/>
      <c r="SVV112" s="223"/>
      <c r="SVW112" s="213"/>
      <c r="SVX112" s="213"/>
      <c r="SVY112" s="201"/>
      <c r="SVZ112" s="223"/>
      <c r="SWA112" s="213"/>
      <c r="SWB112" s="213"/>
      <c r="SWC112" s="201"/>
      <c r="SWD112" s="223"/>
      <c r="SWE112" s="213"/>
      <c r="SWF112" s="213"/>
      <c r="SWG112" s="201"/>
      <c r="SWH112" s="223"/>
      <c r="SWI112" s="213"/>
      <c r="SWJ112" s="213"/>
      <c r="SWK112" s="201"/>
      <c r="SWL112" s="223"/>
      <c r="SWM112" s="213"/>
      <c r="SWN112" s="213"/>
      <c r="SWO112" s="201"/>
      <c r="SWP112" s="223"/>
      <c r="SWQ112" s="213"/>
      <c r="SWR112" s="213"/>
      <c r="SWS112" s="201"/>
      <c r="SWT112" s="223"/>
      <c r="SWU112" s="213"/>
      <c r="SWV112" s="213"/>
      <c r="SWW112" s="201"/>
      <c r="SWX112" s="223"/>
      <c r="SWY112" s="213"/>
      <c r="SWZ112" s="213"/>
      <c r="SXA112" s="201"/>
      <c r="SXB112" s="223"/>
      <c r="SXC112" s="213"/>
      <c r="SXD112" s="213"/>
      <c r="SXE112" s="201"/>
      <c r="SXF112" s="223"/>
      <c r="SXG112" s="213"/>
      <c r="SXH112" s="213"/>
      <c r="SXI112" s="201"/>
      <c r="SXJ112" s="223"/>
      <c r="SXK112" s="213"/>
      <c r="SXL112" s="213"/>
      <c r="SXM112" s="201"/>
      <c r="SXN112" s="223"/>
      <c r="SXO112" s="213"/>
      <c r="SXP112" s="213"/>
      <c r="SXQ112" s="201"/>
      <c r="SXR112" s="223"/>
      <c r="SXS112" s="213"/>
      <c r="SXT112" s="213"/>
      <c r="SXU112" s="201"/>
      <c r="SXV112" s="223"/>
      <c r="SXW112" s="213"/>
      <c r="SXX112" s="213"/>
      <c r="SXY112" s="201"/>
      <c r="SXZ112" s="223"/>
      <c r="SYA112" s="213"/>
      <c r="SYB112" s="213"/>
      <c r="SYC112" s="201"/>
      <c r="SYD112" s="223"/>
      <c r="SYE112" s="213"/>
      <c r="SYF112" s="213"/>
      <c r="SYG112" s="201"/>
      <c r="SYH112" s="223"/>
      <c r="SYI112" s="213"/>
      <c r="SYJ112" s="213"/>
      <c r="SYK112" s="201"/>
      <c r="SYL112" s="223"/>
      <c r="SYM112" s="213"/>
      <c r="SYN112" s="213"/>
      <c r="SYO112" s="201"/>
      <c r="SYP112" s="223"/>
      <c r="SYQ112" s="213"/>
      <c r="SYR112" s="213"/>
      <c r="SYS112" s="201"/>
      <c r="SYT112" s="223"/>
      <c r="SYU112" s="213"/>
      <c r="SYV112" s="213"/>
      <c r="SYW112" s="201"/>
      <c r="SYX112" s="223"/>
      <c r="SYY112" s="213"/>
      <c r="SYZ112" s="213"/>
      <c r="SZA112" s="201"/>
      <c r="SZB112" s="223"/>
      <c r="SZC112" s="213"/>
      <c r="SZD112" s="213"/>
      <c r="SZE112" s="201"/>
      <c r="SZF112" s="223"/>
      <c r="SZG112" s="213"/>
      <c r="SZH112" s="213"/>
      <c r="SZI112" s="201"/>
      <c r="SZJ112" s="223"/>
      <c r="SZK112" s="213"/>
      <c r="SZL112" s="213"/>
      <c r="SZM112" s="201"/>
      <c r="SZN112" s="223"/>
      <c r="SZO112" s="213"/>
      <c r="SZP112" s="213"/>
      <c r="SZQ112" s="201"/>
      <c r="SZR112" s="223"/>
      <c r="SZS112" s="213"/>
      <c r="SZT112" s="213"/>
      <c r="SZU112" s="201"/>
      <c r="SZV112" s="223"/>
      <c r="SZW112" s="213"/>
      <c r="SZX112" s="213"/>
      <c r="SZY112" s="201"/>
      <c r="SZZ112" s="223"/>
      <c r="TAA112" s="213"/>
      <c r="TAB112" s="213"/>
      <c r="TAC112" s="201"/>
      <c r="TAD112" s="223"/>
      <c r="TAE112" s="213"/>
      <c r="TAF112" s="213"/>
      <c r="TAG112" s="201"/>
      <c r="TAH112" s="223"/>
      <c r="TAI112" s="213"/>
      <c r="TAJ112" s="213"/>
      <c r="TAK112" s="201"/>
      <c r="TAL112" s="223"/>
      <c r="TAM112" s="213"/>
      <c r="TAN112" s="213"/>
      <c r="TAO112" s="201"/>
      <c r="TAP112" s="223"/>
      <c r="TAQ112" s="213"/>
      <c r="TAR112" s="213"/>
      <c r="TAS112" s="201"/>
      <c r="TAT112" s="223"/>
      <c r="TAU112" s="213"/>
      <c r="TAV112" s="213"/>
      <c r="TAW112" s="201"/>
      <c r="TAX112" s="223"/>
      <c r="TAY112" s="213"/>
      <c r="TAZ112" s="213"/>
      <c r="TBA112" s="201"/>
      <c r="TBB112" s="223"/>
      <c r="TBC112" s="213"/>
      <c r="TBD112" s="213"/>
      <c r="TBE112" s="201"/>
      <c r="TBF112" s="223"/>
      <c r="TBG112" s="213"/>
      <c r="TBH112" s="213"/>
      <c r="TBI112" s="201"/>
      <c r="TBJ112" s="223"/>
      <c r="TBK112" s="213"/>
      <c r="TBL112" s="213"/>
      <c r="TBM112" s="201"/>
      <c r="TBN112" s="223"/>
      <c r="TBO112" s="213"/>
      <c r="TBP112" s="213"/>
      <c r="TBQ112" s="201"/>
      <c r="TBR112" s="223"/>
      <c r="TBS112" s="213"/>
      <c r="TBT112" s="213"/>
      <c r="TBU112" s="201"/>
      <c r="TBV112" s="223"/>
      <c r="TBW112" s="213"/>
      <c r="TBX112" s="213"/>
      <c r="TBY112" s="201"/>
      <c r="TBZ112" s="223"/>
      <c r="TCA112" s="213"/>
      <c r="TCB112" s="213"/>
      <c r="TCC112" s="201"/>
      <c r="TCD112" s="223"/>
      <c r="TCE112" s="213"/>
      <c r="TCF112" s="213"/>
      <c r="TCG112" s="201"/>
      <c r="TCH112" s="223"/>
      <c r="TCI112" s="213"/>
      <c r="TCJ112" s="213"/>
      <c r="TCK112" s="201"/>
      <c r="TCL112" s="223"/>
      <c r="TCM112" s="213"/>
      <c r="TCN112" s="213"/>
      <c r="TCO112" s="201"/>
      <c r="TCP112" s="223"/>
      <c r="TCQ112" s="213"/>
      <c r="TCR112" s="213"/>
      <c r="TCS112" s="201"/>
      <c r="TCT112" s="223"/>
      <c r="TCU112" s="213"/>
      <c r="TCV112" s="213"/>
      <c r="TCW112" s="201"/>
      <c r="TCX112" s="223"/>
      <c r="TCY112" s="213"/>
      <c r="TCZ112" s="213"/>
      <c r="TDA112" s="201"/>
      <c r="TDB112" s="223"/>
      <c r="TDC112" s="213"/>
      <c r="TDD112" s="213"/>
      <c r="TDE112" s="201"/>
      <c r="TDF112" s="223"/>
      <c r="TDG112" s="213"/>
      <c r="TDH112" s="213"/>
      <c r="TDI112" s="201"/>
      <c r="TDJ112" s="223"/>
      <c r="TDK112" s="213"/>
      <c r="TDL112" s="213"/>
      <c r="TDM112" s="201"/>
      <c r="TDN112" s="223"/>
      <c r="TDO112" s="213"/>
      <c r="TDP112" s="213"/>
      <c r="TDQ112" s="201"/>
      <c r="TDR112" s="223"/>
      <c r="TDS112" s="213"/>
      <c r="TDT112" s="213"/>
      <c r="TDU112" s="201"/>
      <c r="TDV112" s="223"/>
      <c r="TDW112" s="213"/>
      <c r="TDX112" s="213"/>
      <c r="TDY112" s="201"/>
      <c r="TDZ112" s="223"/>
      <c r="TEA112" s="213"/>
      <c r="TEB112" s="213"/>
      <c r="TEC112" s="201"/>
      <c r="TED112" s="223"/>
      <c r="TEE112" s="213"/>
      <c r="TEF112" s="213"/>
      <c r="TEG112" s="201"/>
      <c r="TEH112" s="223"/>
      <c r="TEI112" s="213"/>
      <c r="TEJ112" s="213"/>
      <c r="TEK112" s="201"/>
      <c r="TEL112" s="223"/>
      <c r="TEM112" s="213"/>
      <c r="TEN112" s="213"/>
      <c r="TEO112" s="201"/>
      <c r="TEP112" s="223"/>
      <c r="TEQ112" s="213"/>
      <c r="TER112" s="213"/>
      <c r="TES112" s="201"/>
      <c r="TET112" s="223"/>
      <c r="TEU112" s="213"/>
      <c r="TEV112" s="213"/>
      <c r="TEW112" s="201"/>
      <c r="TEX112" s="223"/>
      <c r="TEY112" s="213"/>
      <c r="TEZ112" s="213"/>
      <c r="TFA112" s="201"/>
      <c r="TFB112" s="223"/>
      <c r="TFC112" s="213"/>
      <c r="TFD112" s="213"/>
      <c r="TFE112" s="201"/>
      <c r="TFF112" s="223"/>
      <c r="TFG112" s="213"/>
      <c r="TFH112" s="213"/>
      <c r="TFI112" s="201"/>
      <c r="TFJ112" s="223"/>
      <c r="TFK112" s="213"/>
      <c r="TFL112" s="213"/>
      <c r="TFM112" s="201"/>
      <c r="TFN112" s="223"/>
      <c r="TFO112" s="213"/>
      <c r="TFP112" s="213"/>
      <c r="TFQ112" s="201"/>
      <c r="TFR112" s="223"/>
      <c r="TFS112" s="213"/>
      <c r="TFT112" s="213"/>
      <c r="TFU112" s="201"/>
      <c r="TFV112" s="223"/>
      <c r="TFW112" s="213"/>
      <c r="TFX112" s="213"/>
      <c r="TFY112" s="201"/>
      <c r="TFZ112" s="223"/>
      <c r="TGA112" s="213"/>
      <c r="TGB112" s="213"/>
      <c r="TGC112" s="201"/>
      <c r="TGD112" s="223"/>
      <c r="TGE112" s="213"/>
      <c r="TGF112" s="213"/>
      <c r="TGG112" s="201"/>
      <c r="TGH112" s="223"/>
      <c r="TGI112" s="213"/>
      <c r="TGJ112" s="213"/>
      <c r="TGK112" s="201"/>
      <c r="TGL112" s="223"/>
      <c r="TGM112" s="213"/>
      <c r="TGN112" s="213"/>
      <c r="TGO112" s="201"/>
      <c r="TGP112" s="223"/>
      <c r="TGQ112" s="213"/>
      <c r="TGR112" s="213"/>
      <c r="TGS112" s="201"/>
      <c r="TGT112" s="223"/>
      <c r="TGU112" s="213"/>
      <c r="TGV112" s="213"/>
      <c r="TGW112" s="201"/>
      <c r="TGX112" s="223"/>
      <c r="TGY112" s="213"/>
      <c r="TGZ112" s="213"/>
      <c r="THA112" s="201"/>
      <c r="THB112" s="223"/>
      <c r="THC112" s="213"/>
      <c r="THD112" s="213"/>
      <c r="THE112" s="201"/>
      <c r="THF112" s="223"/>
      <c r="THG112" s="213"/>
      <c r="THH112" s="213"/>
      <c r="THI112" s="201"/>
      <c r="THJ112" s="223"/>
      <c r="THK112" s="213"/>
      <c r="THL112" s="213"/>
      <c r="THM112" s="201"/>
      <c r="THN112" s="223"/>
      <c r="THO112" s="213"/>
      <c r="THP112" s="213"/>
      <c r="THQ112" s="201"/>
      <c r="THR112" s="223"/>
      <c r="THS112" s="213"/>
      <c r="THT112" s="213"/>
      <c r="THU112" s="201"/>
      <c r="THV112" s="223"/>
      <c r="THW112" s="213"/>
      <c r="THX112" s="213"/>
      <c r="THY112" s="201"/>
      <c r="THZ112" s="223"/>
      <c r="TIA112" s="213"/>
      <c r="TIB112" s="213"/>
      <c r="TIC112" s="201"/>
      <c r="TID112" s="223"/>
      <c r="TIE112" s="213"/>
      <c r="TIF112" s="213"/>
      <c r="TIG112" s="201"/>
      <c r="TIH112" s="223"/>
      <c r="TII112" s="213"/>
      <c r="TIJ112" s="213"/>
      <c r="TIK112" s="201"/>
      <c r="TIL112" s="223"/>
      <c r="TIM112" s="213"/>
      <c r="TIN112" s="213"/>
      <c r="TIO112" s="201"/>
      <c r="TIP112" s="223"/>
      <c r="TIQ112" s="213"/>
      <c r="TIR112" s="213"/>
      <c r="TIS112" s="201"/>
      <c r="TIT112" s="223"/>
      <c r="TIU112" s="213"/>
      <c r="TIV112" s="213"/>
      <c r="TIW112" s="201"/>
      <c r="TIX112" s="223"/>
      <c r="TIY112" s="213"/>
      <c r="TIZ112" s="213"/>
      <c r="TJA112" s="201"/>
      <c r="TJB112" s="223"/>
      <c r="TJC112" s="213"/>
      <c r="TJD112" s="213"/>
      <c r="TJE112" s="201"/>
      <c r="TJF112" s="223"/>
      <c r="TJG112" s="213"/>
      <c r="TJH112" s="213"/>
      <c r="TJI112" s="201"/>
      <c r="TJJ112" s="223"/>
      <c r="TJK112" s="213"/>
      <c r="TJL112" s="213"/>
      <c r="TJM112" s="201"/>
      <c r="TJN112" s="223"/>
      <c r="TJO112" s="213"/>
      <c r="TJP112" s="213"/>
      <c r="TJQ112" s="201"/>
      <c r="TJR112" s="223"/>
      <c r="TJS112" s="213"/>
      <c r="TJT112" s="213"/>
      <c r="TJU112" s="201"/>
      <c r="TJV112" s="223"/>
      <c r="TJW112" s="213"/>
      <c r="TJX112" s="213"/>
      <c r="TJY112" s="201"/>
      <c r="TJZ112" s="223"/>
      <c r="TKA112" s="213"/>
      <c r="TKB112" s="213"/>
      <c r="TKC112" s="201"/>
      <c r="TKD112" s="223"/>
      <c r="TKE112" s="213"/>
      <c r="TKF112" s="213"/>
      <c r="TKG112" s="201"/>
      <c r="TKH112" s="223"/>
      <c r="TKI112" s="213"/>
      <c r="TKJ112" s="213"/>
      <c r="TKK112" s="201"/>
      <c r="TKL112" s="223"/>
      <c r="TKM112" s="213"/>
      <c r="TKN112" s="213"/>
      <c r="TKO112" s="201"/>
      <c r="TKP112" s="223"/>
      <c r="TKQ112" s="213"/>
      <c r="TKR112" s="213"/>
      <c r="TKS112" s="201"/>
      <c r="TKT112" s="223"/>
      <c r="TKU112" s="213"/>
      <c r="TKV112" s="213"/>
      <c r="TKW112" s="201"/>
      <c r="TKX112" s="223"/>
      <c r="TKY112" s="213"/>
      <c r="TKZ112" s="213"/>
      <c r="TLA112" s="201"/>
      <c r="TLB112" s="223"/>
      <c r="TLC112" s="213"/>
      <c r="TLD112" s="213"/>
      <c r="TLE112" s="201"/>
      <c r="TLF112" s="223"/>
      <c r="TLG112" s="213"/>
      <c r="TLH112" s="213"/>
      <c r="TLI112" s="201"/>
      <c r="TLJ112" s="223"/>
      <c r="TLK112" s="213"/>
      <c r="TLL112" s="213"/>
      <c r="TLM112" s="201"/>
      <c r="TLN112" s="223"/>
      <c r="TLO112" s="213"/>
      <c r="TLP112" s="213"/>
      <c r="TLQ112" s="201"/>
      <c r="TLR112" s="223"/>
      <c r="TLS112" s="213"/>
      <c r="TLT112" s="213"/>
      <c r="TLU112" s="201"/>
      <c r="TLV112" s="223"/>
      <c r="TLW112" s="213"/>
      <c r="TLX112" s="213"/>
      <c r="TLY112" s="201"/>
      <c r="TLZ112" s="223"/>
      <c r="TMA112" s="213"/>
      <c r="TMB112" s="213"/>
      <c r="TMC112" s="201"/>
      <c r="TMD112" s="223"/>
      <c r="TME112" s="213"/>
      <c r="TMF112" s="213"/>
      <c r="TMG112" s="201"/>
      <c r="TMH112" s="223"/>
      <c r="TMI112" s="213"/>
      <c r="TMJ112" s="213"/>
      <c r="TMK112" s="201"/>
      <c r="TML112" s="223"/>
      <c r="TMM112" s="213"/>
      <c r="TMN112" s="213"/>
      <c r="TMO112" s="201"/>
      <c r="TMP112" s="223"/>
      <c r="TMQ112" s="213"/>
      <c r="TMR112" s="213"/>
      <c r="TMS112" s="201"/>
      <c r="TMT112" s="223"/>
      <c r="TMU112" s="213"/>
      <c r="TMV112" s="213"/>
      <c r="TMW112" s="201"/>
      <c r="TMX112" s="223"/>
      <c r="TMY112" s="213"/>
      <c r="TMZ112" s="213"/>
      <c r="TNA112" s="201"/>
      <c r="TNB112" s="223"/>
      <c r="TNC112" s="213"/>
      <c r="TND112" s="213"/>
      <c r="TNE112" s="201"/>
      <c r="TNF112" s="223"/>
      <c r="TNG112" s="213"/>
      <c r="TNH112" s="213"/>
      <c r="TNI112" s="201"/>
      <c r="TNJ112" s="223"/>
      <c r="TNK112" s="213"/>
      <c r="TNL112" s="213"/>
      <c r="TNM112" s="201"/>
      <c r="TNN112" s="223"/>
      <c r="TNO112" s="213"/>
      <c r="TNP112" s="213"/>
      <c r="TNQ112" s="201"/>
      <c r="TNR112" s="223"/>
      <c r="TNS112" s="213"/>
      <c r="TNT112" s="213"/>
      <c r="TNU112" s="201"/>
      <c r="TNV112" s="223"/>
      <c r="TNW112" s="213"/>
      <c r="TNX112" s="213"/>
      <c r="TNY112" s="201"/>
      <c r="TNZ112" s="223"/>
      <c r="TOA112" s="213"/>
      <c r="TOB112" s="213"/>
      <c r="TOC112" s="201"/>
      <c r="TOD112" s="223"/>
      <c r="TOE112" s="213"/>
      <c r="TOF112" s="213"/>
      <c r="TOG112" s="201"/>
      <c r="TOH112" s="223"/>
      <c r="TOI112" s="213"/>
      <c r="TOJ112" s="213"/>
      <c r="TOK112" s="201"/>
      <c r="TOL112" s="223"/>
      <c r="TOM112" s="213"/>
      <c r="TON112" s="213"/>
      <c r="TOO112" s="201"/>
      <c r="TOP112" s="223"/>
      <c r="TOQ112" s="213"/>
      <c r="TOR112" s="213"/>
      <c r="TOS112" s="201"/>
      <c r="TOT112" s="223"/>
      <c r="TOU112" s="213"/>
      <c r="TOV112" s="213"/>
      <c r="TOW112" s="201"/>
      <c r="TOX112" s="223"/>
      <c r="TOY112" s="213"/>
      <c r="TOZ112" s="213"/>
      <c r="TPA112" s="201"/>
      <c r="TPB112" s="223"/>
      <c r="TPC112" s="213"/>
      <c r="TPD112" s="213"/>
      <c r="TPE112" s="201"/>
      <c r="TPF112" s="223"/>
      <c r="TPG112" s="213"/>
      <c r="TPH112" s="213"/>
      <c r="TPI112" s="201"/>
      <c r="TPJ112" s="223"/>
      <c r="TPK112" s="213"/>
      <c r="TPL112" s="213"/>
      <c r="TPM112" s="201"/>
      <c r="TPN112" s="223"/>
      <c r="TPO112" s="213"/>
      <c r="TPP112" s="213"/>
      <c r="TPQ112" s="201"/>
      <c r="TPR112" s="223"/>
      <c r="TPS112" s="213"/>
      <c r="TPT112" s="213"/>
      <c r="TPU112" s="201"/>
      <c r="TPV112" s="223"/>
      <c r="TPW112" s="213"/>
      <c r="TPX112" s="213"/>
      <c r="TPY112" s="201"/>
      <c r="TPZ112" s="223"/>
      <c r="TQA112" s="213"/>
      <c r="TQB112" s="213"/>
      <c r="TQC112" s="201"/>
      <c r="TQD112" s="223"/>
      <c r="TQE112" s="213"/>
      <c r="TQF112" s="213"/>
      <c r="TQG112" s="201"/>
      <c r="TQH112" s="223"/>
      <c r="TQI112" s="213"/>
      <c r="TQJ112" s="213"/>
      <c r="TQK112" s="201"/>
      <c r="TQL112" s="223"/>
      <c r="TQM112" s="213"/>
      <c r="TQN112" s="213"/>
      <c r="TQO112" s="201"/>
      <c r="TQP112" s="223"/>
      <c r="TQQ112" s="213"/>
      <c r="TQR112" s="213"/>
      <c r="TQS112" s="201"/>
      <c r="TQT112" s="223"/>
      <c r="TQU112" s="213"/>
      <c r="TQV112" s="213"/>
      <c r="TQW112" s="201"/>
      <c r="TQX112" s="223"/>
      <c r="TQY112" s="213"/>
      <c r="TQZ112" s="213"/>
      <c r="TRA112" s="201"/>
      <c r="TRB112" s="223"/>
      <c r="TRC112" s="213"/>
      <c r="TRD112" s="213"/>
      <c r="TRE112" s="201"/>
      <c r="TRF112" s="223"/>
      <c r="TRG112" s="213"/>
      <c r="TRH112" s="213"/>
      <c r="TRI112" s="201"/>
      <c r="TRJ112" s="223"/>
      <c r="TRK112" s="213"/>
      <c r="TRL112" s="213"/>
      <c r="TRM112" s="201"/>
      <c r="TRN112" s="223"/>
      <c r="TRO112" s="213"/>
      <c r="TRP112" s="213"/>
      <c r="TRQ112" s="201"/>
      <c r="TRR112" s="223"/>
      <c r="TRS112" s="213"/>
      <c r="TRT112" s="213"/>
      <c r="TRU112" s="201"/>
      <c r="TRV112" s="223"/>
      <c r="TRW112" s="213"/>
      <c r="TRX112" s="213"/>
      <c r="TRY112" s="201"/>
      <c r="TRZ112" s="223"/>
      <c r="TSA112" s="213"/>
      <c r="TSB112" s="213"/>
      <c r="TSC112" s="201"/>
      <c r="TSD112" s="223"/>
      <c r="TSE112" s="213"/>
      <c r="TSF112" s="213"/>
      <c r="TSG112" s="201"/>
      <c r="TSH112" s="223"/>
      <c r="TSI112" s="213"/>
      <c r="TSJ112" s="213"/>
      <c r="TSK112" s="201"/>
      <c r="TSL112" s="223"/>
      <c r="TSM112" s="213"/>
      <c r="TSN112" s="213"/>
      <c r="TSO112" s="201"/>
      <c r="TSP112" s="223"/>
      <c r="TSQ112" s="213"/>
      <c r="TSR112" s="213"/>
      <c r="TSS112" s="201"/>
      <c r="TST112" s="223"/>
      <c r="TSU112" s="213"/>
      <c r="TSV112" s="213"/>
      <c r="TSW112" s="201"/>
      <c r="TSX112" s="223"/>
      <c r="TSY112" s="213"/>
      <c r="TSZ112" s="213"/>
      <c r="TTA112" s="201"/>
      <c r="TTB112" s="223"/>
      <c r="TTC112" s="213"/>
      <c r="TTD112" s="213"/>
      <c r="TTE112" s="201"/>
      <c r="TTF112" s="223"/>
      <c r="TTG112" s="213"/>
      <c r="TTH112" s="213"/>
      <c r="TTI112" s="201"/>
      <c r="TTJ112" s="223"/>
      <c r="TTK112" s="213"/>
      <c r="TTL112" s="213"/>
      <c r="TTM112" s="201"/>
      <c r="TTN112" s="223"/>
      <c r="TTO112" s="213"/>
      <c r="TTP112" s="213"/>
      <c r="TTQ112" s="201"/>
      <c r="TTR112" s="223"/>
      <c r="TTS112" s="213"/>
      <c r="TTT112" s="213"/>
      <c r="TTU112" s="201"/>
      <c r="TTV112" s="223"/>
      <c r="TTW112" s="213"/>
      <c r="TTX112" s="213"/>
      <c r="TTY112" s="201"/>
      <c r="TTZ112" s="223"/>
      <c r="TUA112" s="213"/>
      <c r="TUB112" s="213"/>
      <c r="TUC112" s="201"/>
      <c r="TUD112" s="223"/>
      <c r="TUE112" s="213"/>
      <c r="TUF112" s="213"/>
      <c r="TUG112" s="201"/>
      <c r="TUH112" s="223"/>
      <c r="TUI112" s="213"/>
      <c r="TUJ112" s="213"/>
      <c r="TUK112" s="201"/>
      <c r="TUL112" s="223"/>
      <c r="TUM112" s="213"/>
      <c r="TUN112" s="213"/>
      <c r="TUO112" s="201"/>
      <c r="TUP112" s="223"/>
      <c r="TUQ112" s="213"/>
      <c r="TUR112" s="213"/>
      <c r="TUS112" s="201"/>
      <c r="TUT112" s="223"/>
      <c r="TUU112" s="213"/>
      <c r="TUV112" s="213"/>
      <c r="TUW112" s="201"/>
      <c r="TUX112" s="223"/>
      <c r="TUY112" s="213"/>
      <c r="TUZ112" s="213"/>
      <c r="TVA112" s="201"/>
      <c r="TVB112" s="223"/>
      <c r="TVC112" s="213"/>
      <c r="TVD112" s="213"/>
      <c r="TVE112" s="201"/>
      <c r="TVF112" s="223"/>
      <c r="TVG112" s="213"/>
      <c r="TVH112" s="213"/>
      <c r="TVI112" s="201"/>
      <c r="TVJ112" s="223"/>
      <c r="TVK112" s="213"/>
      <c r="TVL112" s="213"/>
      <c r="TVM112" s="201"/>
      <c r="TVN112" s="223"/>
      <c r="TVO112" s="213"/>
      <c r="TVP112" s="213"/>
      <c r="TVQ112" s="201"/>
      <c r="TVR112" s="223"/>
      <c r="TVS112" s="213"/>
      <c r="TVT112" s="213"/>
      <c r="TVU112" s="201"/>
      <c r="TVV112" s="223"/>
      <c r="TVW112" s="213"/>
      <c r="TVX112" s="213"/>
      <c r="TVY112" s="201"/>
      <c r="TVZ112" s="223"/>
      <c r="TWA112" s="213"/>
      <c r="TWB112" s="213"/>
      <c r="TWC112" s="201"/>
      <c r="TWD112" s="223"/>
      <c r="TWE112" s="213"/>
      <c r="TWF112" s="213"/>
      <c r="TWG112" s="201"/>
      <c r="TWH112" s="223"/>
      <c r="TWI112" s="213"/>
      <c r="TWJ112" s="213"/>
      <c r="TWK112" s="201"/>
      <c r="TWL112" s="223"/>
      <c r="TWM112" s="213"/>
      <c r="TWN112" s="213"/>
      <c r="TWO112" s="201"/>
      <c r="TWP112" s="223"/>
      <c r="TWQ112" s="213"/>
      <c r="TWR112" s="213"/>
      <c r="TWS112" s="201"/>
      <c r="TWT112" s="223"/>
      <c r="TWU112" s="213"/>
      <c r="TWV112" s="213"/>
      <c r="TWW112" s="201"/>
      <c r="TWX112" s="223"/>
      <c r="TWY112" s="213"/>
      <c r="TWZ112" s="213"/>
      <c r="TXA112" s="201"/>
      <c r="TXB112" s="223"/>
      <c r="TXC112" s="213"/>
      <c r="TXD112" s="213"/>
      <c r="TXE112" s="201"/>
      <c r="TXF112" s="223"/>
      <c r="TXG112" s="213"/>
      <c r="TXH112" s="213"/>
      <c r="TXI112" s="201"/>
      <c r="TXJ112" s="223"/>
      <c r="TXK112" s="213"/>
      <c r="TXL112" s="213"/>
      <c r="TXM112" s="201"/>
      <c r="TXN112" s="223"/>
      <c r="TXO112" s="213"/>
      <c r="TXP112" s="213"/>
      <c r="TXQ112" s="201"/>
      <c r="TXR112" s="223"/>
      <c r="TXS112" s="213"/>
      <c r="TXT112" s="213"/>
      <c r="TXU112" s="201"/>
      <c r="TXV112" s="223"/>
      <c r="TXW112" s="213"/>
      <c r="TXX112" s="213"/>
      <c r="TXY112" s="201"/>
      <c r="TXZ112" s="223"/>
      <c r="TYA112" s="213"/>
      <c r="TYB112" s="213"/>
      <c r="TYC112" s="201"/>
      <c r="TYD112" s="223"/>
      <c r="TYE112" s="213"/>
      <c r="TYF112" s="213"/>
      <c r="TYG112" s="201"/>
      <c r="TYH112" s="223"/>
      <c r="TYI112" s="213"/>
      <c r="TYJ112" s="213"/>
      <c r="TYK112" s="201"/>
      <c r="TYL112" s="223"/>
      <c r="TYM112" s="213"/>
      <c r="TYN112" s="213"/>
      <c r="TYO112" s="201"/>
      <c r="TYP112" s="223"/>
      <c r="TYQ112" s="213"/>
      <c r="TYR112" s="213"/>
      <c r="TYS112" s="201"/>
      <c r="TYT112" s="223"/>
      <c r="TYU112" s="213"/>
      <c r="TYV112" s="213"/>
      <c r="TYW112" s="201"/>
      <c r="TYX112" s="223"/>
      <c r="TYY112" s="213"/>
      <c r="TYZ112" s="213"/>
      <c r="TZA112" s="201"/>
      <c r="TZB112" s="223"/>
      <c r="TZC112" s="213"/>
      <c r="TZD112" s="213"/>
      <c r="TZE112" s="201"/>
      <c r="TZF112" s="223"/>
      <c r="TZG112" s="213"/>
      <c r="TZH112" s="213"/>
      <c r="TZI112" s="201"/>
      <c r="TZJ112" s="223"/>
      <c r="TZK112" s="213"/>
      <c r="TZL112" s="213"/>
      <c r="TZM112" s="201"/>
      <c r="TZN112" s="223"/>
      <c r="TZO112" s="213"/>
      <c r="TZP112" s="213"/>
      <c r="TZQ112" s="201"/>
      <c r="TZR112" s="223"/>
      <c r="TZS112" s="213"/>
      <c r="TZT112" s="213"/>
      <c r="TZU112" s="201"/>
      <c r="TZV112" s="223"/>
      <c r="TZW112" s="213"/>
      <c r="TZX112" s="213"/>
      <c r="TZY112" s="201"/>
      <c r="TZZ112" s="223"/>
      <c r="UAA112" s="213"/>
      <c r="UAB112" s="213"/>
      <c r="UAC112" s="201"/>
      <c r="UAD112" s="223"/>
      <c r="UAE112" s="213"/>
      <c r="UAF112" s="213"/>
      <c r="UAG112" s="201"/>
      <c r="UAH112" s="223"/>
      <c r="UAI112" s="213"/>
      <c r="UAJ112" s="213"/>
      <c r="UAK112" s="201"/>
      <c r="UAL112" s="223"/>
      <c r="UAM112" s="213"/>
      <c r="UAN112" s="213"/>
      <c r="UAO112" s="201"/>
      <c r="UAP112" s="223"/>
      <c r="UAQ112" s="213"/>
      <c r="UAR112" s="213"/>
      <c r="UAS112" s="201"/>
      <c r="UAT112" s="223"/>
      <c r="UAU112" s="213"/>
      <c r="UAV112" s="213"/>
      <c r="UAW112" s="201"/>
      <c r="UAX112" s="223"/>
      <c r="UAY112" s="213"/>
      <c r="UAZ112" s="213"/>
      <c r="UBA112" s="201"/>
      <c r="UBB112" s="223"/>
      <c r="UBC112" s="213"/>
      <c r="UBD112" s="213"/>
      <c r="UBE112" s="201"/>
      <c r="UBF112" s="223"/>
      <c r="UBG112" s="213"/>
      <c r="UBH112" s="213"/>
      <c r="UBI112" s="201"/>
      <c r="UBJ112" s="223"/>
      <c r="UBK112" s="213"/>
      <c r="UBL112" s="213"/>
      <c r="UBM112" s="201"/>
      <c r="UBN112" s="223"/>
      <c r="UBO112" s="213"/>
      <c r="UBP112" s="213"/>
      <c r="UBQ112" s="201"/>
      <c r="UBR112" s="223"/>
      <c r="UBS112" s="213"/>
      <c r="UBT112" s="213"/>
      <c r="UBU112" s="201"/>
      <c r="UBV112" s="223"/>
      <c r="UBW112" s="213"/>
      <c r="UBX112" s="213"/>
      <c r="UBY112" s="201"/>
      <c r="UBZ112" s="223"/>
      <c r="UCA112" s="213"/>
      <c r="UCB112" s="213"/>
      <c r="UCC112" s="201"/>
      <c r="UCD112" s="223"/>
      <c r="UCE112" s="213"/>
      <c r="UCF112" s="213"/>
      <c r="UCG112" s="201"/>
      <c r="UCH112" s="223"/>
      <c r="UCI112" s="213"/>
      <c r="UCJ112" s="213"/>
      <c r="UCK112" s="201"/>
      <c r="UCL112" s="223"/>
      <c r="UCM112" s="213"/>
      <c r="UCN112" s="213"/>
      <c r="UCO112" s="201"/>
      <c r="UCP112" s="223"/>
      <c r="UCQ112" s="213"/>
      <c r="UCR112" s="213"/>
      <c r="UCS112" s="201"/>
      <c r="UCT112" s="223"/>
      <c r="UCU112" s="213"/>
      <c r="UCV112" s="213"/>
      <c r="UCW112" s="201"/>
      <c r="UCX112" s="223"/>
      <c r="UCY112" s="213"/>
      <c r="UCZ112" s="213"/>
      <c r="UDA112" s="201"/>
      <c r="UDB112" s="223"/>
      <c r="UDC112" s="213"/>
      <c r="UDD112" s="213"/>
      <c r="UDE112" s="201"/>
      <c r="UDF112" s="223"/>
      <c r="UDG112" s="213"/>
      <c r="UDH112" s="213"/>
      <c r="UDI112" s="201"/>
      <c r="UDJ112" s="223"/>
      <c r="UDK112" s="213"/>
      <c r="UDL112" s="213"/>
      <c r="UDM112" s="201"/>
      <c r="UDN112" s="223"/>
      <c r="UDO112" s="213"/>
      <c r="UDP112" s="213"/>
      <c r="UDQ112" s="201"/>
      <c r="UDR112" s="223"/>
      <c r="UDS112" s="213"/>
      <c r="UDT112" s="213"/>
      <c r="UDU112" s="201"/>
      <c r="UDV112" s="223"/>
      <c r="UDW112" s="213"/>
      <c r="UDX112" s="213"/>
      <c r="UDY112" s="201"/>
      <c r="UDZ112" s="223"/>
      <c r="UEA112" s="213"/>
      <c r="UEB112" s="213"/>
      <c r="UEC112" s="201"/>
      <c r="UED112" s="223"/>
      <c r="UEE112" s="213"/>
      <c r="UEF112" s="213"/>
      <c r="UEG112" s="201"/>
      <c r="UEH112" s="223"/>
      <c r="UEI112" s="213"/>
      <c r="UEJ112" s="213"/>
      <c r="UEK112" s="201"/>
      <c r="UEL112" s="223"/>
      <c r="UEM112" s="213"/>
      <c r="UEN112" s="213"/>
      <c r="UEO112" s="201"/>
      <c r="UEP112" s="223"/>
      <c r="UEQ112" s="213"/>
      <c r="UER112" s="213"/>
      <c r="UES112" s="201"/>
      <c r="UET112" s="223"/>
      <c r="UEU112" s="213"/>
      <c r="UEV112" s="213"/>
      <c r="UEW112" s="201"/>
      <c r="UEX112" s="223"/>
      <c r="UEY112" s="213"/>
      <c r="UEZ112" s="213"/>
      <c r="UFA112" s="201"/>
      <c r="UFB112" s="223"/>
      <c r="UFC112" s="213"/>
      <c r="UFD112" s="213"/>
      <c r="UFE112" s="201"/>
      <c r="UFF112" s="223"/>
      <c r="UFG112" s="213"/>
      <c r="UFH112" s="213"/>
      <c r="UFI112" s="201"/>
      <c r="UFJ112" s="223"/>
      <c r="UFK112" s="213"/>
      <c r="UFL112" s="213"/>
      <c r="UFM112" s="201"/>
      <c r="UFN112" s="223"/>
      <c r="UFO112" s="213"/>
      <c r="UFP112" s="213"/>
      <c r="UFQ112" s="201"/>
      <c r="UFR112" s="223"/>
      <c r="UFS112" s="213"/>
      <c r="UFT112" s="213"/>
      <c r="UFU112" s="201"/>
      <c r="UFV112" s="223"/>
      <c r="UFW112" s="213"/>
      <c r="UFX112" s="213"/>
      <c r="UFY112" s="201"/>
      <c r="UFZ112" s="223"/>
      <c r="UGA112" s="213"/>
      <c r="UGB112" s="213"/>
      <c r="UGC112" s="201"/>
      <c r="UGD112" s="223"/>
      <c r="UGE112" s="213"/>
      <c r="UGF112" s="213"/>
      <c r="UGG112" s="201"/>
      <c r="UGH112" s="223"/>
      <c r="UGI112" s="213"/>
      <c r="UGJ112" s="213"/>
      <c r="UGK112" s="201"/>
      <c r="UGL112" s="223"/>
      <c r="UGM112" s="213"/>
      <c r="UGN112" s="213"/>
      <c r="UGO112" s="201"/>
      <c r="UGP112" s="223"/>
      <c r="UGQ112" s="213"/>
      <c r="UGR112" s="213"/>
      <c r="UGS112" s="201"/>
      <c r="UGT112" s="223"/>
      <c r="UGU112" s="213"/>
      <c r="UGV112" s="213"/>
      <c r="UGW112" s="201"/>
      <c r="UGX112" s="223"/>
      <c r="UGY112" s="213"/>
      <c r="UGZ112" s="213"/>
      <c r="UHA112" s="201"/>
      <c r="UHB112" s="223"/>
      <c r="UHC112" s="213"/>
      <c r="UHD112" s="213"/>
      <c r="UHE112" s="201"/>
      <c r="UHF112" s="223"/>
      <c r="UHG112" s="213"/>
      <c r="UHH112" s="213"/>
      <c r="UHI112" s="201"/>
      <c r="UHJ112" s="223"/>
      <c r="UHK112" s="213"/>
      <c r="UHL112" s="213"/>
      <c r="UHM112" s="201"/>
      <c r="UHN112" s="223"/>
      <c r="UHO112" s="213"/>
      <c r="UHP112" s="213"/>
      <c r="UHQ112" s="201"/>
      <c r="UHR112" s="223"/>
      <c r="UHS112" s="213"/>
      <c r="UHT112" s="213"/>
      <c r="UHU112" s="201"/>
      <c r="UHV112" s="223"/>
      <c r="UHW112" s="213"/>
      <c r="UHX112" s="213"/>
      <c r="UHY112" s="201"/>
      <c r="UHZ112" s="223"/>
      <c r="UIA112" s="213"/>
      <c r="UIB112" s="213"/>
      <c r="UIC112" s="201"/>
      <c r="UID112" s="223"/>
      <c r="UIE112" s="213"/>
      <c r="UIF112" s="213"/>
      <c r="UIG112" s="201"/>
      <c r="UIH112" s="223"/>
      <c r="UII112" s="213"/>
      <c r="UIJ112" s="213"/>
      <c r="UIK112" s="201"/>
      <c r="UIL112" s="223"/>
      <c r="UIM112" s="213"/>
      <c r="UIN112" s="213"/>
      <c r="UIO112" s="201"/>
      <c r="UIP112" s="223"/>
      <c r="UIQ112" s="213"/>
      <c r="UIR112" s="213"/>
      <c r="UIS112" s="201"/>
      <c r="UIT112" s="223"/>
      <c r="UIU112" s="213"/>
      <c r="UIV112" s="213"/>
      <c r="UIW112" s="201"/>
      <c r="UIX112" s="223"/>
      <c r="UIY112" s="213"/>
      <c r="UIZ112" s="213"/>
      <c r="UJA112" s="201"/>
      <c r="UJB112" s="223"/>
      <c r="UJC112" s="213"/>
      <c r="UJD112" s="213"/>
      <c r="UJE112" s="201"/>
      <c r="UJF112" s="223"/>
      <c r="UJG112" s="213"/>
      <c r="UJH112" s="213"/>
      <c r="UJI112" s="201"/>
      <c r="UJJ112" s="223"/>
      <c r="UJK112" s="213"/>
      <c r="UJL112" s="213"/>
      <c r="UJM112" s="201"/>
      <c r="UJN112" s="223"/>
      <c r="UJO112" s="213"/>
      <c r="UJP112" s="213"/>
      <c r="UJQ112" s="201"/>
      <c r="UJR112" s="223"/>
      <c r="UJS112" s="213"/>
      <c r="UJT112" s="213"/>
      <c r="UJU112" s="201"/>
      <c r="UJV112" s="223"/>
      <c r="UJW112" s="213"/>
      <c r="UJX112" s="213"/>
      <c r="UJY112" s="201"/>
      <c r="UJZ112" s="223"/>
      <c r="UKA112" s="213"/>
      <c r="UKB112" s="213"/>
      <c r="UKC112" s="201"/>
      <c r="UKD112" s="223"/>
      <c r="UKE112" s="213"/>
      <c r="UKF112" s="213"/>
      <c r="UKG112" s="201"/>
      <c r="UKH112" s="223"/>
      <c r="UKI112" s="213"/>
      <c r="UKJ112" s="213"/>
      <c r="UKK112" s="201"/>
      <c r="UKL112" s="223"/>
      <c r="UKM112" s="213"/>
      <c r="UKN112" s="213"/>
      <c r="UKO112" s="201"/>
      <c r="UKP112" s="223"/>
      <c r="UKQ112" s="213"/>
      <c r="UKR112" s="213"/>
      <c r="UKS112" s="201"/>
      <c r="UKT112" s="223"/>
      <c r="UKU112" s="213"/>
      <c r="UKV112" s="213"/>
      <c r="UKW112" s="201"/>
      <c r="UKX112" s="223"/>
      <c r="UKY112" s="213"/>
      <c r="UKZ112" s="213"/>
      <c r="ULA112" s="201"/>
      <c r="ULB112" s="223"/>
      <c r="ULC112" s="213"/>
      <c r="ULD112" s="213"/>
      <c r="ULE112" s="201"/>
      <c r="ULF112" s="223"/>
      <c r="ULG112" s="213"/>
      <c r="ULH112" s="213"/>
      <c r="ULI112" s="201"/>
      <c r="ULJ112" s="223"/>
      <c r="ULK112" s="213"/>
      <c r="ULL112" s="213"/>
      <c r="ULM112" s="201"/>
      <c r="ULN112" s="223"/>
      <c r="ULO112" s="213"/>
      <c r="ULP112" s="213"/>
      <c r="ULQ112" s="201"/>
      <c r="ULR112" s="223"/>
      <c r="ULS112" s="213"/>
      <c r="ULT112" s="213"/>
      <c r="ULU112" s="201"/>
      <c r="ULV112" s="223"/>
      <c r="ULW112" s="213"/>
      <c r="ULX112" s="213"/>
      <c r="ULY112" s="201"/>
      <c r="ULZ112" s="223"/>
      <c r="UMA112" s="213"/>
      <c r="UMB112" s="213"/>
      <c r="UMC112" s="201"/>
      <c r="UMD112" s="223"/>
      <c r="UME112" s="213"/>
      <c r="UMF112" s="213"/>
      <c r="UMG112" s="201"/>
      <c r="UMH112" s="223"/>
      <c r="UMI112" s="213"/>
      <c r="UMJ112" s="213"/>
      <c r="UMK112" s="201"/>
      <c r="UML112" s="223"/>
      <c r="UMM112" s="213"/>
      <c r="UMN112" s="213"/>
      <c r="UMO112" s="201"/>
      <c r="UMP112" s="223"/>
      <c r="UMQ112" s="213"/>
      <c r="UMR112" s="213"/>
      <c r="UMS112" s="201"/>
      <c r="UMT112" s="223"/>
      <c r="UMU112" s="213"/>
      <c r="UMV112" s="213"/>
      <c r="UMW112" s="201"/>
      <c r="UMX112" s="223"/>
      <c r="UMY112" s="213"/>
      <c r="UMZ112" s="213"/>
      <c r="UNA112" s="201"/>
      <c r="UNB112" s="223"/>
      <c r="UNC112" s="213"/>
      <c r="UND112" s="213"/>
      <c r="UNE112" s="201"/>
      <c r="UNF112" s="223"/>
      <c r="UNG112" s="213"/>
      <c r="UNH112" s="213"/>
      <c r="UNI112" s="201"/>
      <c r="UNJ112" s="223"/>
      <c r="UNK112" s="213"/>
      <c r="UNL112" s="213"/>
      <c r="UNM112" s="201"/>
      <c r="UNN112" s="223"/>
      <c r="UNO112" s="213"/>
      <c r="UNP112" s="213"/>
      <c r="UNQ112" s="201"/>
      <c r="UNR112" s="223"/>
      <c r="UNS112" s="213"/>
      <c r="UNT112" s="213"/>
      <c r="UNU112" s="201"/>
      <c r="UNV112" s="223"/>
      <c r="UNW112" s="213"/>
      <c r="UNX112" s="213"/>
      <c r="UNY112" s="201"/>
      <c r="UNZ112" s="223"/>
      <c r="UOA112" s="213"/>
      <c r="UOB112" s="213"/>
      <c r="UOC112" s="201"/>
      <c r="UOD112" s="223"/>
      <c r="UOE112" s="213"/>
      <c r="UOF112" s="213"/>
      <c r="UOG112" s="201"/>
      <c r="UOH112" s="223"/>
      <c r="UOI112" s="213"/>
      <c r="UOJ112" s="213"/>
      <c r="UOK112" s="201"/>
      <c r="UOL112" s="223"/>
      <c r="UOM112" s="213"/>
      <c r="UON112" s="213"/>
      <c r="UOO112" s="201"/>
      <c r="UOP112" s="223"/>
      <c r="UOQ112" s="213"/>
      <c r="UOR112" s="213"/>
      <c r="UOS112" s="201"/>
      <c r="UOT112" s="223"/>
      <c r="UOU112" s="213"/>
      <c r="UOV112" s="213"/>
      <c r="UOW112" s="201"/>
      <c r="UOX112" s="223"/>
      <c r="UOY112" s="213"/>
      <c r="UOZ112" s="213"/>
      <c r="UPA112" s="201"/>
      <c r="UPB112" s="223"/>
      <c r="UPC112" s="213"/>
      <c r="UPD112" s="213"/>
      <c r="UPE112" s="201"/>
      <c r="UPF112" s="223"/>
      <c r="UPG112" s="213"/>
      <c r="UPH112" s="213"/>
      <c r="UPI112" s="201"/>
      <c r="UPJ112" s="223"/>
      <c r="UPK112" s="213"/>
      <c r="UPL112" s="213"/>
      <c r="UPM112" s="201"/>
      <c r="UPN112" s="223"/>
      <c r="UPO112" s="213"/>
      <c r="UPP112" s="213"/>
      <c r="UPQ112" s="201"/>
      <c r="UPR112" s="223"/>
      <c r="UPS112" s="213"/>
      <c r="UPT112" s="213"/>
      <c r="UPU112" s="201"/>
      <c r="UPV112" s="223"/>
      <c r="UPW112" s="213"/>
      <c r="UPX112" s="213"/>
      <c r="UPY112" s="201"/>
      <c r="UPZ112" s="223"/>
      <c r="UQA112" s="213"/>
      <c r="UQB112" s="213"/>
      <c r="UQC112" s="201"/>
      <c r="UQD112" s="223"/>
      <c r="UQE112" s="213"/>
      <c r="UQF112" s="213"/>
      <c r="UQG112" s="201"/>
      <c r="UQH112" s="223"/>
      <c r="UQI112" s="213"/>
      <c r="UQJ112" s="213"/>
      <c r="UQK112" s="201"/>
      <c r="UQL112" s="223"/>
      <c r="UQM112" s="213"/>
      <c r="UQN112" s="213"/>
      <c r="UQO112" s="201"/>
      <c r="UQP112" s="223"/>
      <c r="UQQ112" s="213"/>
      <c r="UQR112" s="213"/>
      <c r="UQS112" s="201"/>
      <c r="UQT112" s="223"/>
      <c r="UQU112" s="213"/>
      <c r="UQV112" s="213"/>
      <c r="UQW112" s="201"/>
      <c r="UQX112" s="223"/>
      <c r="UQY112" s="213"/>
      <c r="UQZ112" s="213"/>
      <c r="URA112" s="201"/>
      <c r="URB112" s="223"/>
      <c r="URC112" s="213"/>
      <c r="URD112" s="213"/>
      <c r="URE112" s="201"/>
      <c r="URF112" s="223"/>
      <c r="URG112" s="213"/>
      <c r="URH112" s="213"/>
      <c r="URI112" s="201"/>
      <c r="URJ112" s="223"/>
      <c r="URK112" s="213"/>
      <c r="URL112" s="213"/>
      <c r="URM112" s="201"/>
      <c r="URN112" s="223"/>
      <c r="URO112" s="213"/>
      <c r="URP112" s="213"/>
      <c r="URQ112" s="201"/>
      <c r="URR112" s="223"/>
      <c r="URS112" s="213"/>
      <c r="URT112" s="213"/>
      <c r="URU112" s="201"/>
      <c r="URV112" s="223"/>
      <c r="URW112" s="213"/>
      <c r="URX112" s="213"/>
      <c r="URY112" s="201"/>
      <c r="URZ112" s="223"/>
      <c r="USA112" s="213"/>
      <c r="USB112" s="213"/>
      <c r="USC112" s="201"/>
      <c r="USD112" s="223"/>
      <c r="USE112" s="213"/>
      <c r="USF112" s="213"/>
      <c r="USG112" s="201"/>
      <c r="USH112" s="223"/>
      <c r="USI112" s="213"/>
      <c r="USJ112" s="213"/>
      <c r="USK112" s="201"/>
      <c r="USL112" s="223"/>
      <c r="USM112" s="213"/>
      <c r="USN112" s="213"/>
      <c r="USO112" s="201"/>
      <c r="USP112" s="223"/>
      <c r="USQ112" s="213"/>
      <c r="USR112" s="213"/>
      <c r="USS112" s="201"/>
      <c r="UST112" s="223"/>
      <c r="USU112" s="213"/>
      <c r="USV112" s="213"/>
      <c r="USW112" s="201"/>
      <c r="USX112" s="223"/>
      <c r="USY112" s="213"/>
      <c r="USZ112" s="213"/>
      <c r="UTA112" s="201"/>
      <c r="UTB112" s="223"/>
      <c r="UTC112" s="213"/>
      <c r="UTD112" s="213"/>
      <c r="UTE112" s="201"/>
      <c r="UTF112" s="223"/>
      <c r="UTG112" s="213"/>
      <c r="UTH112" s="213"/>
      <c r="UTI112" s="201"/>
      <c r="UTJ112" s="223"/>
      <c r="UTK112" s="213"/>
      <c r="UTL112" s="213"/>
      <c r="UTM112" s="201"/>
      <c r="UTN112" s="223"/>
      <c r="UTO112" s="213"/>
      <c r="UTP112" s="213"/>
      <c r="UTQ112" s="201"/>
      <c r="UTR112" s="223"/>
      <c r="UTS112" s="213"/>
      <c r="UTT112" s="213"/>
      <c r="UTU112" s="201"/>
      <c r="UTV112" s="223"/>
      <c r="UTW112" s="213"/>
      <c r="UTX112" s="213"/>
      <c r="UTY112" s="201"/>
      <c r="UTZ112" s="223"/>
      <c r="UUA112" s="213"/>
      <c r="UUB112" s="213"/>
      <c r="UUC112" s="201"/>
      <c r="UUD112" s="223"/>
      <c r="UUE112" s="213"/>
      <c r="UUF112" s="213"/>
      <c r="UUG112" s="201"/>
      <c r="UUH112" s="223"/>
      <c r="UUI112" s="213"/>
      <c r="UUJ112" s="213"/>
      <c r="UUK112" s="201"/>
      <c r="UUL112" s="223"/>
      <c r="UUM112" s="213"/>
      <c r="UUN112" s="213"/>
      <c r="UUO112" s="201"/>
      <c r="UUP112" s="223"/>
      <c r="UUQ112" s="213"/>
      <c r="UUR112" s="213"/>
      <c r="UUS112" s="201"/>
      <c r="UUT112" s="223"/>
      <c r="UUU112" s="213"/>
      <c r="UUV112" s="213"/>
      <c r="UUW112" s="201"/>
      <c r="UUX112" s="223"/>
      <c r="UUY112" s="213"/>
      <c r="UUZ112" s="213"/>
      <c r="UVA112" s="201"/>
      <c r="UVB112" s="223"/>
      <c r="UVC112" s="213"/>
      <c r="UVD112" s="213"/>
      <c r="UVE112" s="201"/>
      <c r="UVF112" s="223"/>
      <c r="UVG112" s="213"/>
      <c r="UVH112" s="213"/>
      <c r="UVI112" s="201"/>
      <c r="UVJ112" s="223"/>
      <c r="UVK112" s="213"/>
      <c r="UVL112" s="213"/>
      <c r="UVM112" s="201"/>
      <c r="UVN112" s="223"/>
      <c r="UVO112" s="213"/>
      <c r="UVP112" s="213"/>
      <c r="UVQ112" s="201"/>
      <c r="UVR112" s="223"/>
      <c r="UVS112" s="213"/>
      <c r="UVT112" s="213"/>
      <c r="UVU112" s="201"/>
      <c r="UVV112" s="223"/>
      <c r="UVW112" s="213"/>
      <c r="UVX112" s="213"/>
      <c r="UVY112" s="201"/>
      <c r="UVZ112" s="223"/>
      <c r="UWA112" s="213"/>
      <c r="UWB112" s="213"/>
      <c r="UWC112" s="201"/>
      <c r="UWD112" s="223"/>
      <c r="UWE112" s="213"/>
      <c r="UWF112" s="213"/>
      <c r="UWG112" s="201"/>
      <c r="UWH112" s="223"/>
      <c r="UWI112" s="213"/>
      <c r="UWJ112" s="213"/>
      <c r="UWK112" s="201"/>
      <c r="UWL112" s="223"/>
      <c r="UWM112" s="213"/>
      <c r="UWN112" s="213"/>
      <c r="UWO112" s="201"/>
      <c r="UWP112" s="223"/>
      <c r="UWQ112" s="213"/>
      <c r="UWR112" s="213"/>
      <c r="UWS112" s="201"/>
      <c r="UWT112" s="223"/>
      <c r="UWU112" s="213"/>
      <c r="UWV112" s="213"/>
      <c r="UWW112" s="201"/>
      <c r="UWX112" s="223"/>
      <c r="UWY112" s="213"/>
      <c r="UWZ112" s="213"/>
      <c r="UXA112" s="201"/>
      <c r="UXB112" s="223"/>
      <c r="UXC112" s="213"/>
      <c r="UXD112" s="213"/>
      <c r="UXE112" s="201"/>
      <c r="UXF112" s="223"/>
      <c r="UXG112" s="213"/>
      <c r="UXH112" s="213"/>
      <c r="UXI112" s="201"/>
      <c r="UXJ112" s="223"/>
      <c r="UXK112" s="213"/>
      <c r="UXL112" s="213"/>
      <c r="UXM112" s="201"/>
      <c r="UXN112" s="223"/>
      <c r="UXO112" s="213"/>
      <c r="UXP112" s="213"/>
      <c r="UXQ112" s="201"/>
      <c r="UXR112" s="223"/>
      <c r="UXS112" s="213"/>
      <c r="UXT112" s="213"/>
      <c r="UXU112" s="201"/>
      <c r="UXV112" s="223"/>
      <c r="UXW112" s="213"/>
      <c r="UXX112" s="213"/>
      <c r="UXY112" s="201"/>
      <c r="UXZ112" s="223"/>
      <c r="UYA112" s="213"/>
      <c r="UYB112" s="213"/>
      <c r="UYC112" s="201"/>
      <c r="UYD112" s="223"/>
      <c r="UYE112" s="213"/>
      <c r="UYF112" s="213"/>
      <c r="UYG112" s="201"/>
      <c r="UYH112" s="223"/>
      <c r="UYI112" s="213"/>
      <c r="UYJ112" s="213"/>
      <c r="UYK112" s="201"/>
      <c r="UYL112" s="223"/>
      <c r="UYM112" s="213"/>
      <c r="UYN112" s="213"/>
      <c r="UYO112" s="201"/>
      <c r="UYP112" s="223"/>
      <c r="UYQ112" s="213"/>
      <c r="UYR112" s="213"/>
      <c r="UYS112" s="201"/>
      <c r="UYT112" s="223"/>
      <c r="UYU112" s="213"/>
      <c r="UYV112" s="213"/>
      <c r="UYW112" s="201"/>
      <c r="UYX112" s="223"/>
      <c r="UYY112" s="213"/>
      <c r="UYZ112" s="213"/>
      <c r="UZA112" s="201"/>
      <c r="UZB112" s="223"/>
      <c r="UZC112" s="213"/>
      <c r="UZD112" s="213"/>
      <c r="UZE112" s="201"/>
      <c r="UZF112" s="223"/>
      <c r="UZG112" s="213"/>
      <c r="UZH112" s="213"/>
      <c r="UZI112" s="201"/>
      <c r="UZJ112" s="223"/>
      <c r="UZK112" s="213"/>
      <c r="UZL112" s="213"/>
      <c r="UZM112" s="201"/>
      <c r="UZN112" s="223"/>
      <c r="UZO112" s="213"/>
      <c r="UZP112" s="213"/>
      <c r="UZQ112" s="201"/>
      <c r="UZR112" s="223"/>
      <c r="UZS112" s="213"/>
      <c r="UZT112" s="213"/>
      <c r="UZU112" s="201"/>
      <c r="UZV112" s="223"/>
      <c r="UZW112" s="213"/>
      <c r="UZX112" s="213"/>
      <c r="UZY112" s="201"/>
      <c r="UZZ112" s="223"/>
      <c r="VAA112" s="213"/>
      <c r="VAB112" s="213"/>
      <c r="VAC112" s="201"/>
      <c r="VAD112" s="223"/>
      <c r="VAE112" s="213"/>
      <c r="VAF112" s="213"/>
      <c r="VAG112" s="201"/>
      <c r="VAH112" s="223"/>
      <c r="VAI112" s="213"/>
      <c r="VAJ112" s="213"/>
      <c r="VAK112" s="201"/>
      <c r="VAL112" s="223"/>
      <c r="VAM112" s="213"/>
      <c r="VAN112" s="213"/>
      <c r="VAO112" s="201"/>
      <c r="VAP112" s="223"/>
      <c r="VAQ112" s="213"/>
      <c r="VAR112" s="213"/>
      <c r="VAS112" s="201"/>
      <c r="VAT112" s="223"/>
      <c r="VAU112" s="213"/>
      <c r="VAV112" s="213"/>
      <c r="VAW112" s="201"/>
      <c r="VAX112" s="223"/>
      <c r="VAY112" s="213"/>
      <c r="VAZ112" s="213"/>
      <c r="VBA112" s="201"/>
      <c r="VBB112" s="223"/>
      <c r="VBC112" s="213"/>
      <c r="VBD112" s="213"/>
      <c r="VBE112" s="201"/>
      <c r="VBF112" s="223"/>
      <c r="VBG112" s="213"/>
      <c r="VBH112" s="213"/>
      <c r="VBI112" s="201"/>
      <c r="VBJ112" s="223"/>
      <c r="VBK112" s="213"/>
      <c r="VBL112" s="213"/>
      <c r="VBM112" s="201"/>
      <c r="VBN112" s="223"/>
      <c r="VBO112" s="213"/>
      <c r="VBP112" s="213"/>
      <c r="VBQ112" s="201"/>
      <c r="VBR112" s="223"/>
      <c r="VBS112" s="213"/>
      <c r="VBT112" s="213"/>
      <c r="VBU112" s="201"/>
      <c r="VBV112" s="223"/>
      <c r="VBW112" s="213"/>
      <c r="VBX112" s="213"/>
      <c r="VBY112" s="201"/>
      <c r="VBZ112" s="223"/>
      <c r="VCA112" s="213"/>
      <c r="VCB112" s="213"/>
      <c r="VCC112" s="201"/>
      <c r="VCD112" s="223"/>
      <c r="VCE112" s="213"/>
      <c r="VCF112" s="213"/>
      <c r="VCG112" s="201"/>
      <c r="VCH112" s="223"/>
      <c r="VCI112" s="213"/>
      <c r="VCJ112" s="213"/>
      <c r="VCK112" s="201"/>
      <c r="VCL112" s="223"/>
      <c r="VCM112" s="213"/>
      <c r="VCN112" s="213"/>
      <c r="VCO112" s="201"/>
      <c r="VCP112" s="223"/>
      <c r="VCQ112" s="213"/>
      <c r="VCR112" s="213"/>
      <c r="VCS112" s="201"/>
      <c r="VCT112" s="223"/>
      <c r="VCU112" s="213"/>
      <c r="VCV112" s="213"/>
      <c r="VCW112" s="201"/>
      <c r="VCX112" s="223"/>
      <c r="VCY112" s="213"/>
      <c r="VCZ112" s="213"/>
      <c r="VDA112" s="201"/>
      <c r="VDB112" s="223"/>
      <c r="VDC112" s="213"/>
      <c r="VDD112" s="213"/>
      <c r="VDE112" s="201"/>
      <c r="VDF112" s="223"/>
      <c r="VDG112" s="213"/>
      <c r="VDH112" s="213"/>
      <c r="VDI112" s="201"/>
      <c r="VDJ112" s="223"/>
      <c r="VDK112" s="213"/>
      <c r="VDL112" s="213"/>
      <c r="VDM112" s="201"/>
      <c r="VDN112" s="223"/>
      <c r="VDO112" s="213"/>
      <c r="VDP112" s="213"/>
      <c r="VDQ112" s="201"/>
      <c r="VDR112" s="223"/>
      <c r="VDS112" s="213"/>
      <c r="VDT112" s="213"/>
      <c r="VDU112" s="201"/>
      <c r="VDV112" s="223"/>
      <c r="VDW112" s="213"/>
      <c r="VDX112" s="213"/>
      <c r="VDY112" s="201"/>
      <c r="VDZ112" s="223"/>
      <c r="VEA112" s="213"/>
      <c r="VEB112" s="213"/>
      <c r="VEC112" s="201"/>
      <c r="VED112" s="223"/>
      <c r="VEE112" s="213"/>
      <c r="VEF112" s="213"/>
      <c r="VEG112" s="201"/>
      <c r="VEH112" s="223"/>
      <c r="VEI112" s="213"/>
      <c r="VEJ112" s="213"/>
      <c r="VEK112" s="201"/>
      <c r="VEL112" s="223"/>
      <c r="VEM112" s="213"/>
      <c r="VEN112" s="213"/>
      <c r="VEO112" s="201"/>
      <c r="VEP112" s="223"/>
      <c r="VEQ112" s="213"/>
      <c r="VER112" s="213"/>
      <c r="VES112" s="201"/>
      <c r="VET112" s="223"/>
      <c r="VEU112" s="213"/>
      <c r="VEV112" s="213"/>
      <c r="VEW112" s="201"/>
      <c r="VEX112" s="223"/>
      <c r="VEY112" s="213"/>
      <c r="VEZ112" s="213"/>
      <c r="VFA112" s="201"/>
      <c r="VFB112" s="223"/>
      <c r="VFC112" s="213"/>
      <c r="VFD112" s="213"/>
      <c r="VFE112" s="201"/>
      <c r="VFF112" s="223"/>
      <c r="VFG112" s="213"/>
      <c r="VFH112" s="213"/>
      <c r="VFI112" s="201"/>
      <c r="VFJ112" s="223"/>
      <c r="VFK112" s="213"/>
      <c r="VFL112" s="213"/>
      <c r="VFM112" s="201"/>
      <c r="VFN112" s="223"/>
      <c r="VFO112" s="213"/>
      <c r="VFP112" s="213"/>
      <c r="VFQ112" s="201"/>
      <c r="VFR112" s="223"/>
      <c r="VFS112" s="213"/>
      <c r="VFT112" s="213"/>
      <c r="VFU112" s="201"/>
      <c r="VFV112" s="223"/>
      <c r="VFW112" s="213"/>
      <c r="VFX112" s="213"/>
      <c r="VFY112" s="201"/>
      <c r="VFZ112" s="223"/>
      <c r="VGA112" s="213"/>
      <c r="VGB112" s="213"/>
      <c r="VGC112" s="201"/>
      <c r="VGD112" s="223"/>
      <c r="VGE112" s="213"/>
      <c r="VGF112" s="213"/>
      <c r="VGG112" s="201"/>
      <c r="VGH112" s="223"/>
      <c r="VGI112" s="213"/>
      <c r="VGJ112" s="213"/>
      <c r="VGK112" s="201"/>
      <c r="VGL112" s="223"/>
      <c r="VGM112" s="213"/>
      <c r="VGN112" s="213"/>
      <c r="VGO112" s="201"/>
      <c r="VGP112" s="223"/>
      <c r="VGQ112" s="213"/>
      <c r="VGR112" s="213"/>
      <c r="VGS112" s="201"/>
      <c r="VGT112" s="223"/>
      <c r="VGU112" s="213"/>
      <c r="VGV112" s="213"/>
      <c r="VGW112" s="201"/>
      <c r="VGX112" s="223"/>
      <c r="VGY112" s="213"/>
      <c r="VGZ112" s="213"/>
      <c r="VHA112" s="201"/>
      <c r="VHB112" s="223"/>
      <c r="VHC112" s="213"/>
      <c r="VHD112" s="213"/>
      <c r="VHE112" s="201"/>
      <c r="VHF112" s="223"/>
      <c r="VHG112" s="213"/>
      <c r="VHH112" s="213"/>
      <c r="VHI112" s="201"/>
      <c r="VHJ112" s="223"/>
      <c r="VHK112" s="213"/>
      <c r="VHL112" s="213"/>
      <c r="VHM112" s="201"/>
      <c r="VHN112" s="223"/>
      <c r="VHO112" s="213"/>
      <c r="VHP112" s="213"/>
      <c r="VHQ112" s="201"/>
      <c r="VHR112" s="223"/>
      <c r="VHS112" s="213"/>
      <c r="VHT112" s="213"/>
      <c r="VHU112" s="201"/>
      <c r="VHV112" s="223"/>
      <c r="VHW112" s="213"/>
      <c r="VHX112" s="213"/>
      <c r="VHY112" s="201"/>
      <c r="VHZ112" s="223"/>
      <c r="VIA112" s="213"/>
      <c r="VIB112" s="213"/>
      <c r="VIC112" s="201"/>
      <c r="VID112" s="223"/>
      <c r="VIE112" s="213"/>
      <c r="VIF112" s="213"/>
      <c r="VIG112" s="201"/>
      <c r="VIH112" s="223"/>
      <c r="VII112" s="213"/>
      <c r="VIJ112" s="213"/>
      <c r="VIK112" s="201"/>
      <c r="VIL112" s="223"/>
      <c r="VIM112" s="213"/>
      <c r="VIN112" s="213"/>
      <c r="VIO112" s="201"/>
      <c r="VIP112" s="223"/>
      <c r="VIQ112" s="213"/>
      <c r="VIR112" s="213"/>
      <c r="VIS112" s="201"/>
      <c r="VIT112" s="223"/>
      <c r="VIU112" s="213"/>
      <c r="VIV112" s="213"/>
      <c r="VIW112" s="201"/>
      <c r="VIX112" s="223"/>
      <c r="VIY112" s="213"/>
      <c r="VIZ112" s="213"/>
      <c r="VJA112" s="201"/>
      <c r="VJB112" s="223"/>
      <c r="VJC112" s="213"/>
      <c r="VJD112" s="213"/>
      <c r="VJE112" s="201"/>
      <c r="VJF112" s="223"/>
      <c r="VJG112" s="213"/>
      <c r="VJH112" s="213"/>
      <c r="VJI112" s="201"/>
      <c r="VJJ112" s="223"/>
      <c r="VJK112" s="213"/>
      <c r="VJL112" s="213"/>
      <c r="VJM112" s="201"/>
      <c r="VJN112" s="223"/>
      <c r="VJO112" s="213"/>
      <c r="VJP112" s="213"/>
      <c r="VJQ112" s="201"/>
      <c r="VJR112" s="223"/>
      <c r="VJS112" s="213"/>
      <c r="VJT112" s="213"/>
      <c r="VJU112" s="201"/>
      <c r="VJV112" s="223"/>
      <c r="VJW112" s="213"/>
      <c r="VJX112" s="213"/>
      <c r="VJY112" s="201"/>
      <c r="VJZ112" s="223"/>
      <c r="VKA112" s="213"/>
      <c r="VKB112" s="213"/>
      <c r="VKC112" s="201"/>
      <c r="VKD112" s="223"/>
      <c r="VKE112" s="213"/>
      <c r="VKF112" s="213"/>
      <c r="VKG112" s="201"/>
      <c r="VKH112" s="223"/>
      <c r="VKI112" s="213"/>
      <c r="VKJ112" s="213"/>
      <c r="VKK112" s="201"/>
      <c r="VKL112" s="223"/>
      <c r="VKM112" s="213"/>
      <c r="VKN112" s="213"/>
      <c r="VKO112" s="201"/>
      <c r="VKP112" s="223"/>
      <c r="VKQ112" s="213"/>
      <c r="VKR112" s="213"/>
      <c r="VKS112" s="201"/>
      <c r="VKT112" s="223"/>
      <c r="VKU112" s="213"/>
      <c r="VKV112" s="213"/>
      <c r="VKW112" s="201"/>
      <c r="VKX112" s="223"/>
      <c r="VKY112" s="213"/>
      <c r="VKZ112" s="213"/>
      <c r="VLA112" s="201"/>
      <c r="VLB112" s="223"/>
      <c r="VLC112" s="213"/>
      <c r="VLD112" s="213"/>
      <c r="VLE112" s="201"/>
      <c r="VLF112" s="223"/>
      <c r="VLG112" s="213"/>
      <c r="VLH112" s="213"/>
      <c r="VLI112" s="201"/>
      <c r="VLJ112" s="223"/>
      <c r="VLK112" s="213"/>
      <c r="VLL112" s="213"/>
      <c r="VLM112" s="201"/>
      <c r="VLN112" s="223"/>
      <c r="VLO112" s="213"/>
      <c r="VLP112" s="213"/>
      <c r="VLQ112" s="201"/>
      <c r="VLR112" s="223"/>
      <c r="VLS112" s="213"/>
      <c r="VLT112" s="213"/>
      <c r="VLU112" s="201"/>
      <c r="VLV112" s="223"/>
      <c r="VLW112" s="213"/>
      <c r="VLX112" s="213"/>
      <c r="VLY112" s="201"/>
      <c r="VLZ112" s="223"/>
      <c r="VMA112" s="213"/>
      <c r="VMB112" s="213"/>
      <c r="VMC112" s="201"/>
      <c r="VMD112" s="223"/>
      <c r="VME112" s="213"/>
      <c r="VMF112" s="213"/>
      <c r="VMG112" s="201"/>
      <c r="VMH112" s="223"/>
      <c r="VMI112" s="213"/>
      <c r="VMJ112" s="213"/>
      <c r="VMK112" s="201"/>
      <c r="VML112" s="223"/>
      <c r="VMM112" s="213"/>
      <c r="VMN112" s="213"/>
      <c r="VMO112" s="201"/>
      <c r="VMP112" s="223"/>
      <c r="VMQ112" s="213"/>
      <c r="VMR112" s="213"/>
      <c r="VMS112" s="201"/>
      <c r="VMT112" s="223"/>
      <c r="VMU112" s="213"/>
      <c r="VMV112" s="213"/>
      <c r="VMW112" s="201"/>
      <c r="VMX112" s="223"/>
      <c r="VMY112" s="213"/>
      <c r="VMZ112" s="213"/>
      <c r="VNA112" s="201"/>
      <c r="VNB112" s="223"/>
      <c r="VNC112" s="213"/>
      <c r="VND112" s="213"/>
      <c r="VNE112" s="201"/>
      <c r="VNF112" s="223"/>
      <c r="VNG112" s="213"/>
      <c r="VNH112" s="213"/>
      <c r="VNI112" s="201"/>
      <c r="VNJ112" s="223"/>
      <c r="VNK112" s="213"/>
      <c r="VNL112" s="213"/>
      <c r="VNM112" s="201"/>
      <c r="VNN112" s="223"/>
      <c r="VNO112" s="213"/>
      <c r="VNP112" s="213"/>
      <c r="VNQ112" s="201"/>
      <c r="VNR112" s="223"/>
      <c r="VNS112" s="213"/>
      <c r="VNT112" s="213"/>
      <c r="VNU112" s="201"/>
      <c r="VNV112" s="223"/>
      <c r="VNW112" s="213"/>
      <c r="VNX112" s="213"/>
      <c r="VNY112" s="201"/>
      <c r="VNZ112" s="223"/>
      <c r="VOA112" s="213"/>
      <c r="VOB112" s="213"/>
      <c r="VOC112" s="201"/>
      <c r="VOD112" s="223"/>
      <c r="VOE112" s="213"/>
      <c r="VOF112" s="213"/>
      <c r="VOG112" s="201"/>
      <c r="VOH112" s="223"/>
      <c r="VOI112" s="213"/>
      <c r="VOJ112" s="213"/>
      <c r="VOK112" s="201"/>
      <c r="VOL112" s="223"/>
      <c r="VOM112" s="213"/>
      <c r="VON112" s="213"/>
      <c r="VOO112" s="201"/>
      <c r="VOP112" s="223"/>
      <c r="VOQ112" s="213"/>
      <c r="VOR112" s="213"/>
      <c r="VOS112" s="201"/>
      <c r="VOT112" s="223"/>
      <c r="VOU112" s="213"/>
      <c r="VOV112" s="213"/>
      <c r="VOW112" s="201"/>
      <c r="VOX112" s="223"/>
      <c r="VOY112" s="213"/>
      <c r="VOZ112" s="213"/>
      <c r="VPA112" s="201"/>
      <c r="VPB112" s="223"/>
      <c r="VPC112" s="213"/>
      <c r="VPD112" s="213"/>
      <c r="VPE112" s="201"/>
      <c r="VPF112" s="223"/>
      <c r="VPG112" s="213"/>
      <c r="VPH112" s="213"/>
      <c r="VPI112" s="201"/>
      <c r="VPJ112" s="223"/>
      <c r="VPK112" s="213"/>
      <c r="VPL112" s="213"/>
      <c r="VPM112" s="201"/>
      <c r="VPN112" s="223"/>
      <c r="VPO112" s="213"/>
      <c r="VPP112" s="213"/>
      <c r="VPQ112" s="201"/>
      <c r="VPR112" s="223"/>
      <c r="VPS112" s="213"/>
      <c r="VPT112" s="213"/>
      <c r="VPU112" s="201"/>
      <c r="VPV112" s="223"/>
      <c r="VPW112" s="213"/>
      <c r="VPX112" s="213"/>
      <c r="VPY112" s="201"/>
      <c r="VPZ112" s="223"/>
      <c r="VQA112" s="213"/>
      <c r="VQB112" s="213"/>
      <c r="VQC112" s="201"/>
      <c r="VQD112" s="223"/>
      <c r="VQE112" s="213"/>
      <c r="VQF112" s="213"/>
      <c r="VQG112" s="201"/>
      <c r="VQH112" s="223"/>
      <c r="VQI112" s="213"/>
      <c r="VQJ112" s="213"/>
      <c r="VQK112" s="201"/>
      <c r="VQL112" s="223"/>
      <c r="VQM112" s="213"/>
      <c r="VQN112" s="213"/>
      <c r="VQO112" s="201"/>
      <c r="VQP112" s="223"/>
      <c r="VQQ112" s="213"/>
      <c r="VQR112" s="213"/>
      <c r="VQS112" s="201"/>
      <c r="VQT112" s="223"/>
      <c r="VQU112" s="213"/>
      <c r="VQV112" s="213"/>
      <c r="VQW112" s="201"/>
      <c r="VQX112" s="223"/>
      <c r="VQY112" s="213"/>
      <c r="VQZ112" s="213"/>
      <c r="VRA112" s="201"/>
      <c r="VRB112" s="223"/>
      <c r="VRC112" s="213"/>
      <c r="VRD112" s="213"/>
      <c r="VRE112" s="201"/>
      <c r="VRF112" s="223"/>
      <c r="VRG112" s="213"/>
      <c r="VRH112" s="213"/>
      <c r="VRI112" s="201"/>
      <c r="VRJ112" s="223"/>
      <c r="VRK112" s="213"/>
      <c r="VRL112" s="213"/>
      <c r="VRM112" s="201"/>
      <c r="VRN112" s="223"/>
      <c r="VRO112" s="213"/>
      <c r="VRP112" s="213"/>
      <c r="VRQ112" s="201"/>
      <c r="VRR112" s="223"/>
      <c r="VRS112" s="213"/>
      <c r="VRT112" s="213"/>
      <c r="VRU112" s="201"/>
      <c r="VRV112" s="223"/>
      <c r="VRW112" s="213"/>
      <c r="VRX112" s="213"/>
      <c r="VRY112" s="201"/>
      <c r="VRZ112" s="223"/>
      <c r="VSA112" s="213"/>
      <c r="VSB112" s="213"/>
      <c r="VSC112" s="201"/>
      <c r="VSD112" s="223"/>
      <c r="VSE112" s="213"/>
      <c r="VSF112" s="213"/>
      <c r="VSG112" s="201"/>
      <c r="VSH112" s="223"/>
      <c r="VSI112" s="213"/>
      <c r="VSJ112" s="213"/>
      <c r="VSK112" s="201"/>
      <c r="VSL112" s="223"/>
      <c r="VSM112" s="213"/>
      <c r="VSN112" s="213"/>
      <c r="VSO112" s="201"/>
      <c r="VSP112" s="223"/>
      <c r="VSQ112" s="213"/>
      <c r="VSR112" s="213"/>
      <c r="VSS112" s="201"/>
      <c r="VST112" s="223"/>
      <c r="VSU112" s="213"/>
      <c r="VSV112" s="213"/>
      <c r="VSW112" s="201"/>
      <c r="VSX112" s="223"/>
      <c r="VSY112" s="213"/>
      <c r="VSZ112" s="213"/>
      <c r="VTA112" s="201"/>
      <c r="VTB112" s="223"/>
      <c r="VTC112" s="213"/>
      <c r="VTD112" s="213"/>
      <c r="VTE112" s="201"/>
      <c r="VTF112" s="223"/>
      <c r="VTG112" s="213"/>
      <c r="VTH112" s="213"/>
      <c r="VTI112" s="201"/>
      <c r="VTJ112" s="223"/>
      <c r="VTK112" s="213"/>
      <c r="VTL112" s="213"/>
      <c r="VTM112" s="201"/>
      <c r="VTN112" s="223"/>
      <c r="VTO112" s="213"/>
      <c r="VTP112" s="213"/>
      <c r="VTQ112" s="201"/>
      <c r="VTR112" s="223"/>
      <c r="VTS112" s="213"/>
      <c r="VTT112" s="213"/>
      <c r="VTU112" s="201"/>
      <c r="VTV112" s="223"/>
      <c r="VTW112" s="213"/>
      <c r="VTX112" s="213"/>
      <c r="VTY112" s="201"/>
      <c r="VTZ112" s="223"/>
      <c r="VUA112" s="213"/>
      <c r="VUB112" s="213"/>
      <c r="VUC112" s="201"/>
      <c r="VUD112" s="223"/>
      <c r="VUE112" s="213"/>
      <c r="VUF112" s="213"/>
      <c r="VUG112" s="201"/>
      <c r="VUH112" s="223"/>
      <c r="VUI112" s="213"/>
      <c r="VUJ112" s="213"/>
      <c r="VUK112" s="201"/>
      <c r="VUL112" s="223"/>
      <c r="VUM112" s="213"/>
      <c r="VUN112" s="213"/>
      <c r="VUO112" s="201"/>
      <c r="VUP112" s="223"/>
      <c r="VUQ112" s="213"/>
      <c r="VUR112" s="213"/>
      <c r="VUS112" s="201"/>
      <c r="VUT112" s="223"/>
      <c r="VUU112" s="213"/>
      <c r="VUV112" s="213"/>
      <c r="VUW112" s="201"/>
      <c r="VUX112" s="223"/>
      <c r="VUY112" s="213"/>
      <c r="VUZ112" s="213"/>
      <c r="VVA112" s="201"/>
      <c r="VVB112" s="223"/>
      <c r="VVC112" s="213"/>
      <c r="VVD112" s="213"/>
      <c r="VVE112" s="201"/>
      <c r="VVF112" s="223"/>
      <c r="VVG112" s="213"/>
      <c r="VVH112" s="213"/>
      <c r="VVI112" s="201"/>
      <c r="VVJ112" s="223"/>
      <c r="VVK112" s="213"/>
      <c r="VVL112" s="213"/>
      <c r="VVM112" s="201"/>
      <c r="VVN112" s="223"/>
      <c r="VVO112" s="213"/>
      <c r="VVP112" s="213"/>
      <c r="VVQ112" s="201"/>
      <c r="VVR112" s="223"/>
      <c r="VVS112" s="213"/>
      <c r="VVT112" s="213"/>
      <c r="VVU112" s="201"/>
      <c r="VVV112" s="223"/>
      <c r="VVW112" s="213"/>
      <c r="VVX112" s="213"/>
      <c r="VVY112" s="201"/>
      <c r="VVZ112" s="223"/>
      <c r="VWA112" s="213"/>
      <c r="VWB112" s="213"/>
      <c r="VWC112" s="201"/>
      <c r="VWD112" s="223"/>
      <c r="VWE112" s="213"/>
      <c r="VWF112" s="213"/>
      <c r="VWG112" s="201"/>
      <c r="VWH112" s="223"/>
      <c r="VWI112" s="213"/>
      <c r="VWJ112" s="213"/>
      <c r="VWK112" s="201"/>
      <c r="VWL112" s="223"/>
      <c r="VWM112" s="213"/>
      <c r="VWN112" s="213"/>
      <c r="VWO112" s="201"/>
      <c r="VWP112" s="223"/>
      <c r="VWQ112" s="213"/>
      <c r="VWR112" s="213"/>
      <c r="VWS112" s="201"/>
      <c r="VWT112" s="223"/>
      <c r="VWU112" s="213"/>
      <c r="VWV112" s="213"/>
      <c r="VWW112" s="201"/>
      <c r="VWX112" s="223"/>
      <c r="VWY112" s="213"/>
      <c r="VWZ112" s="213"/>
      <c r="VXA112" s="201"/>
      <c r="VXB112" s="223"/>
      <c r="VXC112" s="213"/>
      <c r="VXD112" s="213"/>
      <c r="VXE112" s="201"/>
      <c r="VXF112" s="223"/>
      <c r="VXG112" s="213"/>
      <c r="VXH112" s="213"/>
      <c r="VXI112" s="201"/>
      <c r="VXJ112" s="223"/>
      <c r="VXK112" s="213"/>
      <c r="VXL112" s="213"/>
      <c r="VXM112" s="201"/>
      <c r="VXN112" s="223"/>
      <c r="VXO112" s="213"/>
      <c r="VXP112" s="213"/>
      <c r="VXQ112" s="201"/>
      <c r="VXR112" s="223"/>
      <c r="VXS112" s="213"/>
      <c r="VXT112" s="213"/>
      <c r="VXU112" s="201"/>
      <c r="VXV112" s="223"/>
      <c r="VXW112" s="213"/>
      <c r="VXX112" s="213"/>
      <c r="VXY112" s="201"/>
      <c r="VXZ112" s="223"/>
      <c r="VYA112" s="213"/>
      <c r="VYB112" s="213"/>
      <c r="VYC112" s="201"/>
      <c r="VYD112" s="223"/>
      <c r="VYE112" s="213"/>
      <c r="VYF112" s="213"/>
      <c r="VYG112" s="201"/>
      <c r="VYH112" s="223"/>
      <c r="VYI112" s="213"/>
      <c r="VYJ112" s="213"/>
      <c r="VYK112" s="201"/>
      <c r="VYL112" s="223"/>
      <c r="VYM112" s="213"/>
      <c r="VYN112" s="213"/>
      <c r="VYO112" s="201"/>
      <c r="VYP112" s="223"/>
      <c r="VYQ112" s="213"/>
      <c r="VYR112" s="213"/>
      <c r="VYS112" s="201"/>
      <c r="VYT112" s="223"/>
      <c r="VYU112" s="213"/>
      <c r="VYV112" s="213"/>
      <c r="VYW112" s="201"/>
      <c r="VYX112" s="223"/>
      <c r="VYY112" s="213"/>
      <c r="VYZ112" s="213"/>
      <c r="VZA112" s="201"/>
      <c r="VZB112" s="223"/>
      <c r="VZC112" s="213"/>
      <c r="VZD112" s="213"/>
      <c r="VZE112" s="201"/>
      <c r="VZF112" s="223"/>
      <c r="VZG112" s="213"/>
      <c r="VZH112" s="213"/>
      <c r="VZI112" s="201"/>
      <c r="VZJ112" s="223"/>
      <c r="VZK112" s="213"/>
      <c r="VZL112" s="213"/>
      <c r="VZM112" s="201"/>
      <c r="VZN112" s="223"/>
      <c r="VZO112" s="213"/>
      <c r="VZP112" s="213"/>
      <c r="VZQ112" s="201"/>
      <c r="VZR112" s="223"/>
      <c r="VZS112" s="213"/>
      <c r="VZT112" s="213"/>
      <c r="VZU112" s="201"/>
      <c r="VZV112" s="223"/>
      <c r="VZW112" s="213"/>
      <c r="VZX112" s="213"/>
      <c r="VZY112" s="201"/>
      <c r="VZZ112" s="223"/>
      <c r="WAA112" s="213"/>
      <c r="WAB112" s="213"/>
      <c r="WAC112" s="201"/>
      <c r="WAD112" s="223"/>
      <c r="WAE112" s="213"/>
      <c r="WAF112" s="213"/>
      <c r="WAG112" s="201"/>
      <c r="WAH112" s="223"/>
      <c r="WAI112" s="213"/>
      <c r="WAJ112" s="213"/>
      <c r="WAK112" s="201"/>
      <c r="WAL112" s="223"/>
      <c r="WAM112" s="213"/>
      <c r="WAN112" s="213"/>
      <c r="WAO112" s="201"/>
      <c r="WAP112" s="223"/>
      <c r="WAQ112" s="213"/>
      <c r="WAR112" s="213"/>
      <c r="WAS112" s="201"/>
      <c r="WAT112" s="223"/>
      <c r="WAU112" s="213"/>
      <c r="WAV112" s="213"/>
      <c r="WAW112" s="201"/>
      <c r="WAX112" s="223"/>
      <c r="WAY112" s="213"/>
      <c r="WAZ112" s="213"/>
      <c r="WBA112" s="201"/>
      <c r="WBB112" s="223"/>
      <c r="WBC112" s="213"/>
      <c r="WBD112" s="213"/>
      <c r="WBE112" s="201"/>
      <c r="WBF112" s="223"/>
      <c r="WBG112" s="213"/>
      <c r="WBH112" s="213"/>
      <c r="WBI112" s="201"/>
      <c r="WBJ112" s="223"/>
      <c r="WBK112" s="213"/>
      <c r="WBL112" s="213"/>
      <c r="WBM112" s="201"/>
      <c r="WBN112" s="223"/>
      <c r="WBO112" s="213"/>
      <c r="WBP112" s="213"/>
      <c r="WBQ112" s="201"/>
      <c r="WBR112" s="223"/>
      <c r="WBS112" s="213"/>
      <c r="WBT112" s="213"/>
      <c r="WBU112" s="201"/>
      <c r="WBV112" s="223"/>
      <c r="WBW112" s="213"/>
      <c r="WBX112" s="213"/>
      <c r="WBY112" s="201"/>
      <c r="WBZ112" s="223"/>
      <c r="WCA112" s="213"/>
      <c r="WCB112" s="213"/>
      <c r="WCC112" s="201"/>
      <c r="WCD112" s="223"/>
      <c r="WCE112" s="213"/>
      <c r="WCF112" s="213"/>
      <c r="WCG112" s="201"/>
      <c r="WCH112" s="223"/>
      <c r="WCI112" s="213"/>
      <c r="WCJ112" s="213"/>
      <c r="WCK112" s="201"/>
      <c r="WCL112" s="223"/>
      <c r="WCM112" s="213"/>
      <c r="WCN112" s="213"/>
      <c r="WCO112" s="201"/>
      <c r="WCP112" s="223"/>
      <c r="WCQ112" s="213"/>
      <c r="WCR112" s="213"/>
      <c r="WCS112" s="201"/>
      <c r="WCT112" s="223"/>
      <c r="WCU112" s="213"/>
      <c r="WCV112" s="213"/>
      <c r="WCW112" s="201"/>
      <c r="WCX112" s="223"/>
      <c r="WCY112" s="213"/>
      <c r="WCZ112" s="213"/>
      <c r="WDA112" s="201"/>
      <c r="WDB112" s="223"/>
      <c r="WDC112" s="213"/>
      <c r="WDD112" s="213"/>
      <c r="WDE112" s="201"/>
      <c r="WDF112" s="223"/>
      <c r="WDG112" s="213"/>
      <c r="WDH112" s="213"/>
      <c r="WDI112" s="201"/>
      <c r="WDJ112" s="223"/>
      <c r="WDK112" s="213"/>
      <c r="WDL112" s="213"/>
      <c r="WDM112" s="201"/>
      <c r="WDN112" s="223"/>
      <c r="WDO112" s="213"/>
      <c r="WDP112" s="213"/>
      <c r="WDQ112" s="201"/>
      <c r="WDR112" s="223"/>
      <c r="WDS112" s="213"/>
      <c r="WDT112" s="213"/>
      <c r="WDU112" s="201"/>
      <c r="WDV112" s="223"/>
      <c r="WDW112" s="213"/>
      <c r="WDX112" s="213"/>
      <c r="WDY112" s="201"/>
      <c r="WDZ112" s="223"/>
      <c r="WEA112" s="213"/>
      <c r="WEB112" s="213"/>
      <c r="WEC112" s="201"/>
      <c r="WED112" s="223"/>
      <c r="WEE112" s="213"/>
      <c r="WEF112" s="213"/>
      <c r="WEG112" s="201"/>
      <c r="WEH112" s="223"/>
      <c r="WEI112" s="213"/>
      <c r="WEJ112" s="213"/>
      <c r="WEK112" s="201"/>
      <c r="WEL112" s="223"/>
      <c r="WEM112" s="213"/>
      <c r="WEN112" s="213"/>
      <c r="WEO112" s="201"/>
      <c r="WEP112" s="223"/>
      <c r="WEQ112" s="213"/>
      <c r="WER112" s="213"/>
      <c r="WES112" s="201"/>
      <c r="WET112" s="223"/>
      <c r="WEU112" s="213"/>
      <c r="WEV112" s="213"/>
      <c r="WEW112" s="201"/>
      <c r="WEX112" s="223"/>
      <c r="WEY112" s="213"/>
      <c r="WEZ112" s="213"/>
      <c r="WFA112" s="201"/>
      <c r="WFB112" s="223"/>
      <c r="WFC112" s="213"/>
      <c r="WFD112" s="213"/>
      <c r="WFE112" s="201"/>
      <c r="WFF112" s="223"/>
      <c r="WFG112" s="213"/>
      <c r="WFH112" s="213"/>
      <c r="WFI112" s="201"/>
      <c r="WFJ112" s="223"/>
      <c r="WFK112" s="213"/>
      <c r="WFL112" s="213"/>
      <c r="WFM112" s="201"/>
      <c r="WFN112" s="223"/>
      <c r="WFO112" s="213"/>
      <c r="WFP112" s="213"/>
      <c r="WFQ112" s="201"/>
      <c r="WFR112" s="223"/>
      <c r="WFS112" s="213"/>
      <c r="WFT112" s="213"/>
      <c r="WFU112" s="201"/>
      <c r="WFV112" s="223"/>
      <c r="WFW112" s="213"/>
      <c r="WFX112" s="213"/>
      <c r="WFY112" s="201"/>
      <c r="WFZ112" s="223"/>
      <c r="WGA112" s="213"/>
      <c r="WGB112" s="213"/>
      <c r="WGC112" s="201"/>
      <c r="WGD112" s="223"/>
      <c r="WGE112" s="213"/>
      <c r="WGF112" s="213"/>
      <c r="WGG112" s="201"/>
      <c r="WGH112" s="223"/>
      <c r="WGI112" s="213"/>
      <c r="WGJ112" s="213"/>
      <c r="WGK112" s="201"/>
      <c r="WGL112" s="223"/>
      <c r="WGM112" s="213"/>
      <c r="WGN112" s="213"/>
      <c r="WGO112" s="201"/>
      <c r="WGP112" s="223"/>
      <c r="WGQ112" s="213"/>
      <c r="WGR112" s="213"/>
      <c r="WGS112" s="201"/>
      <c r="WGT112" s="223"/>
      <c r="WGU112" s="213"/>
      <c r="WGV112" s="213"/>
      <c r="WGW112" s="201"/>
      <c r="WGX112" s="223"/>
      <c r="WGY112" s="213"/>
      <c r="WGZ112" s="213"/>
      <c r="WHA112" s="201"/>
      <c r="WHB112" s="223"/>
      <c r="WHC112" s="213"/>
      <c r="WHD112" s="213"/>
      <c r="WHE112" s="201"/>
      <c r="WHF112" s="223"/>
      <c r="WHG112" s="213"/>
      <c r="WHH112" s="213"/>
      <c r="WHI112" s="201"/>
      <c r="WHJ112" s="223"/>
      <c r="WHK112" s="213"/>
      <c r="WHL112" s="213"/>
      <c r="WHM112" s="201"/>
      <c r="WHN112" s="223"/>
      <c r="WHO112" s="213"/>
      <c r="WHP112" s="213"/>
      <c r="WHQ112" s="201"/>
      <c r="WHR112" s="223"/>
      <c r="WHS112" s="213"/>
      <c r="WHT112" s="213"/>
      <c r="WHU112" s="201"/>
      <c r="WHV112" s="223"/>
      <c r="WHW112" s="213"/>
      <c r="WHX112" s="213"/>
      <c r="WHY112" s="201"/>
      <c r="WHZ112" s="223"/>
      <c r="WIA112" s="213"/>
      <c r="WIB112" s="213"/>
      <c r="WIC112" s="201"/>
      <c r="WID112" s="223"/>
      <c r="WIE112" s="213"/>
      <c r="WIF112" s="213"/>
      <c r="WIG112" s="201"/>
      <c r="WIH112" s="223"/>
      <c r="WII112" s="213"/>
      <c r="WIJ112" s="213"/>
      <c r="WIK112" s="201"/>
      <c r="WIL112" s="223"/>
      <c r="WIM112" s="213"/>
      <c r="WIN112" s="213"/>
      <c r="WIO112" s="201"/>
      <c r="WIP112" s="223"/>
      <c r="WIQ112" s="213"/>
      <c r="WIR112" s="213"/>
      <c r="WIS112" s="201"/>
      <c r="WIT112" s="223"/>
      <c r="WIU112" s="213"/>
      <c r="WIV112" s="213"/>
      <c r="WIW112" s="201"/>
      <c r="WIX112" s="223"/>
      <c r="WIY112" s="213"/>
      <c r="WIZ112" s="213"/>
      <c r="WJA112" s="201"/>
      <c r="WJB112" s="223"/>
      <c r="WJC112" s="213"/>
      <c r="WJD112" s="213"/>
      <c r="WJE112" s="201"/>
      <c r="WJF112" s="223"/>
      <c r="WJG112" s="213"/>
      <c r="WJH112" s="213"/>
      <c r="WJI112" s="201"/>
      <c r="WJJ112" s="223"/>
      <c r="WJK112" s="213"/>
      <c r="WJL112" s="213"/>
      <c r="WJM112" s="201"/>
      <c r="WJN112" s="223"/>
      <c r="WJO112" s="213"/>
      <c r="WJP112" s="213"/>
      <c r="WJQ112" s="201"/>
      <c r="WJR112" s="223"/>
      <c r="WJS112" s="213"/>
      <c r="WJT112" s="213"/>
      <c r="WJU112" s="201"/>
      <c r="WJV112" s="223"/>
      <c r="WJW112" s="213"/>
      <c r="WJX112" s="213"/>
      <c r="WJY112" s="201"/>
      <c r="WJZ112" s="223"/>
      <c r="WKA112" s="213"/>
      <c r="WKB112" s="213"/>
      <c r="WKC112" s="201"/>
      <c r="WKD112" s="223"/>
      <c r="WKE112" s="213"/>
      <c r="WKF112" s="213"/>
      <c r="WKG112" s="201"/>
      <c r="WKH112" s="223"/>
      <c r="WKI112" s="213"/>
      <c r="WKJ112" s="213"/>
      <c r="WKK112" s="201"/>
      <c r="WKL112" s="223"/>
      <c r="WKM112" s="213"/>
      <c r="WKN112" s="213"/>
      <c r="WKO112" s="201"/>
      <c r="WKP112" s="223"/>
      <c r="WKQ112" s="213"/>
      <c r="WKR112" s="213"/>
      <c r="WKS112" s="201"/>
      <c r="WKT112" s="223"/>
      <c r="WKU112" s="213"/>
      <c r="WKV112" s="213"/>
      <c r="WKW112" s="201"/>
      <c r="WKX112" s="223"/>
      <c r="WKY112" s="213"/>
      <c r="WKZ112" s="213"/>
      <c r="WLA112" s="201"/>
      <c r="WLB112" s="223"/>
      <c r="WLC112" s="213"/>
      <c r="WLD112" s="213"/>
      <c r="WLE112" s="201"/>
      <c r="WLF112" s="223"/>
      <c r="WLG112" s="213"/>
      <c r="WLH112" s="213"/>
      <c r="WLI112" s="201"/>
      <c r="WLJ112" s="223"/>
      <c r="WLK112" s="213"/>
      <c r="WLL112" s="213"/>
      <c r="WLM112" s="201"/>
      <c r="WLN112" s="223"/>
      <c r="WLO112" s="213"/>
      <c r="WLP112" s="213"/>
      <c r="WLQ112" s="201"/>
      <c r="WLR112" s="223"/>
      <c r="WLS112" s="213"/>
      <c r="WLT112" s="213"/>
      <c r="WLU112" s="201"/>
      <c r="WLV112" s="223"/>
      <c r="WLW112" s="213"/>
      <c r="WLX112" s="213"/>
      <c r="WLY112" s="201"/>
      <c r="WLZ112" s="223"/>
      <c r="WMA112" s="213"/>
      <c r="WMB112" s="213"/>
      <c r="WMC112" s="201"/>
      <c r="WMD112" s="223"/>
      <c r="WME112" s="213"/>
      <c r="WMF112" s="213"/>
      <c r="WMG112" s="201"/>
      <c r="WMH112" s="223"/>
      <c r="WMI112" s="213"/>
      <c r="WMJ112" s="213"/>
      <c r="WMK112" s="201"/>
      <c r="WML112" s="223"/>
      <c r="WMM112" s="213"/>
      <c r="WMN112" s="213"/>
      <c r="WMO112" s="201"/>
      <c r="WMP112" s="223"/>
      <c r="WMQ112" s="213"/>
      <c r="WMR112" s="213"/>
      <c r="WMS112" s="201"/>
      <c r="WMT112" s="223"/>
      <c r="WMU112" s="213"/>
      <c r="WMV112" s="213"/>
      <c r="WMW112" s="201"/>
      <c r="WMX112" s="223"/>
      <c r="WMY112" s="213"/>
      <c r="WMZ112" s="213"/>
      <c r="WNA112" s="201"/>
      <c r="WNB112" s="223"/>
      <c r="WNC112" s="213"/>
      <c r="WND112" s="213"/>
      <c r="WNE112" s="201"/>
      <c r="WNF112" s="223"/>
      <c r="WNG112" s="213"/>
      <c r="WNH112" s="213"/>
      <c r="WNI112" s="201"/>
      <c r="WNJ112" s="223"/>
      <c r="WNK112" s="213"/>
      <c r="WNL112" s="213"/>
      <c r="WNM112" s="201"/>
      <c r="WNN112" s="223"/>
      <c r="WNO112" s="213"/>
      <c r="WNP112" s="213"/>
      <c r="WNQ112" s="201"/>
      <c r="WNR112" s="223"/>
      <c r="WNS112" s="213"/>
      <c r="WNT112" s="213"/>
      <c r="WNU112" s="201"/>
      <c r="WNV112" s="223"/>
      <c r="WNW112" s="213"/>
      <c r="WNX112" s="213"/>
      <c r="WNY112" s="201"/>
      <c r="WNZ112" s="223"/>
      <c r="WOA112" s="213"/>
      <c r="WOB112" s="213"/>
      <c r="WOC112" s="201"/>
      <c r="WOD112" s="223"/>
      <c r="WOE112" s="213"/>
      <c r="WOF112" s="213"/>
      <c r="WOG112" s="201"/>
      <c r="WOH112" s="223"/>
      <c r="WOI112" s="213"/>
      <c r="WOJ112" s="213"/>
      <c r="WOK112" s="201"/>
      <c r="WOL112" s="223"/>
      <c r="WOM112" s="213"/>
      <c r="WON112" s="213"/>
      <c r="WOO112" s="201"/>
      <c r="WOP112" s="223"/>
      <c r="WOQ112" s="213"/>
      <c r="WOR112" s="213"/>
      <c r="WOS112" s="201"/>
      <c r="WOT112" s="223"/>
      <c r="WOU112" s="213"/>
      <c r="WOV112" s="213"/>
      <c r="WOW112" s="201"/>
      <c r="WOX112" s="223"/>
      <c r="WOY112" s="213"/>
      <c r="WOZ112" s="213"/>
      <c r="WPA112" s="201"/>
      <c r="WPB112" s="223"/>
      <c r="WPC112" s="213"/>
      <c r="WPD112" s="213"/>
      <c r="WPE112" s="201"/>
      <c r="WPF112" s="223"/>
      <c r="WPG112" s="213"/>
      <c r="WPH112" s="213"/>
      <c r="WPI112" s="201"/>
      <c r="WPJ112" s="223"/>
      <c r="WPK112" s="213"/>
      <c r="WPL112" s="213"/>
      <c r="WPM112" s="201"/>
      <c r="WPN112" s="223"/>
      <c r="WPO112" s="213"/>
      <c r="WPP112" s="213"/>
      <c r="WPQ112" s="201"/>
      <c r="WPR112" s="223"/>
      <c r="WPS112" s="213"/>
      <c r="WPT112" s="213"/>
      <c r="WPU112" s="201"/>
      <c r="WPV112" s="223"/>
      <c r="WPW112" s="213"/>
      <c r="WPX112" s="213"/>
      <c r="WPY112" s="201"/>
      <c r="WPZ112" s="223"/>
      <c r="WQA112" s="213"/>
      <c r="WQB112" s="213"/>
      <c r="WQC112" s="201"/>
      <c r="WQD112" s="223"/>
      <c r="WQE112" s="213"/>
      <c r="WQF112" s="213"/>
      <c r="WQG112" s="201"/>
      <c r="WQH112" s="223"/>
      <c r="WQI112" s="213"/>
      <c r="WQJ112" s="213"/>
      <c r="WQK112" s="201"/>
      <c r="WQL112" s="223"/>
      <c r="WQM112" s="213"/>
      <c r="WQN112" s="213"/>
      <c r="WQO112" s="201"/>
      <c r="WQP112" s="223"/>
      <c r="WQQ112" s="213"/>
      <c r="WQR112" s="213"/>
      <c r="WQS112" s="201"/>
      <c r="WQT112" s="223"/>
      <c r="WQU112" s="213"/>
      <c r="WQV112" s="213"/>
      <c r="WQW112" s="201"/>
      <c r="WQX112" s="223"/>
      <c r="WQY112" s="213"/>
      <c r="WQZ112" s="213"/>
      <c r="WRA112" s="201"/>
      <c r="WRB112" s="223"/>
      <c r="WRC112" s="213"/>
      <c r="WRD112" s="213"/>
      <c r="WRE112" s="201"/>
      <c r="WRF112" s="223"/>
      <c r="WRG112" s="213"/>
      <c r="WRH112" s="213"/>
      <c r="WRI112" s="201"/>
      <c r="WRJ112" s="223"/>
      <c r="WRK112" s="213"/>
      <c r="WRL112" s="213"/>
      <c r="WRM112" s="201"/>
      <c r="WRN112" s="223"/>
      <c r="WRO112" s="213"/>
      <c r="WRP112" s="213"/>
      <c r="WRQ112" s="201"/>
      <c r="WRR112" s="223"/>
      <c r="WRS112" s="213"/>
      <c r="WRT112" s="213"/>
      <c r="WRU112" s="201"/>
      <c r="WRV112" s="223"/>
      <c r="WRW112" s="213"/>
      <c r="WRX112" s="213"/>
      <c r="WRY112" s="201"/>
      <c r="WRZ112" s="223"/>
      <c r="WSA112" s="213"/>
      <c r="WSB112" s="213"/>
      <c r="WSC112" s="201"/>
      <c r="WSD112" s="223"/>
      <c r="WSE112" s="213"/>
      <c r="WSF112" s="213"/>
      <c r="WSG112" s="201"/>
      <c r="WSH112" s="223"/>
      <c r="WSI112" s="213"/>
      <c r="WSJ112" s="213"/>
      <c r="WSK112" s="201"/>
      <c r="WSL112" s="223"/>
      <c r="WSM112" s="213"/>
      <c r="WSN112" s="213"/>
      <c r="WSO112" s="201"/>
      <c r="WSP112" s="223"/>
      <c r="WSQ112" s="213"/>
      <c r="WSR112" s="213"/>
      <c r="WSS112" s="201"/>
      <c r="WST112" s="223"/>
      <c r="WSU112" s="213"/>
      <c r="WSV112" s="213"/>
      <c r="WSW112" s="201"/>
      <c r="WSX112" s="223"/>
      <c r="WSY112" s="213"/>
      <c r="WSZ112" s="213"/>
      <c r="WTA112" s="201"/>
      <c r="WTB112" s="223"/>
      <c r="WTC112" s="213"/>
      <c r="WTD112" s="213"/>
      <c r="WTE112" s="201"/>
      <c r="WTF112" s="223"/>
      <c r="WTG112" s="213"/>
      <c r="WTH112" s="213"/>
      <c r="WTI112" s="201"/>
      <c r="WTJ112" s="223"/>
      <c r="WTK112" s="213"/>
      <c r="WTL112" s="213"/>
      <c r="WTM112" s="201"/>
      <c r="WTN112" s="223"/>
      <c r="WTO112" s="213"/>
      <c r="WTP112" s="213"/>
      <c r="WTQ112" s="201"/>
      <c r="WTR112" s="223"/>
      <c r="WTS112" s="213"/>
      <c r="WTT112" s="213"/>
      <c r="WTU112" s="201"/>
      <c r="WTV112" s="223"/>
      <c r="WTW112" s="213"/>
      <c r="WTX112" s="213"/>
      <c r="WTY112" s="201"/>
      <c r="WTZ112" s="223"/>
      <c r="WUA112" s="213"/>
      <c r="WUB112" s="213"/>
      <c r="WUC112" s="201"/>
      <c r="WUD112" s="223"/>
      <c r="WUE112" s="213"/>
      <c r="WUF112" s="213"/>
      <c r="WUG112" s="201"/>
      <c r="WUH112" s="223"/>
      <c r="WUI112" s="213"/>
      <c r="WUJ112" s="213"/>
      <c r="WUK112" s="201"/>
      <c r="WUL112" s="223"/>
      <c r="WUM112" s="213"/>
      <c r="WUN112" s="213"/>
      <c r="WUO112" s="201"/>
      <c r="WUP112" s="223"/>
      <c r="WUQ112" s="213"/>
      <c r="WUR112" s="213"/>
      <c r="WUS112" s="201"/>
      <c r="WUT112" s="223"/>
      <c r="WUU112" s="213"/>
      <c r="WUV112" s="213"/>
      <c r="WUW112" s="201"/>
      <c r="WUX112" s="223"/>
      <c r="WUY112" s="213"/>
      <c r="WUZ112" s="213"/>
      <c r="WVA112" s="201"/>
      <c r="WVB112" s="223"/>
      <c r="WVC112" s="213"/>
      <c r="WVD112" s="213"/>
      <c r="WVE112" s="201"/>
      <c r="WVF112" s="223"/>
      <c r="WVG112" s="213"/>
      <c r="WVH112" s="213"/>
      <c r="WVI112" s="201"/>
      <c r="WVJ112" s="223"/>
      <c r="WVK112" s="213"/>
      <c r="WVL112" s="213"/>
      <c r="WVM112" s="201"/>
      <c r="WVN112" s="223"/>
      <c r="WVO112" s="213"/>
      <c r="WVP112" s="213"/>
      <c r="WVQ112" s="201"/>
      <c r="WVR112" s="223"/>
      <c r="WVS112" s="213"/>
      <c r="WVT112" s="213"/>
      <c r="WVU112" s="201"/>
      <c r="WVV112" s="223"/>
      <c r="WVW112" s="213"/>
      <c r="WVX112" s="213"/>
      <c r="WVY112" s="201"/>
      <c r="WVZ112" s="223"/>
      <c r="WWA112" s="213"/>
      <c r="WWB112" s="213"/>
      <c r="WWC112" s="201"/>
      <c r="WWD112" s="223"/>
      <c r="WWE112" s="213"/>
      <c r="WWF112" s="213"/>
      <c r="WWG112" s="201"/>
      <c r="WWH112" s="223"/>
      <c r="WWI112" s="213"/>
      <c r="WWJ112" s="213"/>
      <c r="WWK112" s="201"/>
      <c r="WWL112" s="223"/>
      <c r="WWM112" s="213"/>
      <c r="WWN112" s="213"/>
      <c r="WWO112" s="201"/>
      <c r="WWP112" s="223"/>
      <c r="WWQ112" s="213"/>
      <c r="WWR112" s="213"/>
      <c r="WWS112" s="201"/>
      <c r="WWT112" s="223"/>
      <c r="WWU112" s="213"/>
      <c r="WWV112" s="213"/>
      <c r="WWW112" s="201"/>
      <c r="WWX112" s="223"/>
      <c r="WWY112" s="213"/>
      <c r="WWZ112" s="213"/>
      <c r="WXA112" s="201"/>
      <c r="WXB112" s="223"/>
      <c r="WXC112" s="213"/>
      <c r="WXD112" s="213"/>
      <c r="WXE112" s="201"/>
      <c r="WXF112" s="223"/>
      <c r="WXG112" s="213"/>
      <c r="WXH112" s="213"/>
      <c r="WXI112" s="201"/>
      <c r="WXJ112" s="223"/>
      <c r="WXK112" s="213"/>
      <c r="WXL112" s="213"/>
      <c r="WXM112" s="201"/>
      <c r="WXN112" s="223"/>
      <c r="WXO112" s="213"/>
      <c r="WXP112" s="213"/>
      <c r="WXQ112" s="201"/>
      <c r="WXR112" s="223"/>
      <c r="WXS112" s="213"/>
      <c r="WXT112" s="213"/>
      <c r="WXU112" s="201"/>
      <c r="WXV112" s="223"/>
      <c r="WXW112" s="213"/>
      <c r="WXX112" s="213"/>
      <c r="WXY112" s="201"/>
      <c r="WXZ112" s="223"/>
      <c r="WYA112" s="213"/>
      <c r="WYB112" s="213"/>
      <c r="WYC112" s="201"/>
      <c r="WYD112" s="223"/>
      <c r="WYE112" s="213"/>
      <c r="WYF112" s="213"/>
      <c r="WYG112" s="201"/>
      <c r="WYH112" s="223"/>
      <c r="WYI112" s="213"/>
      <c r="WYJ112" s="213"/>
      <c r="WYK112" s="201"/>
      <c r="WYL112" s="223"/>
      <c r="WYM112" s="213"/>
      <c r="WYN112" s="213"/>
      <c r="WYO112" s="201"/>
      <c r="WYP112" s="223"/>
      <c r="WYQ112" s="213"/>
      <c r="WYR112" s="213"/>
      <c r="WYS112" s="201"/>
      <c r="WYT112" s="223"/>
      <c r="WYU112" s="213"/>
      <c r="WYV112" s="213"/>
      <c r="WYW112" s="201"/>
      <c r="WYX112" s="223"/>
      <c r="WYY112" s="213"/>
      <c r="WYZ112" s="213"/>
      <c r="WZA112" s="201"/>
      <c r="WZB112" s="223"/>
      <c r="WZC112" s="213"/>
      <c r="WZD112" s="213"/>
      <c r="WZE112" s="201"/>
      <c r="WZF112" s="223"/>
      <c r="WZG112" s="213"/>
      <c r="WZH112" s="213"/>
      <c r="WZI112" s="201"/>
      <c r="WZJ112" s="223"/>
      <c r="WZK112" s="213"/>
      <c r="WZL112" s="213"/>
      <c r="WZM112" s="201"/>
      <c r="WZN112" s="223"/>
      <c r="WZO112" s="213"/>
      <c r="WZP112" s="213"/>
      <c r="WZQ112" s="201"/>
      <c r="WZR112" s="223"/>
      <c r="WZS112" s="213"/>
      <c r="WZT112" s="213"/>
      <c r="WZU112" s="201"/>
      <c r="WZV112" s="223"/>
      <c r="WZW112" s="213"/>
      <c r="WZX112" s="213"/>
      <c r="WZY112" s="201"/>
      <c r="WZZ112" s="223"/>
      <c r="XAA112" s="213"/>
      <c r="XAB112" s="213"/>
      <c r="XAC112" s="201"/>
      <c r="XAD112" s="223"/>
      <c r="XAE112" s="213"/>
      <c r="XAF112" s="213"/>
      <c r="XAG112" s="201"/>
      <c r="XAH112" s="223"/>
      <c r="XAI112" s="213"/>
      <c r="XAJ112" s="213"/>
      <c r="XAK112" s="201"/>
      <c r="XAL112" s="223"/>
      <c r="XAM112" s="213"/>
      <c r="XAN112" s="213"/>
      <c r="XAO112" s="201"/>
      <c r="XAP112" s="223"/>
      <c r="XAQ112" s="213"/>
      <c r="XAR112" s="213"/>
      <c r="XAS112" s="201"/>
      <c r="XAT112" s="223"/>
      <c r="XAU112" s="213"/>
      <c r="XAV112" s="213"/>
      <c r="XAW112" s="201"/>
      <c r="XAX112" s="223"/>
      <c r="XAY112" s="213"/>
      <c r="XAZ112" s="213"/>
      <c r="XBA112" s="201"/>
      <c r="XBB112" s="223"/>
      <c r="XBC112" s="213"/>
      <c r="XBD112" s="213"/>
      <c r="XBE112" s="201"/>
      <c r="XBF112" s="223"/>
      <c r="XBG112" s="213"/>
      <c r="XBH112" s="213"/>
      <c r="XBI112" s="201"/>
      <c r="XBJ112" s="223"/>
      <c r="XBK112" s="213"/>
      <c r="XBL112" s="213"/>
      <c r="XBM112" s="201"/>
      <c r="XBN112" s="223"/>
      <c r="XBO112" s="213"/>
      <c r="XBP112" s="213"/>
      <c r="XBQ112" s="201"/>
      <c r="XBR112" s="223"/>
      <c r="XBS112" s="213"/>
      <c r="XBT112" s="213"/>
      <c r="XBU112" s="201"/>
      <c r="XBV112" s="223"/>
      <c r="XBW112" s="213"/>
      <c r="XBX112" s="213"/>
      <c r="XBY112" s="201"/>
      <c r="XBZ112" s="223"/>
      <c r="XCA112" s="213"/>
      <c r="XCB112" s="213"/>
      <c r="XCC112" s="201"/>
      <c r="XCD112" s="223"/>
      <c r="XCE112" s="213"/>
      <c r="XCF112" s="213"/>
      <c r="XCG112" s="201"/>
      <c r="XCH112" s="223"/>
      <c r="XCI112" s="213"/>
      <c r="XCJ112" s="213"/>
      <c r="XCK112" s="201"/>
      <c r="XCL112" s="223"/>
      <c r="XCM112" s="213"/>
      <c r="XCN112" s="213"/>
      <c r="XCO112" s="201"/>
      <c r="XCP112" s="223"/>
      <c r="XCQ112" s="213"/>
      <c r="XCR112" s="213"/>
      <c r="XCS112" s="201"/>
      <c r="XCT112" s="223"/>
      <c r="XCU112" s="213"/>
      <c r="XCV112" s="213"/>
      <c r="XCW112" s="201"/>
      <c r="XCX112" s="223"/>
      <c r="XCY112" s="213"/>
      <c r="XCZ112" s="213"/>
      <c r="XDA112" s="201"/>
      <c r="XDB112" s="223"/>
      <c r="XDC112" s="213"/>
      <c r="XDD112" s="213"/>
      <c r="XDE112" s="201"/>
      <c r="XDF112" s="223"/>
      <c r="XDG112" s="213"/>
      <c r="XDH112" s="213"/>
      <c r="XDI112" s="201"/>
      <c r="XDJ112" s="223"/>
      <c r="XDK112" s="213"/>
      <c r="XDL112" s="213"/>
      <c r="XDM112" s="201"/>
      <c r="XDN112" s="223"/>
      <c r="XDO112" s="213"/>
      <c r="XDP112" s="213"/>
      <c r="XDQ112" s="201"/>
      <c r="XDR112" s="223"/>
      <c r="XDS112" s="213"/>
      <c r="XDT112" s="213"/>
      <c r="XDU112" s="201"/>
      <c r="XDV112" s="223"/>
      <c r="XDW112" s="213"/>
      <c r="XDX112" s="213"/>
      <c r="XDY112" s="201"/>
      <c r="XDZ112" s="223"/>
      <c r="XEA112" s="213"/>
      <c r="XEB112" s="213"/>
      <c r="XEC112" s="201"/>
      <c r="XED112" s="223"/>
      <c r="XEE112" s="213"/>
      <c r="XEF112" s="213"/>
      <c r="XEG112" s="201"/>
      <c r="XEH112" s="223"/>
      <c r="XEI112" s="213"/>
      <c r="XEJ112" s="213"/>
      <c r="XEK112" s="201"/>
      <c r="XEL112" s="223"/>
      <c r="XEM112" s="213"/>
      <c r="XEN112" s="213"/>
      <c r="XEO112" s="201"/>
      <c r="XEP112" s="223"/>
      <c r="XEQ112" s="213"/>
      <c r="XER112" s="213"/>
      <c r="XES112" s="201"/>
      <c r="XET112" s="223"/>
      <c r="XEU112" s="213"/>
      <c r="XEV112" s="213"/>
      <c r="XEW112" s="201"/>
      <c r="XEX112" s="223"/>
      <c r="XEY112" s="213"/>
      <c r="XEZ112" s="213"/>
      <c r="XFA112" s="201"/>
      <c r="XFB112" s="223"/>
      <c r="XFC112" s="213"/>
      <c r="XFD112" s="213"/>
    </row>
    <row r="113" spans="1:16384" x14ac:dyDescent="0.2">
      <c r="A113" s="209" t="s">
        <v>243</v>
      </c>
      <c r="B113" s="213"/>
      <c r="C113" s="201"/>
      <c r="D113" s="223"/>
      <c r="E113" s="213"/>
      <c r="F113" s="213"/>
      <c r="G113" s="213"/>
      <c r="H113" s="201"/>
      <c r="I113" s="223"/>
      <c r="J113" s="213"/>
      <c r="K113" s="213"/>
      <c r="L113" s="213"/>
      <c r="M113" s="201"/>
      <c r="N113" s="223"/>
      <c r="O113" s="213"/>
      <c r="P113" s="213"/>
      <c r="Q113" s="201"/>
      <c r="R113" s="223"/>
      <c r="S113" s="213"/>
      <c r="T113" s="213"/>
      <c r="U113" s="201"/>
      <c r="V113" s="223"/>
      <c r="W113" s="213"/>
      <c r="X113" s="213"/>
      <c r="Y113" s="201"/>
      <c r="Z113" s="223"/>
      <c r="AA113" s="213"/>
      <c r="AB113" s="213"/>
      <c r="AC113" s="201"/>
      <c r="AD113" s="223"/>
      <c r="AE113" s="213"/>
      <c r="AF113" s="213"/>
      <c r="AG113" s="201"/>
      <c r="AH113" s="223"/>
      <c r="AI113" s="213"/>
      <c r="AJ113" s="213"/>
      <c r="AK113" s="201"/>
      <c r="AL113" s="223"/>
      <c r="AM113" s="213"/>
      <c r="AN113" s="213"/>
      <c r="AO113" s="201"/>
      <c r="AP113" s="223"/>
      <c r="AQ113" s="213"/>
      <c r="AR113" s="213"/>
      <c r="AS113" s="201"/>
      <c r="AT113" s="223"/>
      <c r="AU113" s="213"/>
      <c r="AV113" s="213"/>
      <c r="AW113" s="201"/>
      <c r="AX113" s="223"/>
      <c r="AY113" s="213"/>
      <c r="AZ113" s="213"/>
      <c r="BA113" s="201"/>
      <c r="BB113" s="223"/>
      <c r="BC113" s="213"/>
      <c r="BD113" s="213"/>
      <c r="BE113" s="201"/>
      <c r="BF113" s="223"/>
      <c r="BG113" s="213"/>
      <c r="BH113" s="213"/>
      <c r="BI113" s="201"/>
      <c r="BJ113" s="223"/>
      <c r="BK113" s="213"/>
      <c r="BL113" s="213"/>
      <c r="BM113" s="201"/>
      <c r="BN113" s="223"/>
      <c r="BO113" s="213"/>
      <c r="BP113" s="213"/>
      <c r="BQ113" s="201"/>
      <c r="BR113" s="223"/>
      <c r="BS113" s="213"/>
      <c r="BT113" s="213"/>
      <c r="BU113" s="201"/>
      <c r="BV113" s="223"/>
      <c r="BW113" s="213"/>
      <c r="BX113" s="213"/>
      <c r="BY113" s="201"/>
      <c r="BZ113" s="223"/>
      <c r="CA113" s="213"/>
      <c r="CB113" s="213"/>
      <c r="CC113" s="201"/>
      <c r="CD113" s="223"/>
      <c r="CE113" s="213"/>
      <c r="CF113" s="213"/>
      <c r="CG113" s="201"/>
      <c r="CH113" s="223"/>
      <c r="CI113" s="213"/>
      <c r="CJ113" s="213"/>
      <c r="CK113" s="201"/>
      <c r="CL113" s="223"/>
      <c r="CM113" s="213"/>
      <c r="CN113" s="213"/>
      <c r="CO113" s="201"/>
      <c r="CP113" s="223"/>
      <c r="CQ113" s="213"/>
      <c r="CR113" s="213"/>
      <c r="CS113" s="201"/>
      <c r="CT113" s="223"/>
      <c r="CU113" s="213"/>
      <c r="CV113" s="213"/>
      <c r="CW113" s="201"/>
      <c r="CX113" s="223"/>
      <c r="CY113" s="213"/>
      <c r="CZ113" s="213"/>
      <c r="DA113" s="201"/>
      <c r="DB113" s="223"/>
      <c r="DC113" s="213"/>
      <c r="DD113" s="213"/>
      <c r="DE113" s="201"/>
      <c r="DF113" s="223"/>
      <c r="DG113" s="213"/>
      <c r="DH113" s="213"/>
      <c r="DI113" s="201"/>
      <c r="DJ113" s="223"/>
      <c r="DK113" s="213"/>
      <c r="DL113" s="213"/>
      <c r="DM113" s="201"/>
      <c r="DN113" s="223"/>
      <c r="DO113" s="213"/>
      <c r="DP113" s="213"/>
      <c r="DQ113" s="201"/>
      <c r="DR113" s="223"/>
      <c r="DS113" s="213"/>
      <c r="DT113" s="213"/>
      <c r="DU113" s="201"/>
      <c r="DV113" s="223"/>
      <c r="DW113" s="213"/>
      <c r="DX113" s="213"/>
      <c r="DY113" s="201"/>
      <c r="DZ113" s="223"/>
      <c r="EA113" s="213"/>
      <c r="EB113" s="213"/>
      <c r="EC113" s="201"/>
      <c r="ED113" s="223"/>
      <c r="EE113" s="213"/>
      <c r="EF113" s="213"/>
      <c r="EG113" s="201"/>
      <c r="EH113" s="223"/>
      <c r="EI113" s="213"/>
      <c r="EJ113" s="213"/>
      <c r="EK113" s="201"/>
      <c r="EL113" s="223"/>
      <c r="EM113" s="213"/>
      <c r="EN113" s="213"/>
      <c r="EO113" s="201"/>
      <c r="EP113" s="223"/>
      <c r="EQ113" s="213"/>
      <c r="ER113" s="213"/>
      <c r="ES113" s="201"/>
      <c r="ET113" s="223"/>
      <c r="EU113" s="213"/>
      <c r="EV113" s="213"/>
      <c r="EW113" s="201"/>
      <c r="EX113" s="223"/>
      <c r="EY113" s="213"/>
      <c r="EZ113" s="213"/>
      <c r="FA113" s="201"/>
      <c r="FB113" s="223"/>
      <c r="FC113" s="213"/>
      <c r="FD113" s="213"/>
      <c r="FE113" s="201"/>
      <c r="FF113" s="223"/>
      <c r="FG113" s="213"/>
      <c r="FH113" s="213"/>
      <c r="FI113" s="201"/>
      <c r="FJ113" s="223"/>
      <c r="FK113" s="213"/>
      <c r="FL113" s="213"/>
      <c r="FM113" s="201"/>
      <c r="FN113" s="223"/>
      <c r="FO113" s="213"/>
      <c r="FP113" s="213"/>
      <c r="FQ113" s="201"/>
      <c r="FR113" s="223"/>
      <c r="FS113" s="213"/>
      <c r="FT113" s="213"/>
      <c r="FU113" s="201"/>
      <c r="FV113" s="223"/>
      <c r="FW113" s="213"/>
      <c r="FX113" s="213"/>
      <c r="FY113" s="201"/>
      <c r="FZ113" s="223"/>
      <c r="GA113" s="213"/>
      <c r="GB113" s="213"/>
      <c r="GC113" s="201"/>
      <c r="GD113" s="223"/>
      <c r="GE113" s="213"/>
      <c r="GF113" s="213"/>
      <c r="GG113" s="201"/>
      <c r="GH113" s="223"/>
      <c r="GI113" s="213"/>
      <c r="GJ113" s="213"/>
      <c r="GK113" s="201"/>
      <c r="GL113" s="223"/>
      <c r="GM113" s="213"/>
      <c r="GN113" s="213"/>
      <c r="GO113" s="201"/>
      <c r="GP113" s="223"/>
      <c r="GQ113" s="213"/>
      <c r="GR113" s="213"/>
      <c r="GS113" s="201"/>
      <c r="GT113" s="223"/>
      <c r="GU113" s="213"/>
      <c r="GV113" s="213"/>
      <c r="GW113" s="201"/>
      <c r="GX113" s="223"/>
      <c r="GY113" s="213"/>
      <c r="GZ113" s="213"/>
      <c r="HA113" s="201"/>
      <c r="HB113" s="223"/>
      <c r="HC113" s="213"/>
      <c r="HD113" s="213"/>
      <c r="HE113" s="201"/>
      <c r="HF113" s="223"/>
      <c r="HG113" s="213"/>
      <c r="HH113" s="213"/>
      <c r="HI113" s="201"/>
      <c r="HJ113" s="223"/>
      <c r="HK113" s="213"/>
      <c r="HL113" s="213"/>
      <c r="HM113" s="201"/>
      <c r="HN113" s="223"/>
      <c r="HO113" s="213"/>
      <c r="HP113" s="213"/>
      <c r="HQ113" s="201"/>
      <c r="HR113" s="223"/>
      <c r="HS113" s="213"/>
      <c r="HT113" s="213"/>
      <c r="HU113" s="201"/>
      <c r="HV113" s="223"/>
      <c r="HW113" s="213"/>
      <c r="HX113" s="213"/>
      <c r="HY113" s="201"/>
      <c r="HZ113" s="223"/>
      <c r="IA113" s="213"/>
      <c r="IB113" s="213"/>
      <c r="IC113" s="201"/>
      <c r="ID113" s="223"/>
      <c r="IE113" s="213"/>
      <c r="IF113" s="213"/>
      <c r="IG113" s="201"/>
      <c r="IH113" s="223"/>
      <c r="II113" s="213"/>
      <c r="IJ113" s="213"/>
      <c r="IK113" s="201"/>
      <c r="IL113" s="223"/>
      <c r="IM113" s="213"/>
      <c r="IN113" s="213"/>
      <c r="IO113" s="201"/>
      <c r="IP113" s="223"/>
      <c r="IQ113" s="213"/>
      <c r="IR113" s="213"/>
      <c r="IS113" s="201"/>
      <c r="IT113" s="223"/>
      <c r="IU113" s="213"/>
      <c r="IV113" s="213"/>
      <c r="IW113" s="201"/>
      <c r="IX113" s="223"/>
      <c r="IY113" s="213"/>
      <c r="IZ113" s="213"/>
      <c r="JA113" s="201"/>
      <c r="JB113" s="223"/>
      <c r="JC113" s="213"/>
      <c r="JD113" s="213"/>
      <c r="JE113" s="201"/>
      <c r="JF113" s="223"/>
      <c r="JG113" s="213"/>
      <c r="JH113" s="213"/>
      <c r="JI113" s="201"/>
      <c r="JJ113" s="223"/>
      <c r="JK113" s="213"/>
      <c r="JL113" s="213"/>
      <c r="JM113" s="201"/>
      <c r="JN113" s="223"/>
      <c r="JO113" s="213"/>
      <c r="JP113" s="213"/>
      <c r="JQ113" s="201"/>
      <c r="JR113" s="223"/>
      <c r="JS113" s="213"/>
      <c r="JT113" s="213"/>
      <c r="JU113" s="201"/>
      <c r="JV113" s="223"/>
      <c r="JW113" s="213"/>
      <c r="JX113" s="213"/>
      <c r="JY113" s="201"/>
      <c r="JZ113" s="223"/>
      <c r="KA113" s="213"/>
      <c r="KB113" s="213"/>
      <c r="KC113" s="201"/>
      <c r="KD113" s="223"/>
      <c r="KE113" s="213"/>
      <c r="KF113" s="213"/>
      <c r="KG113" s="201"/>
      <c r="KH113" s="223"/>
      <c r="KI113" s="213"/>
      <c r="KJ113" s="213"/>
      <c r="KK113" s="201"/>
      <c r="KL113" s="223"/>
      <c r="KM113" s="213"/>
      <c r="KN113" s="213"/>
      <c r="KO113" s="201"/>
      <c r="KP113" s="223"/>
      <c r="KQ113" s="213"/>
      <c r="KR113" s="213"/>
      <c r="KS113" s="201"/>
      <c r="KT113" s="223"/>
      <c r="KU113" s="213"/>
      <c r="KV113" s="213"/>
      <c r="KW113" s="201"/>
      <c r="KX113" s="223"/>
      <c r="KY113" s="213"/>
      <c r="KZ113" s="213"/>
      <c r="LA113" s="201"/>
      <c r="LB113" s="223"/>
      <c r="LC113" s="213"/>
      <c r="LD113" s="213"/>
      <c r="LE113" s="201"/>
      <c r="LF113" s="223"/>
      <c r="LG113" s="213"/>
      <c r="LH113" s="213"/>
      <c r="LI113" s="201"/>
      <c r="LJ113" s="223"/>
      <c r="LK113" s="213"/>
      <c r="LL113" s="213"/>
      <c r="LM113" s="201"/>
      <c r="LN113" s="223"/>
      <c r="LO113" s="213"/>
      <c r="LP113" s="213"/>
      <c r="LQ113" s="201"/>
      <c r="LR113" s="223"/>
      <c r="LS113" s="213"/>
      <c r="LT113" s="213"/>
      <c r="LU113" s="201"/>
      <c r="LV113" s="223"/>
      <c r="LW113" s="213"/>
      <c r="LX113" s="213"/>
      <c r="LY113" s="201"/>
      <c r="LZ113" s="223"/>
      <c r="MA113" s="213"/>
      <c r="MB113" s="213"/>
      <c r="MC113" s="201"/>
      <c r="MD113" s="223"/>
      <c r="ME113" s="213"/>
      <c r="MF113" s="213"/>
      <c r="MG113" s="201"/>
      <c r="MH113" s="223"/>
      <c r="MI113" s="213"/>
      <c r="MJ113" s="213"/>
      <c r="MK113" s="201"/>
      <c r="ML113" s="223"/>
      <c r="MM113" s="213"/>
      <c r="MN113" s="213"/>
      <c r="MO113" s="201"/>
      <c r="MP113" s="223"/>
      <c r="MQ113" s="213"/>
      <c r="MR113" s="213"/>
      <c r="MS113" s="201"/>
      <c r="MT113" s="223"/>
      <c r="MU113" s="213"/>
      <c r="MV113" s="213"/>
      <c r="MW113" s="201"/>
      <c r="MX113" s="223"/>
      <c r="MY113" s="213"/>
      <c r="MZ113" s="213"/>
      <c r="NA113" s="201"/>
      <c r="NB113" s="223"/>
      <c r="NC113" s="213"/>
      <c r="ND113" s="213"/>
      <c r="NE113" s="201"/>
      <c r="NF113" s="223"/>
      <c r="NG113" s="213"/>
      <c r="NH113" s="213"/>
      <c r="NI113" s="201"/>
      <c r="NJ113" s="223"/>
      <c r="NK113" s="213"/>
      <c r="NL113" s="213"/>
      <c r="NM113" s="201"/>
      <c r="NN113" s="223"/>
      <c r="NO113" s="213"/>
      <c r="NP113" s="213"/>
      <c r="NQ113" s="201"/>
      <c r="NR113" s="223"/>
      <c r="NS113" s="213"/>
      <c r="NT113" s="213"/>
      <c r="NU113" s="201"/>
      <c r="NV113" s="223"/>
      <c r="NW113" s="213"/>
      <c r="NX113" s="213"/>
      <c r="NY113" s="201"/>
      <c r="NZ113" s="223"/>
      <c r="OA113" s="213"/>
      <c r="OB113" s="213"/>
      <c r="OC113" s="201"/>
      <c r="OD113" s="223"/>
      <c r="OE113" s="213"/>
      <c r="OF113" s="213"/>
      <c r="OG113" s="201"/>
      <c r="OH113" s="223"/>
      <c r="OI113" s="213"/>
      <c r="OJ113" s="213"/>
      <c r="OK113" s="201"/>
      <c r="OL113" s="223"/>
      <c r="OM113" s="213"/>
      <c r="ON113" s="213"/>
      <c r="OO113" s="201"/>
      <c r="OP113" s="223"/>
      <c r="OQ113" s="213"/>
      <c r="OR113" s="213"/>
      <c r="OS113" s="201"/>
      <c r="OT113" s="223"/>
      <c r="OU113" s="213"/>
      <c r="OV113" s="213"/>
      <c r="OW113" s="201"/>
      <c r="OX113" s="223"/>
      <c r="OY113" s="213"/>
      <c r="OZ113" s="213"/>
      <c r="PA113" s="201"/>
      <c r="PB113" s="223"/>
      <c r="PC113" s="213"/>
      <c r="PD113" s="213"/>
      <c r="PE113" s="201"/>
      <c r="PF113" s="223"/>
      <c r="PG113" s="213"/>
      <c r="PH113" s="213"/>
      <c r="PI113" s="201"/>
      <c r="PJ113" s="223"/>
      <c r="PK113" s="213"/>
      <c r="PL113" s="213"/>
      <c r="PM113" s="201"/>
      <c r="PN113" s="223"/>
      <c r="PO113" s="213"/>
      <c r="PP113" s="213"/>
      <c r="PQ113" s="201"/>
      <c r="PR113" s="223"/>
      <c r="PS113" s="213"/>
      <c r="PT113" s="213"/>
      <c r="PU113" s="201"/>
      <c r="PV113" s="223"/>
      <c r="PW113" s="213"/>
      <c r="PX113" s="213"/>
      <c r="PY113" s="201"/>
      <c r="PZ113" s="223"/>
      <c r="QA113" s="213"/>
      <c r="QB113" s="213"/>
      <c r="QC113" s="201"/>
      <c r="QD113" s="223"/>
      <c r="QE113" s="213"/>
      <c r="QF113" s="213"/>
      <c r="QG113" s="201"/>
      <c r="QH113" s="223"/>
      <c r="QI113" s="213"/>
      <c r="QJ113" s="213"/>
      <c r="QK113" s="201"/>
      <c r="QL113" s="223"/>
      <c r="QM113" s="213"/>
      <c r="QN113" s="213"/>
      <c r="QO113" s="201"/>
      <c r="QP113" s="223"/>
      <c r="QQ113" s="213"/>
      <c r="QR113" s="213"/>
      <c r="QS113" s="201"/>
      <c r="QT113" s="223"/>
      <c r="QU113" s="213"/>
      <c r="QV113" s="213"/>
      <c r="QW113" s="201"/>
      <c r="QX113" s="223"/>
      <c r="QY113" s="213"/>
      <c r="QZ113" s="213"/>
      <c r="RA113" s="201"/>
      <c r="RB113" s="223"/>
      <c r="RC113" s="213"/>
      <c r="RD113" s="213"/>
      <c r="RE113" s="201"/>
      <c r="RF113" s="223"/>
      <c r="RG113" s="213"/>
      <c r="RH113" s="213"/>
      <c r="RI113" s="201"/>
      <c r="RJ113" s="223"/>
      <c r="RK113" s="213"/>
      <c r="RL113" s="213"/>
      <c r="RM113" s="201"/>
      <c r="RN113" s="223"/>
      <c r="RO113" s="213"/>
      <c r="RP113" s="213"/>
      <c r="RQ113" s="201"/>
      <c r="RR113" s="223"/>
      <c r="RS113" s="213"/>
      <c r="RT113" s="213"/>
      <c r="RU113" s="201"/>
      <c r="RV113" s="223"/>
      <c r="RW113" s="213"/>
      <c r="RX113" s="213"/>
      <c r="RY113" s="201"/>
      <c r="RZ113" s="223"/>
      <c r="SA113" s="213"/>
      <c r="SB113" s="213"/>
      <c r="SC113" s="201"/>
      <c r="SD113" s="223"/>
      <c r="SE113" s="213"/>
      <c r="SF113" s="213"/>
      <c r="SG113" s="201"/>
      <c r="SH113" s="223"/>
      <c r="SI113" s="213"/>
      <c r="SJ113" s="213"/>
      <c r="SK113" s="201"/>
      <c r="SL113" s="223"/>
      <c r="SM113" s="213"/>
      <c r="SN113" s="213"/>
      <c r="SO113" s="201"/>
      <c r="SP113" s="223"/>
      <c r="SQ113" s="213"/>
      <c r="SR113" s="213"/>
      <c r="SS113" s="201"/>
      <c r="ST113" s="223"/>
      <c r="SU113" s="213"/>
      <c r="SV113" s="213"/>
      <c r="SW113" s="201"/>
      <c r="SX113" s="223"/>
      <c r="SY113" s="213"/>
      <c r="SZ113" s="213"/>
      <c r="TA113" s="201"/>
      <c r="TB113" s="223"/>
      <c r="TC113" s="213"/>
      <c r="TD113" s="213"/>
      <c r="TE113" s="201"/>
      <c r="TF113" s="223"/>
      <c r="TG113" s="213"/>
      <c r="TH113" s="213"/>
      <c r="TI113" s="201"/>
      <c r="TJ113" s="223"/>
      <c r="TK113" s="213"/>
      <c r="TL113" s="213"/>
      <c r="TM113" s="201"/>
      <c r="TN113" s="223"/>
      <c r="TO113" s="213"/>
      <c r="TP113" s="213"/>
      <c r="TQ113" s="201"/>
      <c r="TR113" s="223"/>
      <c r="TS113" s="213"/>
      <c r="TT113" s="213"/>
      <c r="TU113" s="201"/>
      <c r="TV113" s="223"/>
      <c r="TW113" s="213"/>
      <c r="TX113" s="213"/>
      <c r="TY113" s="201"/>
      <c r="TZ113" s="223"/>
      <c r="UA113" s="213"/>
      <c r="UB113" s="213"/>
      <c r="UC113" s="201"/>
      <c r="UD113" s="223"/>
      <c r="UE113" s="213"/>
      <c r="UF113" s="213"/>
      <c r="UG113" s="201"/>
      <c r="UH113" s="223"/>
      <c r="UI113" s="213"/>
      <c r="UJ113" s="213"/>
      <c r="UK113" s="201"/>
      <c r="UL113" s="223"/>
      <c r="UM113" s="213"/>
      <c r="UN113" s="213"/>
      <c r="UO113" s="201"/>
      <c r="UP113" s="223"/>
      <c r="UQ113" s="213"/>
      <c r="UR113" s="213"/>
      <c r="US113" s="201"/>
      <c r="UT113" s="223"/>
      <c r="UU113" s="213"/>
      <c r="UV113" s="213"/>
      <c r="UW113" s="201"/>
      <c r="UX113" s="223"/>
      <c r="UY113" s="213"/>
      <c r="UZ113" s="213"/>
      <c r="VA113" s="201"/>
      <c r="VB113" s="223"/>
      <c r="VC113" s="213"/>
      <c r="VD113" s="213"/>
      <c r="VE113" s="201"/>
      <c r="VF113" s="223"/>
      <c r="VG113" s="213"/>
      <c r="VH113" s="213"/>
      <c r="VI113" s="201"/>
      <c r="VJ113" s="223"/>
      <c r="VK113" s="213"/>
      <c r="VL113" s="213"/>
      <c r="VM113" s="201"/>
      <c r="VN113" s="223"/>
      <c r="VO113" s="213"/>
      <c r="VP113" s="213"/>
      <c r="VQ113" s="201"/>
      <c r="VR113" s="223"/>
      <c r="VS113" s="213"/>
      <c r="VT113" s="213"/>
      <c r="VU113" s="201"/>
      <c r="VV113" s="223"/>
      <c r="VW113" s="213"/>
      <c r="VX113" s="213"/>
      <c r="VY113" s="201"/>
      <c r="VZ113" s="223"/>
      <c r="WA113" s="213"/>
      <c r="WB113" s="213"/>
      <c r="WC113" s="201"/>
      <c r="WD113" s="223"/>
      <c r="WE113" s="213"/>
      <c r="WF113" s="213"/>
      <c r="WG113" s="201"/>
      <c r="WH113" s="223"/>
      <c r="WI113" s="213"/>
      <c r="WJ113" s="213"/>
      <c r="WK113" s="201"/>
      <c r="WL113" s="223"/>
      <c r="WM113" s="213"/>
      <c r="WN113" s="213"/>
      <c r="WO113" s="201"/>
      <c r="WP113" s="223"/>
      <c r="WQ113" s="213"/>
      <c r="WR113" s="213"/>
      <c r="WS113" s="201"/>
      <c r="WT113" s="223"/>
      <c r="WU113" s="213"/>
      <c r="WV113" s="213"/>
      <c r="WW113" s="201"/>
      <c r="WX113" s="223"/>
      <c r="WY113" s="213"/>
      <c r="WZ113" s="213"/>
      <c r="XA113" s="201"/>
      <c r="XB113" s="223"/>
      <c r="XC113" s="213"/>
      <c r="XD113" s="213"/>
      <c r="XE113" s="201"/>
      <c r="XF113" s="223"/>
      <c r="XG113" s="213"/>
      <c r="XH113" s="213"/>
      <c r="XI113" s="201"/>
      <c r="XJ113" s="223"/>
      <c r="XK113" s="213"/>
      <c r="XL113" s="213"/>
      <c r="XM113" s="201"/>
      <c r="XN113" s="223"/>
      <c r="XO113" s="213"/>
      <c r="XP113" s="213"/>
      <c r="XQ113" s="201"/>
      <c r="XR113" s="223"/>
      <c r="XS113" s="213"/>
      <c r="XT113" s="213"/>
      <c r="XU113" s="201"/>
      <c r="XV113" s="223"/>
      <c r="XW113" s="213"/>
      <c r="XX113" s="213"/>
      <c r="XY113" s="201"/>
      <c r="XZ113" s="223"/>
      <c r="YA113" s="213"/>
      <c r="YB113" s="213"/>
      <c r="YC113" s="201"/>
      <c r="YD113" s="223"/>
      <c r="YE113" s="213"/>
      <c r="YF113" s="213"/>
      <c r="YG113" s="201"/>
      <c r="YH113" s="223"/>
      <c r="YI113" s="213"/>
      <c r="YJ113" s="213"/>
      <c r="YK113" s="201"/>
      <c r="YL113" s="223"/>
      <c r="YM113" s="213"/>
      <c r="YN113" s="213"/>
      <c r="YO113" s="201"/>
      <c r="YP113" s="223"/>
      <c r="YQ113" s="213"/>
      <c r="YR113" s="213"/>
      <c r="YS113" s="201"/>
      <c r="YT113" s="223"/>
      <c r="YU113" s="213"/>
      <c r="YV113" s="213"/>
      <c r="YW113" s="201"/>
      <c r="YX113" s="223"/>
      <c r="YY113" s="213"/>
      <c r="YZ113" s="213"/>
      <c r="ZA113" s="201"/>
      <c r="ZB113" s="223"/>
      <c r="ZC113" s="213"/>
      <c r="ZD113" s="213"/>
      <c r="ZE113" s="201"/>
      <c r="ZF113" s="223"/>
      <c r="ZG113" s="213"/>
      <c r="ZH113" s="213"/>
      <c r="ZI113" s="201"/>
      <c r="ZJ113" s="223"/>
      <c r="ZK113" s="213"/>
      <c r="ZL113" s="213"/>
      <c r="ZM113" s="201"/>
      <c r="ZN113" s="223"/>
      <c r="ZO113" s="213"/>
      <c r="ZP113" s="213"/>
      <c r="ZQ113" s="201"/>
      <c r="ZR113" s="223"/>
      <c r="ZS113" s="213"/>
      <c r="ZT113" s="213"/>
      <c r="ZU113" s="201"/>
      <c r="ZV113" s="223"/>
      <c r="ZW113" s="213"/>
      <c r="ZX113" s="213"/>
      <c r="ZY113" s="201"/>
      <c r="ZZ113" s="223"/>
      <c r="AAA113" s="213"/>
      <c r="AAB113" s="213"/>
      <c r="AAC113" s="201"/>
      <c r="AAD113" s="223"/>
      <c r="AAE113" s="213"/>
      <c r="AAF113" s="213"/>
      <c r="AAG113" s="201"/>
      <c r="AAH113" s="223"/>
      <c r="AAI113" s="213"/>
      <c r="AAJ113" s="213"/>
      <c r="AAK113" s="201"/>
      <c r="AAL113" s="223"/>
      <c r="AAM113" s="213"/>
      <c r="AAN113" s="213"/>
      <c r="AAO113" s="201"/>
      <c r="AAP113" s="223"/>
      <c r="AAQ113" s="213"/>
      <c r="AAR113" s="213"/>
      <c r="AAS113" s="201"/>
      <c r="AAT113" s="223"/>
      <c r="AAU113" s="213"/>
      <c r="AAV113" s="213"/>
      <c r="AAW113" s="201"/>
      <c r="AAX113" s="223"/>
      <c r="AAY113" s="213"/>
      <c r="AAZ113" s="213"/>
      <c r="ABA113" s="201"/>
      <c r="ABB113" s="223"/>
      <c r="ABC113" s="213"/>
      <c r="ABD113" s="213"/>
      <c r="ABE113" s="201"/>
      <c r="ABF113" s="223"/>
      <c r="ABG113" s="213"/>
      <c r="ABH113" s="213"/>
      <c r="ABI113" s="201"/>
      <c r="ABJ113" s="223"/>
      <c r="ABK113" s="213"/>
      <c r="ABL113" s="213"/>
      <c r="ABM113" s="201"/>
      <c r="ABN113" s="223"/>
      <c r="ABO113" s="213"/>
      <c r="ABP113" s="213"/>
      <c r="ABQ113" s="201"/>
      <c r="ABR113" s="223"/>
      <c r="ABS113" s="213"/>
      <c r="ABT113" s="213"/>
      <c r="ABU113" s="201"/>
      <c r="ABV113" s="223"/>
      <c r="ABW113" s="213"/>
      <c r="ABX113" s="213"/>
      <c r="ABY113" s="201"/>
      <c r="ABZ113" s="223"/>
      <c r="ACA113" s="213"/>
      <c r="ACB113" s="213"/>
      <c r="ACC113" s="201"/>
      <c r="ACD113" s="223"/>
      <c r="ACE113" s="213"/>
      <c r="ACF113" s="213"/>
      <c r="ACG113" s="201"/>
      <c r="ACH113" s="223"/>
      <c r="ACI113" s="213"/>
      <c r="ACJ113" s="213"/>
      <c r="ACK113" s="201"/>
      <c r="ACL113" s="223"/>
      <c r="ACM113" s="213"/>
      <c r="ACN113" s="213"/>
      <c r="ACO113" s="201"/>
      <c r="ACP113" s="223"/>
      <c r="ACQ113" s="213"/>
      <c r="ACR113" s="213"/>
      <c r="ACS113" s="201"/>
      <c r="ACT113" s="223"/>
      <c r="ACU113" s="213"/>
      <c r="ACV113" s="213"/>
      <c r="ACW113" s="201"/>
      <c r="ACX113" s="223"/>
      <c r="ACY113" s="213"/>
      <c r="ACZ113" s="213"/>
      <c r="ADA113" s="201"/>
      <c r="ADB113" s="223"/>
      <c r="ADC113" s="213"/>
      <c r="ADD113" s="213"/>
      <c r="ADE113" s="201"/>
      <c r="ADF113" s="223"/>
      <c r="ADG113" s="213"/>
      <c r="ADH113" s="213"/>
      <c r="ADI113" s="201"/>
      <c r="ADJ113" s="223"/>
      <c r="ADK113" s="213"/>
      <c r="ADL113" s="213"/>
      <c r="ADM113" s="201"/>
      <c r="ADN113" s="223"/>
      <c r="ADO113" s="213"/>
      <c r="ADP113" s="213"/>
      <c r="ADQ113" s="201"/>
      <c r="ADR113" s="223"/>
      <c r="ADS113" s="213"/>
      <c r="ADT113" s="213"/>
      <c r="ADU113" s="201"/>
      <c r="ADV113" s="223"/>
      <c r="ADW113" s="213"/>
      <c r="ADX113" s="213"/>
      <c r="ADY113" s="201"/>
      <c r="ADZ113" s="223"/>
      <c r="AEA113" s="213"/>
      <c r="AEB113" s="213"/>
      <c r="AEC113" s="201"/>
      <c r="AED113" s="223"/>
      <c r="AEE113" s="213"/>
      <c r="AEF113" s="213"/>
      <c r="AEG113" s="201"/>
      <c r="AEH113" s="223"/>
      <c r="AEI113" s="213"/>
      <c r="AEJ113" s="213"/>
      <c r="AEK113" s="201"/>
      <c r="AEL113" s="223"/>
      <c r="AEM113" s="213"/>
      <c r="AEN113" s="213"/>
      <c r="AEO113" s="201"/>
      <c r="AEP113" s="223"/>
      <c r="AEQ113" s="213"/>
      <c r="AER113" s="213"/>
      <c r="AES113" s="201"/>
      <c r="AET113" s="223"/>
      <c r="AEU113" s="213"/>
      <c r="AEV113" s="213"/>
      <c r="AEW113" s="201"/>
      <c r="AEX113" s="223"/>
      <c r="AEY113" s="213"/>
      <c r="AEZ113" s="213"/>
      <c r="AFA113" s="201"/>
      <c r="AFB113" s="223"/>
      <c r="AFC113" s="213"/>
      <c r="AFD113" s="213"/>
      <c r="AFE113" s="201"/>
      <c r="AFF113" s="223"/>
      <c r="AFG113" s="213"/>
      <c r="AFH113" s="213"/>
      <c r="AFI113" s="201"/>
      <c r="AFJ113" s="223"/>
      <c r="AFK113" s="213"/>
      <c r="AFL113" s="213"/>
      <c r="AFM113" s="201"/>
      <c r="AFN113" s="223"/>
      <c r="AFO113" s="213"/>
      <c r="AFP113" s="213"/>
      <c r="AFQ113" s="201"/>
      <c r="AFR113" s="223"/>
      <c r="AFS113" s="213"/>
      <c r="AFT113" s="213"/>
      <c r="AFU113" s="201"/>
      <c r="AFV113" s="223"/>
      <c r="AFW113" s="213"/>
      <c r="AFX113" s="213"/>
      <c r="AFY113" s="201"/>
      <c r="AFZ113" s="223"/>
      <c r="AGA113" s="213"/>
      <c r="AGB113" s="213"/>
      <c r="AGC113" s="201"/>
      <c r="AGD113" s="223"/>
      <c r="AGE113" s="213"/>
      <c r="AGF113" s="213"/>
      <c r="AGG113" s="201"/>
      <c r="AGH113" s="223"/>
      <c r="AGI113" s="213"/>
      <c r="AGJ113" s="213"/>
      <c r="AGK113" s="201"/>
      <c r="AGL113" s="223"/>
      <c r="AGM113" s="213"/>
      <c r="AGN113" s="213"/>
      <c r="AGO113" s="201"/>
      <c r="AGP113" s="223"/>
      <c r="AGQ113" s="213"/>
      <c r="AGR113" s="213"/>
      <c r="AGS113" s="201"/>
      <c r="AGT113" s="223"/>
      <c r="AGU113" s="213"/>
      <c r="AGV113" s="213"/>
      <c r="AGW113" s="201"/>
      <c r="AGX113" s="223"/>
      <c r="AGY113" s="213"/>
      <c r="AGZ113" s="213"/>
      <c r="AHA113" s="201"/>
      <c r="AHB113" s="223"/>
      <c r="AHC113" s="213"/>
      <c r="AHD113" s="213"/>
      <c r="AHE113" s="201"/>
      <c r="AHF113" s="223"/>
      <c r="AHG113" s="213"/>
      <c r="AHH113" s="213"/>
      <c r="AHI113" s="201"/>
      <c r="AHJ113" s="223"/>
      <c r="AHK113" s="213"/>
      <c r="AHL113" s="213"/>
      <c r="AHM113" s="201"/>
      <c r="AHN113" s="223"/>
      <c r="AHO113" s="213"/>
      <c r="AHP113" s="213"/>
      <c r="AHQ113" s="201"/>
      <c r="AHR113" s="223"/>
      <c r="AHS113" s="213"/>
      <c r="AHT113" s="213"/>
      <c r="AHU113" s="201"/>
      <c r="AHV113" s="223"/>
      <c r="AHW113" s="213"/>
      <c r="AHX113" s="213"/>
      <c r="AHY113" s="201"/>
      <c r="AHZ113" s="223"/>
      <c r="AIA113" s="213"/>
      <c r="AIB113" s="213"/>
      <c r="AIC113" s="201"/>
      <c r="AID113" s="223"/>
      <c r="AIE113" s="213"/>
      <c r="AIF113" s="213"/>
      <c r="AIG113" s="201"/>
      <c r="AIH113" s="223"/>
      <c r="AII113" s="213"/>
      <c r="AIJ113" s="213"/>
      <c r="AIK113" s="201"/>
      <c r="AIL113" s="223"/>
      <c r="AIM113" s="213"/>
      <c r="AIN113" s="213"/>
      <c r="AIO113" s="201"/>
      <c r="AIP113" s="223"/>
      <c r="AIQ113" s="213"/>
      <c r="AIR113" s="213"/>
      <c r="AIS113" s="201"/>
      <c r="AIT113" s="223"/>
      <c r="AIU113" s="213"/>
      <c r="AIV113" s="213"/>
      <c r="AIW113" s="201"/>
      <c r="AIX113" s="223"/>
      <c r="AIY113" s="213"/>
      <c r="AIZ113" s="213"/>
      <c r="AJA113" s="201"/>
      <c r="AJB113" s="223"/>
      <c r="AJC113" s="213"/>
      <c r="AJD113" s="213"/>
      <c r="AJE113" s="201"/>
      <c r="AJF113" s="223"/>
      <c r="AJG113" s="213"/>
      <c r="AJH113" s="213"/>
      <c r="AJI113" s="201"/>
      <c r="AJJ113" s="223"/>
      <c r="AJK113" s="213"/>
      <c r="AJL113" s="213"/>
      <c r="AJM113" s="201"/>
      <c r="AJN113" s="223"/>
      <c r="AJO113" s="213"/>
      <c r="AJP113" s="213"/>
      <c r="AJQ113" s="201"/>
      <c r="AJR113" s="223"/>
      <c r="AJS113" s="213"/>
      <c r="AJT113" s="213"/>
      <c r="AJU113" s="201"/>
      <c r="AJV113" s="223"/>
      <c r="AJW113" s="213"/>
      <c r="AJX113" s="213"/>
      <c r="AJY113" s="201"/>
      <c r="AJZ113" s="223"/>
      <c r="AKA113" s="213"/>
      <c r="AKB113" s="213"/>
      <c r="AKC113" s="201"/>
      <c r="AKD113" s="223"/>
      <c r="AKE113" s="213"/>
      <c r="AKF113" s="213"/>
      <c r="AKG113" s="201"/>
      <c r="AKH113" s="223"/>
      <c r="AKI113" s="213"/>
      <c r="AKJ113" s="213"/>
      <c r="AKK113" s="201"/>
      <c r="AKL113" s="223"/>
      <c r="AKM113" s="213"/>
      <c r="AKN113" s="213"/>
      <c r="AKO113" s="201"/>
      <c r="AKP113" s="223"/>
      <c r="AKQ113" s="213"/>
      <c r="AKR113" s="213"/>
      <c r="AKS113" s="201"/>
      <c r="AKT113" s="223"/>
      <c r="AKU113" s="213"/>
      <c r="AKV113" s="213"/>
      <c r="AKW113" s="201"/>
      <c r="AKX113" s="223"/>
      <c r="AKY113" s="213"/>
      <c r="AKZ113" s="213"/>
      <c r="ALA113" s="201"/>
      <c r="ALB113" s="223"/>
      <c r="ALC113" s="213"/>
      <c r="ALD113" s="213"/>
      <c r="ALE113" s="201"/>
      <c r="ALF113" s="223"/>
      <c r="ALG113" s="213"/>
      <c r="ALH113" s="213"/>
      <c r="ALI113" s="201"/>
      <c r="ALJ113" s="223"/>
      <c r="ALK113" s="213"/>
      <c r="ALL113" s="213"/>
      <c r="ALM113" s="201"/>
      <c r="ALN113" s="223"/>
      <c r="ALO113" s="213"/>
      <c r="ALP113" s="213"/>
      <c r="ALQ113" s="201"/>
      <c r="ALR113" s="223"/>
      <c r="ALS113" s="213"/>
      <c r="ALT113" s="213"/>
      <c r="ALU113" s="201"/>
      <c r="ALV113" s="223"/>
      <c r="ALW113" s="213"/>
      <c r="ALX113" s="213"/>
      <c r="ALY113" s="201"/>
      <c r="ALZ113" s="223"/>
      <c r="AMA113" s="213"/>
      <c r="AMB113" s="213"/>
      <c r="AMC113" s="201"/>
      <c r="AMD113" s="223"/>
      <c r="AME113" s="213"/>
      <c r="AMF113" s="213"/>
      <c r="AMG113" s="201"/>
      <c r="AMH113" s="223"/>
      <c r="AMI113" s="213"/>
      <c r="AMJ113" s="213"/>
      <c r="AMK113" s="201"/>
      <c r="AML113" s="223"/>
      <c r="AMM113" s="213"/>
      <c r="AMN113" s="213"/>
      <c r="AMO113" s="201"/>
      <c r="AMP113" s="223"/>
      <c r="AMQ113" s="213"/>
      <c r="AMR113" s="213"/>
      <c r="AMS113" s="201"/>
      <c r="AMT113" s="223"/>
      <c r="AMU113" s="213"/>
      <c r="AMV113" s="213"/>
      <c r="AMW113" s="201"/>
      <c r="AMX113" s="223"/>
      <c r="AMY113" s="213"/>
      <c r="AMZ113" s="213"/>
      <c r="ANA113" s="201"/>
      <c r="ANB113" s="223"/>
      <c r="ANC113" s="213"/>
      <c r="AND113" s="213"/>
      <c r="ANE113" s="201"/>
      <c r="ANF113" s="223"/>
      <c r="ANG113" s="213"/>
      <c r="ANH113" s="213"/>
      <c r="ANI113" s="201"/>
      <c r="ANJ113" s="223"/>
      <c r="ANK113" s="213"/>
      <c r="ANL113" s="213"/>
      <c r="ANM113" s="201"/>
      <c r="ANN113" s="223"/>
      <c r="ANO113" s="213"/>
      <c r="ANP113" s="213"/>
      <c r="ANQ113" s="201"/>
      <c r="ANR113" s="223"/>
      <c r="ANS113" s="213"/>
      <c r="ANT113" s="213"/>
      <c r="ANU113" s="201"/>
      <c r="ANV113" s="223"/>
      <c r="ANW113" s="213"/>
      <c r="ANX113" s="213"/>
      <c r="ANY113" s="201"/>
      <c r="ANZ113" s="223"/>
      <c r="AOA113" s="213"/>
      <c r="AOB113" s="213"/>
      <c r="AOC113" s="201"/>
      <c r="AOD113" s="223"/>
      <c r="AOE113" s="213"/>
      <c r="AOF113" s="213"/>
      <c r="AOG113" s="201"/>
      <c r="AOH113" s="223"/>
      <c r="AOI113" s="213"/>
      <c r="AOJ113" s="213"/>
      <c r="AOK113" s="201"/>
      <c r="AOL113" s="223"/>
      <c r="AOM113" s="213"/>
      <c r="AON113" s="213"/>
      <c r="AOO113" s="201"/>
      <c r="AOP113" s="223"/>
      <c r="AOQ113" s="213"/>
      <c r="AOR113" s="213"/>
      <c r="AOS113" s="201"/>
      <c r="AOT113" s="223"/>
      <c r="AOU113" s="213"/>
      <c r="AOV113" s="213"/>
      <c r="AOW113" s="201"/>
      <c r="AOX113" s="223"/>
      <c r="AOY113" s="213"/>
      <c r="AOZ113" s="213"/>
      <c r="APA113" s="201"/>
      <c r="APB113" s="223"/>
      <c r="APC113" s="213"/>
      <c r="APD113" s="213"/>
      <c r="APE113" s="201"/>
      <c r="APF113" s="223"/>
      <c r="APG113" s="213"/>
      <c r="APH113" s="213"/>
      <c r="API113" s="201"/>
      <c r="APJ113" s="223"/>
      <c r="APK113" s="213"/>
      <c r="APL113" s="213"/>
      <c r="APM113" s="201"/>
      <c r="APN113" s="223"/>
      <c r="APO113" s="213"/>
      <c r="APP113" s="213"/>
      <c r="APQ113" s="201"/>
      <c r="APR113" s="223"/>
      <c r="APS113" s="213"/>
      <c r="APT113" s="213"/>
      <c r="APU113" s="201"/>
      <c r="APV113" s="223"/>
      <c r="APW113" s="213"/>
      <c r="APX113" s="213"/>
      <c r="APY113" s="201"/>
      <c r="APZ113" s="223"/>
      <c r="AQA113" s="213"/>
      <c r="AQB113" s="213"/>
      <c r="AQC113" s="201"/>
      <c r="AQD113" s="223"/>
      <c r="AQE113" s="213"/>
      <c r="AQF113" s="213"/>
      <c r="AQG113" s="201"/>
      <c r="AQH113" s="223"/>
      <c r="AQI113" s="213"/>
      <c r="AQJ113" s="213"/>
      <c r="AQK113" s="201"/>
      <c r="AQL113" s="223"/>
      <c r="AQM113" s="213"/>
      <c r="AQN113" s="213"/>
      <c r="AQO113" s="201"/>
      <c r="AQP113" s="223"/>
      <c r="AQQ113" s="213"/>
      <c r="AQR113" s="213"/>
      <c r="AQS113" s="201"/>
      <c r="AQT113" s="223"/>
      <c r="AQU113" s="213"/>
      <c r="AQV113" s="213"/>
      <c r="AQW113" s="201"/>
      <c r="AQX113" s="223"/>
      <c r="AQY113" s="213"/>
      <c r="AQZ113" s="213"/>
      <c r="ARA113" s="201"/>
      <c r="ARB113" s="223"/>
      <c r="ARC113" s="213"/>
      <c r="ARD113" s="213"/>
      <c r="ARE113" s="201"/>
      <c r="ARF113" s="223"/>
      <c r="ARG113" s="213"/>
      <c r="ARH113" s="213"/>
      <c r="ARI113" s="201"/>
      <c r="ARJ113" s="223"/>
      <c r="ARK113" s="213"/>
      <c r="ARL113" s="213"/>
      <c r="ARM113" s="201"/>
      <c r="ARN113" s="223"/>
      <c r="ARO113" s="213"/>
      <c r="ARP113" s="213"/>
      <c r="ARQ113" s="201"/>
      <c r="ARR113" s="223"/>
      <c r="ARS113" s="213"/>
      <c r="ART113" s="213"/>
      <c r="ARU113" s="201"/>
      <c r="ARV113" s="223"/>
      <c r="ARW113" s="213"/>
      <c r="ARX113" s="213"/>
      <c r="ARY113" s="201"/>
      <c r="ARZ113" s="223"/>
      <c r="ASA113" s="213"/>
      <c r="ASB113" s="213"/>
      <c r="ASC113" s="201"/>
      <c r="ASD113" s="223"/>
      <c r="ASE113" s="213"/>
      <c r="ASF113" s="213"/>
      <c r="ASG113" s="201"/>
      <c r="ASH113" s="223"/>
      <c r="ASI113" s="213"/>
      <c r="ASJ113" s="213"/>
      <c r="ASK113" s="201"/>
      <c r="ASL113" s="223"/>
      <c r="ASM113" s="213"/>
      <c r="ASN113" s="213"/>
      <c r="ASO113" s="201"/>
      <c r="ASP113" s="223"/>
      <c r="ASQ113" s="213"/>
      <c r="ASR113" s="213"/>
      <c r="ASS113" s="201"/>
      <c r="AST113" s="223"/>
      <c r="ASU113" s="213"/>
      <c r="ASV113" s="213"/>
      <c r="ASW113" s="201"/>
      <c r="ASX113" s="223"/>
      <c r="ASY113" s="213"/>
      <c r="ASZ113" s="213"/>
      <c r="ATA113" s="201"/>
      <c r="ATB113" s="223"/>
      <c r="ATC113" s="213"/>
      <c r="ATD113" s="213"/>
      <c r="ATE113" s="201"/>
      <c r="ATF113" s="223"/>
      <c r="ATG113" s="213"/>
      <c r="ATH113" s="213"/>
      <c r="ATI113" s="201"/>
      <c r="ATJ113" s="223"/>
      <c r="ATK113" s="213"/>
      <c r="ATL113" s="213"/>
      <c r="ATM113" s="201"/>
      <c r="ATN113" s="223"/>
      <c r="ATO113" s="213"/>
      <c r="ATP113" s="213"/>
      <c r="ATQ113" s="201"/>
      <c r="ATR113" s="223"/>
      <c r="ATS113" s="213"/>
      <c r="ATT113" s="213"/>
      <c r="ATU113" s="201"/>
      <c r="ATV113" s="223"/>
      <c r="ATW113" s="213"/>
      <c r="ATX113" s="213"/>
      <c r="ATY113" s="201"/>
      <c r="ATZ113" s="223"/>
      <c r="AUA113" s="213"/>
      <c r="AUB113" s="213"/>
      <c r="AUC113" s="201"/>
      <c r="AUD113" s="223"/>
      <c r="AUE113" s="213"/>
      <c r="AUF113" s="213"/>
      <c r="AUG113" s="201"/>
      <c r="AUH113" s="223"/>
      <c r="AUI113" s="213"/>
      <c r="AUJ113" s="213"/>
      <c r="AUK113" s="201"/>
      <c r="AUL113" s="223"/>
      <c r="AUM113" s="213"/>
      <c r="AUN113" s="213"/>
      <c r="AUO113" s="201"/>
      <c r="AUP113" s="223"/>
      <c r="AUQ113" s="213"/>
      <c r="AUR113" s="213"/>
      <c r="AUS113" s="201"/>
      <c r="AUT113" s="223"/>
      <c r="AUU113" s="213"/>
      <c r="AUV113" s="213"/>
      <c r="AUW113" s="201"/>
      <c r="AUX113" s="223"/>
      <c r="AUY113" s="213"/>
      <c r="AUZ113" s="213"/>
      <c r="AVA113" s="201"/>
      <c r="AVB113" s="223"/>
      <c r="AVC113" s="213"/>
      <c r="AVD113" s="213"/>
      <c r="AVE113" s="201"/>
      <c r="AVF113" s="223"/>
      <c r="AVG113" s="213"/>
      <c r="AVH113" s="213"/>
      <c r="AVI113" s="201"/>
      <c r="AVJ113" s="223"/>
      <c r="AVK113" s="213"/>
      <c r="AVL113" s="213"/>
      <c r="AVM113" s="201"/>
      <c r="AVN113" s="223"/>
      <c r="AVO113" s="213"/>
      <c r="AVP113" s="213"/>
      <c r="AVQ113" s="201"/>
      <c r="AVR113" s="223"/>
      <c r="AVS113" s="213"/>
      <c r="AVT113" s="213"/>
      <c r="AVU113" s="201"/>
      <c r="AVV113" s="223"/>
      <c r="AVW113" s="213"/>
      <c r="AVX113" s="213"/>
      <c r="AVY113" s="201"/>
      <c r="AVZ113" s="223"/>
      <c r="AWA113" s="213"/>
      <c r="AWB113" s="213"/>
      <c r="AWC113" s="201"/>
      <c r="AWD113" s="223"/>
      <c r="AWE113" s="213"/>
      <c r="AWF113" s="213"/>
      <c r="AWG113" s="201"/>
      <c r="AWH113" s="223"/>
      <c r="AWI113" s="213"/>
      <c r="AWJ113" s="213"/>
      <c r="AWK113" s="201"/>
      <c r="AWL113" s="223"/>
      <c r="AWM113" s="213"/>
      <c r="AWN113" s="213"/>
      <c r="AWO113" s="201"/>
      <c r="AWP113" s="223"/>
      <c r="AWQ113" s="213"/>
      <c r="AWR113" s="213"/>
      <c r="AWS113" s="201"/>
      <c r="AWT113" s="223"/>
      <c r="AWU113" s="213"/>
      <c r="AWV113" s="213"/>
      <c r="AWW113" s="201"/>
      <c r="AWX113" s="223"/>
      <c r="AWY113" s="213"/>
      <c r="AWZ113" s="213"/>
      <c r="AXA113" s="201"/>
      <c r="AXB113" s="223"/>
      <c r="AXC113" s="213"/>
      <c r="AXD113" s="213"/>
      <c r="AXE113" s="201"/>
      <c r="AXF113" s="223"/>
      <c r="AXG113" s="213"/>
      <c r="AXH113" s="213"/>
      <c r="AXI113" s="201"/>
      <c r="AXJ113" s="223"/>
      <c r="AXK113" s="213"/>
      <c r="AXL113" s="213"/>
      <c r="AXM113" s="201"/>
      <c r="AXN113" s="223"/>
      <c r="AXO113" s="213"/>
      <c r="AXP113" s="213"/>
      <c r="AXQ113" s="201"/>
      <c r="AXR113" s="223"/>
      <c r="AXS113" s="213"/>
      <c r="AXT113" s="213"/>
      <c r="AXU113" s="201"/>
      <c r="AXV113" s="223"/>
      <c r="AXW113" s="213"/>
      <c r="AXX113" s="213"/>
      <c r="AXY113" s="201"/>
      <c r="AXZ113" s="223"/>
      <c r="AYA113" s="213"/>
      <c r="AYB113" s="213"/>
      <c r="AYC113" s="201"/>
      <c r="AYD113" s="223"/>
      <c r="AYE113" s="213"/>
      <c r="AYF113" s="213"/>
      <c r="AYG113" s="201"/>
      <c r="AYH113" s="223"/>
      <c r="AYI113" s="213"/>
      <c r="AYJ113" s="213"/>
      <c r="AYK113" s="201"/>
      <c r="AYL113" s="223"/>
      <c r="AYM113" s="213"/>
      <c r="AYN113" s="213"/>
      <c r="AYO113" s="201"/>
      <c r="AYP113" s="223"/>
      <c r="AYQ113" s="213"/>
      <c r="AYR113" s="213"/>
      <c r="AYS113" s="201"/>
      <c r="AYT113" s="223"/>
      <c r="AYU113" s="213"/>
      <c r="AYV113" s="213"/>
      <c r="AYW113" s="201"/>
      <c r="AYX113" s="223"/>
      <c r="AYY113" s="213"/>
      <c r="AYZ113" s="213"/>
      <c r="AZA113" s="201"/>
      <c r="AZB113" s="223"/>
      <c r="AZC113" s="213"/>
      <c r="AZD113" s="213"/>
      <c r="AZE113" s="201"/>
      <c r="AZF113" s="223"/>
      <c r="AZG113" s="213"/>
      <c r="AZH113" s="213"/>
      <c r="AZI113" s="201"/>
      <c r="AZJ113" s="223"/>
      <c r="AZK113" s="213"/>
      <c r="AZL113" s="213"/>
      <c r="AZM113" s="201"/>
      <c r="AZN113" s="223"/>
      <c r="AZO113" s="213"/>
      <c r="AZP113" s="213"/>
      <c r="AZQ113" s="201"/>
      <c r="AZR113" s="223"/>
      <c r="AZS113" s="213"/>
      <c r="AZT113" s="213"/>
      <c r="AZU113" s="201"/>
      <c r="AZV113" s="223"/>
      <c r="AZW113" s="213"/>
      <c r="AZX113" s="213"/>
      <c r="AZY113" s="201"/>
      <c r="AZZ113" s="223"/>
      <c r="BAA113" s="213"/>
      <c r="BAB113" s="213"/>
      <c r="BAC113" s="201"/>
      <c r="BAD113" s="223"/>
      <c r="BAE113" s="213"/>
      <c r="BAF113" s="213"/>
      <c r="BAG113" s="201"/>
      <c r="BAH113" s="223"/>
      <c r="BAI113" s="213"/>
      <c r="BAJ113" s="213"/>
      <c r="BAK113" s="201"/>
      <c r="BAL113" s="223"/>
      <c r="BAM113" s="213"/>
      <c r="BAN113" s="213"/>
      <c r="BAO113" s="201"/>
      <c r="BAP113" s="223"/>
      <c r="BAQ113" s="213"/>
      <c r="BAR113" s="213"/>
      <c r="BAS113" s="201"/>
      <c r="BAT113" s="223"/>
      <c r="BAU113" s="213"/>
      <c r="BAV113" s="213"/>
      <c r="BAW113" s="201"/>
      <c r="BAX113" s="223"/>
      <c r="BAY113" s="213"/>
      <c r="BAZ113" s="213"/>
      <c r="BBA113" s="201"/>
      <c r="BBB113" s="223"/>
      <c r="BBC113" s="213"/>
      <c r="BBD113" s="213"/>
      <c r="BBE113" s="201"/>
      <c r="BBF113" s="223"/>
      <c r="BBG113" s="213"/>
      <c r="BBH113" s="213"/>
      <c r="BBI113" s="201"/>
      <c r="BBJ113" s="223"/>
      <c r="BBK113" s="213"/>
      <c r="BBL113" s="213"/>
      <c r="BBM113" s="201"/>
      <c r="BBN113" s="223"/>
      <c r="BBO113" s="213"/>
      <c r="BBP113" s="213"/>
      <c r="BBQ113" s="201"/>
      <c r="BBR113" s="223"/>
      <c r="BBS113" s="213"/>
      <c r="BBT113" s="213"/>
      <c r="BBU113" s="201"/>
      <c r="BBV113" s="223"/>
      <c r="BBW113" s="213"/>
      <c r="BBX113" s="213"/>
      <c r="BBY113" s="201"/>
      <c r="BBZ113" s="223"/>
      <c r="BCA113" s="213"/>
      <c r="BCB113" s="213"/>
      <c r="BCC113" s="201"/>
      <c r="BCD113" s="223"/>
      <c r="BCE113" s="213"/>
      <c r="BCF113" s="213"/>
      <c r="BCG113" s="201"/>
      <c r="BCH113" s="223"/>
      <c r="BCI113" s="213"/>
      <c r="BCJ113" s="213"/>
      <c r="BCK113" s="201"/>
      <c r="BCL113" s="223"/>
      <c r="BCM113" s="213"/>
      <c r="BCN113" s="213"/>
      <c r="BCO113" s="201"/>
      <c r="BCP113" s="223"/>
      <c r="BCQ113" s="213"/>
      <c r="BCR113" s="213"/>
      <c r="BCS113" s="201"/>
      <c r="BCT113" s="223"/>
      <c r="BCU113" s="213"/>
      <c r="BCV113" s="213"/>
      <c r="BCW113" s="201"/>
      <c r="BCX113" s="223"/>
      <c r="BCY113" s="213"/>
      <c r="BCZ113" s="213"/>
      <c r="BDA113" s="201"/>
      <c r="BDB113" s="223"/>
      <c r="BDC113" s="213"/>
      <c r="BDD113" s="213"/>
      <c r="BDE113" s="201"/>
      <c r="BDF113" s="223"/>
      <c r="BDG113" s="213"/>
      <c r="BDH113" s="213"/>
      <c r="BDI113" s="201"/>
      <c r="BDJ113" s="223"/>
      <c r="BDK113" s="213"/>
      <c r="BDL113" s="213"/>
      <c r="BDM113" s="201"/>
      <c r="BDN113" s="223"/>
      <c r="BDO113" s="213"/>
      <c r="BDP113" s="213"/>
      <c r="BDQ113" s="201"/>
      <c r="BDR113" s="223"/>
      <c r="BDS113" s="213"/>
      <c r="BDT113" s="213"/>
      <c r="BDU113" s="201"/>
      <c r="BDV113" s="223"/>
      <c r="BDW113" s="213"/>
      <c r="BDX113" s="213"/>
      <c r="BDY113" s="201"/>
      <c r="BDZ113" s="223"/>
      <c r="BEA113" s="213"/>
      <c r="BEB113" s="213"/>
      <c r="BEC113" s="201"/>
      <c r="BED113" s="223"/>
      <c r="BEE113" s="213"/>
      <c r="BEF113" s="213"/>
      <c r="BEG113" s="201"/>
      <c r="BEH113" s="223"/>
      <c r="BEI113" s="213"/>
      <c r="BEJ113" s="213"/>
      <c r="BEK113" s="201"/>
      <c r="BEL113" s="223"/>
      <c r="BEM113" s="213"/>
      <c r="BEN113" s="213"/>
      <c r="BEO113" s="201"/>
      <c r="BEP113" s="223"/>
      <c r="BEQ113" s="213"/>
      <c r="BER113" s="213"/>
      <c r="BES113" s="201"/>
      <c r="BET113" s="223"/>
      <c r="BEU113" s="213"/>
      <c r="BEV113" s="213"/>
      <c r="BEW113" s="201"/>
      <c r="BEX113" s="223"/>
      <c r="BEY113" s="213"/>
      <c r="BEZ113" s="213"/>
      <c r="BFA113" s="201"/>
      <c r="BFB113" s="223"/>
      <c r="BFC113" s="213"/>
      <c r="BFD113" s="213"/>
      <c r="BFE113" s="201"/>
      <c r="BFF113" s="223"/>
      <c r="BFG113" s="213"/>
      <c r="BFH113" s="213"/>
      <c r="BFI113" s="201"/>
      <c r="BFJ113" s="223"/>
      <c r="BFK113" s="213"/>
      <c r="BFL113" s="213"/>
      <c r="BFM113" s="201"/>
      <c r="BFN113" s="223"/>
      <c r="BFO113" s="213"/>
      <c r="BFP113" s="213"/>
      <c r="BFQ113" s="201"/>
      <c r="BFR113" s="223"/>
      <c r="BFS113" s="213"/>
      <c r="BFT113" s="213"/>
      <c r="BFU113" s="201"/>
      <c r="BFV113" s="223"/>
      <c r="BFW113" s="213"/>
      <c r="BFX113" s="213"/>
      <c r="BFY113" s="201"/>
      <c r="BFZ113" s="223"/>
      <c r="BGA113" s="213"/>
      <c r="BGB113" s="213"/>
      <c r="BGC113" s="201"/>
      <c r="BGD113" s="223"/>
      <c r="BGE113" s="213"/>
      <c r="BGF113" s="213"/>
      <c r="BGG113" s="201"/>
      <c r="BGH113" s="223"/>
      <c r="BGI113" s="213"/>
      <c r="BGJ113" s="213"/>
      <c r="BGK113" s="201"/>
      <c r="BGL113" s="223"/>
      <c r="BGM113" s="213"/>
      <c r="BGN113" s="213"/>
      <c r="BGO113" s="201"/>
      <c r="BGP113" s="223"/>
      <c r="BGQ113" s="213"/>
      <c r="BGR113" s="213"/>
      <c r="BGS113" s="201"/>
      <c r="BGT113" s="223"/>
      <c r="BGU113" s="213"/>
      <c r="BGV113" s="213"/>
      <c r="BGW113" s="201"/>
      <c r="BGX113" s="223"/>
      <c r="BGY113" s="213"/>
      <c r="BGZ113" s="213"/>
      <c r="BHA113" s="201"/>
      <c r="BHB113" s="223"/>
      <c r="BHC113" s="213"/>
      <c r="BHD113" s="213"/>
      <c r="BHE113" s="201"/>
      <c r="BHF113" s="223"/>
      <c r="BHG113" s="213"/>
      <c r="BHH113" s="213"/>
      <c r="BHI113" s="201"/>
      <c r="BHJ113" s="223"/>
      <c r="BHK113" s="213"/>
      <c r="BHL113" s="213"/>
      <c r="BHM113" s="201"/>
      <c r="BHN113" s="223"/>
      <c r="BHO113" s="213"/>
      <c r="BHP113" s="213"/>
      <c r="BHQ113" s="201"/>
      <c r="BHR113" s="223"/>
      <c r="BHS113" s="213"/>
      <c r="BHT113" s="213"/>
      <c r="BHU113" s="201"/>
      <c r="BHV113" s="223"/>
      <c r="BHW113" s="213"/>
      <c r="BHX113" s="213"/>
      <c r="BHY113" s="201"/>
      <c r="BHZ113" s="223"/>
      <c r="BIA113" s="213"/>
      <c r="BIB113" s="213"/>
      <c r="BIC113" s="201"/>
      <c r="BID113" s="223"/>
      <c r="BIE113" s="213"/>
      <c r="BIF113" s="213"/>
      <c r="BIG113" s="201"/>
      <c r="BIH113" s="223"/>
      <c r="BII113" s="213"/>
      <c r="BIJ113" s="213"/>
      <c r="BIK113" s="201"/>
      <c r="BIL113" s="223"/>
      <c r="BIM113" s="213"/>
      <c r="BIN113" s="213"/>
      <c r="BIO113" s="201"/>
      <c r="BIP113" s="223"/>
      <c r="BIQ113" s="213"/>
      <c r="BIR113" s="213"/>
      <c r="BIS113" s="201"/>
      <c r="BIT113" s="223"/>
      <c r="BIU113" s="213"/>
      <c r="BIV113" s="213"/>
      <c r="BIW113" s="201"/>
      <c r="BIX113" s="223"/>
      <c r="BIY113" s="213"/>
      <c r="BIZ113" s="213"/>
      <c r="BJA113" s="201"/>
      <c r="BJB113" s="223"/>
      <c r="BJC113" s="213"/>
      <c r="BJD113" s="213"/>
      <c r="BJE113" s="201"/>
      <c r="BJF113" s="223"/>
      <c r="BJG113" s="213"/>
      <c r="BJH113" s="213"/>
      <c r="BJI113" s="201"/>
      <c r="BJJ113" s="223"/>
      <c r="BJK113" s="213"/>
      <c r="BJL113" s="213"/>
      <c r="BJM113" s="201"/>
      <c r="BJN113" s="223"/>
      <c r="BJO113" s="213"/>
      <c r="BJP113" s="213"/>
      <c r="BJQ113" s="201"/>
      <c r="BJR113" s="223"/>
      <c r="BJS113" s="213"/>
      <c r="BJT113" s="213"/>
      <c r="BJU113" s="201"/>
      <c r="BJV113" s="223"/>
      <c r="BJW113" s="213"/>
      <c r="BJX113" s="213"/>
      <c r="BJY113" s="201"/>
      <c r="BJZ113" s="223"/>
      <c r="BKA113" s="213"/>
      <c r="BKB113" s="213"/>
      <c r="BKC113" s="201"/>
      <c r="BKD113" s="223"/>
      <c r="BKE113" s="213"/>
      <c r="BKF113" s="213"/>
      <c r="BKG113" s="201"/>
      <c r="BKH113" s="223"/>
      <c r="BKI113" s="213"/>
      <c r="BKJ113" s="213"/>
      <c r="BKK113" s="201"/>
      <c r="BKL113" s="223"/>
      <c r="BKM113" s="213"/>
      <c r="BKN113" s="213"/>
      <c r="BKO113" s="201"/>
      <c r="BKP113" s="223"/>
      <c r="BKQ113" s="213"/>
      <c r="BKR113" s="213"/>
      <c r="BKS113" s="201"/>
      <c r="BKT113" s="223"/>
      <c r="BKU113" s="213"/>
      <c r="BKV113" s="213"/>
      <c r="BKW113" s="201"/>
      <c r="BKX113" s="223"/>
      <c r="BKY113" s="213"/>
      <c r="BKZ113" s="213"/>
      <c r="BLA113" s="201"/>
      <c r="BLB113" s="223"/>
      <c r="BLC113" s="213"/>
      <c r="BLD113" s="213"/>
      <c r="BLE113" s="201"/>
      <c r="BLF113" s="223"/>
      <c r="BLG113" s="213"/>
      <c r="BLH113" s="213"/>
      <c r="BLI113" s="201"/>
      <c r="BLJ113" s="223"/>
      <c r="BLK113" s="213"/>
      <c r="BLL113" s="213"/>
      <c r="BLM113" s="201"/>
      <c r="BLN113" s="223"/>
      <c r="BLO113" s="213"/>
      <c r="BLP113" s="213"/>
      <c r="BLQ113" s="201"/>
      <c r="BLR113" s="223"/>
      <c r="BLS113" s="213"/>
      <c r="BLT113" s="213"/>
      <c r="BLU113" s="201"/>
      <c r="BLV113" s="223"/>
      <c r="BLW113" s="213"/>
      <c r="BLX113" s="213"/>
      <c r="BLY113" s="201"/>
      <c r="BLZ113" s="223"/>
      <c r="BMA113" s="213"/>
      <c r="BMB113" s="213"/>
      <c r="BMC113" s="201"/>
      <c r="BMD113" s="223"/>
      <c r="BME113" s="213"/>
      <c r="BMF113" s="213"/>
      <c r="BMG113" s="201"/>
      <c r="BMH113" s="223"/>
      <c r="BMI113" s="213"/>
      <c r="BMJ113" s="213"/>
      <c r="BMK113" s="201"/>
      <c r="BML113" s="223"/>
      <c r="BMM113" s="213"/>
      <c r="BMN113" s="213"/>
      <c r="BMO113" s="201"/>
      <c r="BMP113" s="223"/>
      <c r="BMQ113" s="213"/>
      <c r="BMR113" s="213"/>
      <c r="BMS113" s="201"/>
      <c r="BMT113" s="223"/>
      <c r="BMU113" s="213"/>
      <c r="BMV113" s="213"/>
      <c r="BMW113" s="201"/>
      <c r="BMX113" s="223"/>
      <c r="BMY113" s="213"/>
      <c r="BMZ113" s="213"/>
      <c r="BNA113" s="201"/>
      <c r="BNB113" s="223"/>
      <c r="BNC113" s="213"/>
      <c r="BND113" s="213"/>
      <c r="BNE113" s="201"/>
      <c r="BNF113" s="223"/>
      <c r="BNG113" s="213"/>
      <c r="BNH113" s="213"/>
      <c r="BNI113" s="201"/>
      <c r="BNJ113" s="223"/>
      <c r="BNK113" s="213"/>
      <c r="BNL113" s="213"/>
      <c r="BNM113" s="201"/>
      <c r="BNN113" s="223"/>
      <c r="BNO113" s="213"/>
      <c r="BNP113" s="213"/>
      <c r="BNQ113" s="201"/>
      <c r="BNR113" s="223"/>
      <c r="BNS113" s="213"/>
      <c r="BNT113" s="213"/>
      <c r="BNU113" s="201"/>
      <c r="BNV113" s="223"/>
      <c r="BNW113" s="213"/>
      <c r="BNX113" s="213"/>
      <c r="BNY113" s="201"/>
      <c r="BNZ113" s="223"/>
      <c r="BOA113" s="213"/>
      <c r="BOB113" s="213"/>
      <c r="BOC113" s="201"/>
      <c r="BOD113" s="223"/>
      <c r="BOE113" s="213"/>
      <c r="BOF113" s="213"/>
      <c r="BOG113" s="201"/>
      <c r="BOH113" s="223"/>
      <c r="BOI113" s="213"/>
      <c r="BOJ113" s="213"/>
      <c r="BOK113" s="201"/>
      <c r="BOL113" s="223"/>
      <c r="BOM113" s="213"/>
      <c r="BON113" s="213"/>
      <c r="BOO113" s="201"/>
      <c r="BOP113" s="223"/>
      <c r="BOQ113" s="213"/>
      <c r="BOR113" s="213"/>
      <c r="BOS113" s="201"/>
      <c r="BOT113" s="223"/>
      <c r="BOU113" s="213"/>
      <c r="BOV113" s="213"/>
      <c r="BOW113" s="201"/>
      <c r="BOX113" s="223"/>
      <c r="BOY113" s="213"/>
      <c r="BOZ113" s="213"/>
      <c r="BPA113" s="201"/>
      <c r="BPB113" s="223"/>
      <c r="BPC113" s="213"/>
      <c r="BPD113" s="213"/>
      <c r="BPE113" s="201"/>
      <c r="BPF113" s="223"/>
      <c r="BPG113" s="213"/>
      <c r="BPH113" s="213"/>
      <c r="BPI113" s="201"/>
      <c r="BPJ113" s="223"/>
      <c r="BPK113" s="213"/>
      <c r="BPL113" s="213"/>
      <c r="BPM113" s="201"/>
      <c r="BPN113" s="223"/>
      <c r="BPO113" s="213"/>
      <c r="BPP113" s="213"/>
      <c r="BPQ113" s="201"/>
      <c r="BPR113" s="223"/>
      <c r="BPS113" s="213"/>
      <c r="BPT113" s="213"/>
      <c r="BPU113" s="201"/>
      <c r="BPV113" s="223"/>
      <c r="BPW113" s="213"/>
      <c r="BPX113" s="213"/>
      <c r="BPY113" s="201"/>
      <c r="BPZ113" s="223"/>
      <c r="BQA113" s="213"/>
      <c r="BQB113" s="213"/>
      <c r="BQC113" s="201"/>
      <c r="BQD113" s="223"/>
      <c r="BQE113" s="213"/>
      <c r="BQF113" s="213"/>
      <c r="BQG113" s="201"/>
      <c r="BQH113" s="223"/>
      <c r="BQI113" s="213"/>
      <c r="BQJ113" s="213"/>
      <c r="BQK113" s="201"/>
      <c r="BQL113" s="223"/>
      <c r="BQM113" s="213"/>
      <c r="BQN113" s="213"/>
      <c r="BQO113" s="201"/>
      <c r="BQP113" s="223"/>
      <c r="BQQ113" s="213"/>
      <c r="BQR113" s="213"/>
      <c r="BQS113" s="201"/>
      <c r="BQT113" s="223"/>
      <c r="BQU113" s="213"/>
      <c r="BQV113" s="213"/>
      <c r="BQW113" s="201"/>
      <c r="BQX113" s="223"/>
      <c r="BQY113" s="213"/>
      <c r="BQZ113" s="213"/>
      <c r="BRA113" s="201"/>
      <c r="BRB113" s="223"/>
      <c r="BRC113" s="213"/>
      <c r="BRD113" s="213"/>
      <c r="BRE113" s="201"/>
      <c r="BRF113" s="223"/>
      <c r="BRG113" s="213"/>
      <c r="BRH113" s="213"/>
      <c r="BRI113" s="201"/>
      <c r="BRJ113" s="223"/>
      <c r="BRK113" s="213"/>
      <c r="BRL113" s="213"/>
      <c r="BRM113" s="201"/>
      <c r="BRN113" s="223"/>
      <c r="BRO113" s="213"/>
      <c r="BRP113" s="213"/>
      <c r="BRQ113" s="201"/>
      <c r="BRR113" s="223"/>
      <c r="BRS113" s="213"/>
      <c r="BRT113" s="213"/>
      <c r="BRU113" s="201"/>
      <c r="BRV113" s="223"/>
      <c r="BRW113" s="213"/>
      <c r="BRX113" s="213"/>
      <c r="BRY113" s="201"/>
      <c r="BRZ113" s="223"/>
      <c r="BSA113" s="213"/>
      <c r="BSB113" s="213"/>
      <c r="BSC113" s="201"/>
      <c r="BSD113" s="223"/>
      <c r="BSE113" s="213"/>
      <c r="BSF113" s="213"/>
      <c r="BSG113" s="201"/>
      <c r="BSH113" s="223"/>
      <c r="BSI113" s="213"/>
      <c r="BSJ113" s="213"/>
      <c r="BSK113" s="201"/>
      <c r="BSL113" s="223"/>
      <c r="BSM113" s="213"/>
      <c r="BSN113" s="213"/>
      <c r="BSO113" s="201"/>
      <c r="BSP113" s="223"/>
      <c r="BSQ113" s="213"/>
      <c r="BSR113" s="213"/>
      <c r="BSS113" s="201"/>
      <c r="BST113" s="223"/>
      <c r="BSU113" s="213"/>
      <c r="BSV113" s="213"/>
      <c r="BSW113" s="201"/>
      <c r="BSX113" s="223"/>
      <c r="BSY113" s="213"/>
      <c r="BSZ113" s="213"/>
      <c r="BTA113" s="201"/>
      <c r="BTB113" s="223"/>
      <c r="BTC113" s="213"/>
      <c r="BTD113" s="213"/>
      <c r="BTE113" s="201"/>
      <c r="BTF113" s="223"/>
      <c r="BTG113" s="213"/>
      <c r="BTH113" s="213"/>
      <c r="BTI113" s="201"/>
      <c r="BTJ113" s="223"/>
      <c r="BTK113" s="213"/>
      <c r="BTL113" s="213"/>
      <c r="BTM113" s="201"/>
      <c r="BTN113" s="223"/>
      <c r="BTO113" s="213"/>
      <c r="BTP113" s="213"/>
      <c r="BTQ113" s="201"/>
      <c r="BTR113" s="223"/>
      <c r="BTS113" s="213"/>
      <c r="BTT113" s="213"/>
      <c r="BTU113" s="201"/>
      <c r="BTV113" s="223"/>
      <c r="BTW113" s="213"/>
      <c r="BTX113" s="213"/>
      <c r="BTY113" s="201"/>
      <c r="BTZ113" s="223"/>
      <c r="BUA113" s="213"/>
      <c r="BUB113" s="213"/>
      <c r="BUC113" s="201"/>
      <c r="BUD113" s="223"/>
      <c r="BUE113" s="213"/>
      <c r="BUF113" s="213"/>
      <c r="BUG113" s="201"/>
      <c r="BUH113" s="223"/>
      <c r="BUI113" s="213"/>
      <c r="BUJ113" s="213"/>
      <c r="BUK113" s="201"/>
      <c r="BUL113" s="223"/>
      <c r="BUM113" s="213"/>
      <c r="BUN113" s="213"/>
      <c r="BUO113" s="201"/>
      <c r="BUP113" s="223"/>
      <c r="BUQ113" s="213"/>
      <c r="BUR113" s="213"/>
      <c r="BUS113" s="201"/>
      <c r="BUT113" s="223"/>
      <c r="BUU113" s="213"/>
      <c r="BUV113" s="213"/>
      <c r="BUW113" s="201"/>
      <c r="BUX113" s="223"/>
      <c r="BUY113" s="213"/>
      <c r="BUZ113" s="213"/>
      <c r="BVA113" s="201"/>
      <c r="BVB113" s="223"/>
      <c r="BVC113" s="213"/>
      <c r="BVD113" s="213"/>
      <c r="BVE113" s="201"/>
      <c r="BVF113" s="223"/>
      <c r="BVG113" s="213"/>
      <c r="BVH113" s="213"/>
      <c r="BVI113" s="201"/>
      <c r="BVJ113" s="223"/>
      <c r="BVK113" s="213"/>
      <c r="BVL113" s="213"/>
      <c r="BVM113" s="201"/>
      <c r="BVN113" s="223"/>
      <c r="BVO113" s="213"/>
      <c r="BVP113" s="213"/>
      <c r="BVQ113" s="201"/>
      <c r="BVR113" s="223"/>
      <c r="BVS113" s="213"/>
      <c r="BVT113" s="213"/>
      <c r="BVU113" s="201"/>
      <c r="BVV113" s="223"/>
      <c r="BVW113" s="213"/>
      <c r="BVX113" s="213"/>
      <c r="BVY113" s="201"/>
      <c r="BVZ113" s="223"/>
      <c r="BWA113" s="213"/>
      <c r="BWB113" s="213"/>
      <c r="BWC113" s="201"/>
      <c r="BWD113" s="223"/>
      <c r="BWE113" s="213"/>
      <c r="BWF113" s="213"/>
      <c r="BWG113" s="201"/>
      <c r="BWH113" s="223"/>
      <c r="BWI113" s="213"/>
      <c r="BWJ113" s="213"/>
      <c r="BWK113" s="201"/>
      <c r="BWL113" s="223"/>
      <c r="BWM113" s="213"/>
      <c r="BWN113" s="213"/>
      <c r="BWO113" s="201"/>
      <c r="BWP113" s="223"/>
      <c r="BWQ113" s="213"/>
      <c r="BWR113" s="213"/>
      <c r="BWS113" s="201"/>
      <c r="BWT113" s="223"/>
      <c r="BWU113" s="213"/>
      <c r="BWV113" s="213"/>
      <c r="BWW113" s="201"/>
      <c r="BWX113" s="223"/>
      <c r="BWY113" s="213"/>
      <c r="BWZ113" s="213"/>
      <c r="BXA113" s="201"/>
      <c r="BXB113" s="223"/>
      <c r="BXC113" s="213"/>
      <c r="BXD113" s="213"/>
      <c r="BXE113" s="201"/>
      <c r="BXF113" s="223"/>
      <c r="BXG113" s="213"/>
      <c r="BXH113" s="213"/>
      <c r="BXI113" s="201"/>
      <c r="BXJ113" s="223"/>
      <c r="BXK113" s="213"/>
      <c r="BXL113" s="213"/>
      <c r="BXM113" s="201"/>
      <c r="BXN113" s="223"/>
      <c r="BXO113" s="213"/>
      <c r="BXP113" s="213"/>
      <c r="BXQ113" s="201"/>
      <c r="BXR113" s="223"/>
      <c r="BXS113" s="213"/>
      <c r="BXT113" s="213"/>
      <c r="BXU113" s="201"/>
      <c r="BXV113" s="223"/>
      <c r="BXW113" s="213"/>
      <c r="BXX113" s="213"/>
      <c r="BXY113" s="201"/>
      <c r="BXZ113" s="223"/>
      <c r="BYA113" s="213"/>
      <c r="BYB113" s="213"/>
      <c r="BYC113" s="201"/>
      <c r="BYD113" s="223"/>
      <c r="BYE113" s="213"/>
      <c r="BYF113" s="213"/>
      <c r="BYG113" s="201"/>
      <c r="BYH113" s="223"/>
      <c r="BYI113" s="213"/>
      <c r="BYJ113" s="213"/>
      <c r="BYK113" s="201"/>
      <c r="BYL113" s="223"/>
      <c r="BYM113" s="213"/>
      <c r="BYN113" s="213"/>
      <c r="BYO113" s="201"/>
      <c r="BYP113" s="223"/>
      <c r="BYQ113" s="213"/>
      <c r="BYR113" s="213"/>
      <c r="BYS113" s="201"/>
      <c r="BYT113" s="223"/>
      <c r="BYU113" s="213"/>
      <c r="BYV113" s="213"/>
      <c r="BYW113" s="201"/>
      <c r="BYX113" s="223"/>
      <c r="BYY113" s="213"/>
      <c r="BYZ113" s="213"/>
      <c r="BZA113" s="201"/>
      <c r="BZB113" s="223"/>
      <c r="BZC113" s="213"/>
      <c r="BZD113" s="213"/>
      <c r="BZE113" s="201"/>
      <c r="BZF113" s="223"/>
      <c r="BZG113" s="213"/>
      <c r="BZH113" s="213"/>
      <c r="BZI113" s="201"/>
      <c r="BZJ113" s="223"/>
      <c r="BZK113" s="213"/>
      <c r="BZL113" s="213"/>
      <c r="BZM113" s="201"/>
      <c r="BZN113" s="223"/>
      <c r="BZO113" s="213"/>
      <c r="BZP113" s="213"/>
      <c r="BZQ113" s="201"/>
      <c r="BZR113" s="223"/>
      <c r="BZS113" s="213"/>
      <c r="BZT113" s="213"/>
      <c r="BZU113" s="201"/>
      <c r="BZV113" s="223"/>
      <c r="BZW113" s="213"/>
      <c r="BZX113" s="213"/>
      <c r="BZY113" s="201"/>
      <c r="BZZ113" s="223"/>
      <c r="CAA113" s="213"/>
      <c r="CAB113" s="213"/>
      <c r="CAC113" s="201"/>
      <c r="CAD113" s="223"/>
      <c r="CAE113" s="213"/>
      <c r="CAF113" s="213"/>
      <c r="CAG113" s="201"/>
      <c r="CAH113" s="223"/>
      <c r="CAI113" s="213"/>
      <c r="CAJ113" s="213"/>
      <c r="CAK113" s="201"/>
      <c r="CAL113" s="223"/>
      <c r="CAM113" s="213"/>
      <c r="CAN113" s="213"/>
      <c r="CAO113" s="201"/>
      <c r="CAP113" s="223"/>
      <c r="CAQ113" s="213"/>
      <c r="CAR113" s="213"/>
      <c r="CAS113" s="201"/>
      <c r="CAT113" s="223"/>
      <c r="CAU113" s="213"/>
      <c r="CAV113" s="213"/>
      <c r="CAW113" s="201"/>
      <c r="CAX113" s="223"/>
      <c r="CAY113" s="213"/>
      <c r="CAZ113" s="213"/>
      <c r="CBA113" s="201"/>
      <c r="CBB113" s="223"/>
      <c r="CBC113" s="213"/>
      <c r="CBD113" s="213"/>
      <c r="CBE113" s="201"/>
      <c r="CBF113" s="223"/>
      <c r="CBG113" s="213"/>
      <c r="CBH113" s="213"/>
      <c r="CBI113" s="201"/>
      <c r="CBJ113" s="223"/>
      <c r="CBK113" s="213"/>
      <c r="CBL113" s="213"/>
      <c r="CBM113" s="201"/>
      <c r="CBN113" s="223"/>
      <c r="CBO113" s="213"/>
      <c r="CBP113" s="213"/>
      <c r="CBQ113" s="201"/>
      <c r="CBR113" s="223"/>
      <c r="CBS113" s="213"/>
      <c r="CBT113" s="213"/>
      <c r="CBU113" s="201"/>
      <c r="CBV113" s="223"/>
      <c r="CBW113" s="213"/>
      <c r="CBX113" s="213"/>
      <c r="CBY113" s="201"/>
      <c r="CBZ113" s="223"/>
      <c r="CCA113" s="213"/>
      <c r="CCB113" s="213"/>
      <c r="CCC113" s="201"/>
      <c r="CCD113" s="223"/>
      <c r="CCE113" s="213"/>
      <c r="CCF113" s="213"/>
      <c r="CCG113" s="201"/>
      <c r="CCH113" s="223"/>
      <c r="CCI113" s="213"/>
      <c r="CCJ113" s="213"/>
      <c r="CCK113" s="201"/>
      <c r="CCL113" s="223"/>
      <c r="CCM113" s="213"/>
      <c r="CCN113" s="213"/>
      <c r="CCO113" s="201"/>
      <c r="CCP113" s="223"/>
      <c r="CCQ113" s="213"/>
      <c r="CCR113" s="213"/>
      <c r="CCS113" s="201"/>
      <c r="CCT113" s="223"/>
      <c r="CCU113" s="213"/>
      <c r="CCV113" s="213"/>
      <c r="CCW113" s="201"/>
      <c r="CCX113" s="223"/>
      <c r="CCY113" s="213"/>
      <c r="CCZ113" s="213"/>
      <c r="CDA113" s="201"/>
      <c r="CDB113" s="223"/>
      <c r="CDC113" s="213"/>
      <c r="CDD113" s="213"/>
      <c r="CDE113" s="201"/>
      <c r="CDF113" s="223"/>
      <c r="CDG113" s="213"/>
      <c r="CDH113" s="213"/>
      <c r="CDI113" s="201"/>
      <c r="CDJ113" s="223"/>
      <c r="CDK113" s="213"/>
      <c r="CDL113" s="213"/>
      <c r="CDM113" s="201"/>
      <c r="CDN113" s="223"/>
      <c r="CDO113" s="213"/>
      <c r="CDP113" s="213"/>
      <c r="CDQ113" s="201"/>
      <c r="CDR113" s="223"/>
      <c r="CDS113" s="213"/>
      <c r="CDT113" s="213"/>
      <c r="CDU113" s="201"/>
      <c r="CDV113" s="223"/>
      <c r="CDW113" s="213"/>
      <c r="CDX113" s="213"/>
      <c r="CDY113" s="201"/>
      <c r="CDZ113" s="223"/>
      <c r="CEA113" s="213"/>
      <c r="CEB113" s="213"/>
      <c r="CEC113" s="201"/>
      <c r="CED113" s="223"/>
      <c r="CEE113" s="213"/>
      <c r="CEF113" s="213"/>
      <c r="CEG113" s="201"/>
      <c r="CEH113" s="223"/>
      <c r="CEI113" s="213"/>
      <c r="CEJ113" s="213"/>
      <c r="CEK113" s="201"/>
      <c r="CEL113" s="223"/>
      <c r="CEM113" s="213"/>
      <c r="CEN113" s="213"/>
      <c r="CEO113" s="201"/>
      <c r="CEP113" s="223"/>
      <c r="CEQ113" s="213"/>
      <c r="CER113" s="213"/>
      <c r="CES113" s="201"/>
      <c r="CET113" s="223"/>
      <c r="CEU113" s="213"/>
      <c r="CEV113" s="213"/>
      <c r="CEW113" s="201"/>
      <c r="CEX113" s="223"/>
      <c r="CEY113" s="213"/>
      <c r="CEZ113" s="213"/>
      <c r="CFA113" s="201"/>
      <c r="CFB113" s="223"/>
      <c r="CFC113" s="213"/>
      <c r="CFD113" s="213"/>
      <c r="CFE113" s="201"/>
      <c r="CFF113" s="223"/>
      <c r="CFG113" s="213"/>
      <c r="CFH113" s="213"/>
      <c r="CFI113" s="201"/>
      <c r="CFJ113" s="223"/>
      <c r="CFK113" s="213"/>
      <c r="CFL113" s="213"/>
      <c r="CFM113" s="201"/>
      <c r="CFN113" s="223"/>
      <c r="CFO113" s="213"/>
      <c r="CFP113" s="213"/>
      <c r="CFQ113" s="201"/>
      <c r="CFR113" s="223"/>
      <c r="CFS113" s="213"/>
      <c r="CFT113" s="213"/>
      <c r="CFU113" s="201"/>
      <c r="CFV113" s="223"/>
      <c r="CFW113" s="213"/>
      <c r="CFX113" s="213"/>
      <c r="CFY113" s="201"/>
      <c r="CFZ113" s="223"/>
      <c r="CGA113" s="213"/>
      <c r="CGB113" s="213"/>
      <c r="CGC113" s="201"/>
      <c r="CGD113" s="223"/>
      <c r="CGE113" s="213"/>
      <c r="CGF113" s="213"/>
      <c r="CGG113" s="201"/>
      <c r="CGH113" s="223"/>
      <c r="CGI113" s="213"/>
      <c r="CGJ113" s="213"/>
      <c r="CGK113" s="201"/>
      <c r="CGL113" s="223"/>
      <c r="CGM113" s="213"/>
      <c r="CGN113" s="213"/>
      <c r="CGO113" s="201"/>
      <c r="CGP113" s="223"/>
      <c r="CGQ113" s="213"/>
      <c r="CGR113" s="213"/>
      <c r="CGS113" s="201"/>
      <c r="CGT113" s="223"/>
      <c r="CGU113" s="213"/>
      <c r="CGV113" s="213"/>
      <c r="CGW113" s="201"/>
      <c r="CGX113" s="223"/>
      <c r="CGY113" s="213"/>
      <c r="CGZ113" s="213"/>
      <c r="CHA113" s="201"/>
      <c r="CHB113" s="223"/>
      <c r="CHC113" s="213"/>
      <c r="CHD113" s="213"/>
      <c r="CHE113" s="201"/>
      <c r="CHF113" s="223"/>
      <c r="CHG113" s="213"/>
      <c r="CHH113" s="213"/>
      <c r="CHI113" s="201"/>
      <c r="CHJ113" s="223"/>
      <c r="CHK113" s="213"/>
      <c r="CHL113" s="213"/>
      <c r="CHM113" s="201"/>
      <c r="CHN113" s="223"/>
      <c r="CHO113" s="213"/>
      <c r="CHP113" s="213"/>
      <c r="CHQ113" s="201"/>
      <c r="CHR113" s="223"/>
      <c r="CHS113" s="213"/>
      <c r="CHT113" s="213"/>
      <c r="CHU113" s="201"/>
      <c r="CHV113" s="223"/>
      <c r="CHW113" s="213"/>
      <c r="CHX113" s="213"/>
      <c r="CHY113" s="201"/>
      <c r="CHZ113" s="223"/>
      <c r="CIA113" s="213"/>
      <c r="CIB113" s="213"/>
      <c r="CIC113" s="201"/>
      <c r="CID113" s="223"/>
      <c r="CIE113" s="213"/>
      <c r="CIF113" s="213"/>
      <c r="CIG113" s="201"/>
      <c r="CIH113" s="223"/>
      <c r="CII113" s="213"/>
      <c r="CIJ113" s="213"/>
      <c r="CIK113" s="201"/>
      <c r="CIL113" s="223"/>
      <c r="CIM113" s="213"/>
      <c r="CIN113" s="213"/>
      <c r="CIO113" s="201"/>
      <c r="CIP113" s="223"/>
      <c r="CIQ113" s="213"/>
      <c r="CIR113" s="213"/>
      <c r="CIS113" s="201"/>
      <c r="CIT113" s="223"/>
      <c r="CIU113" s="213"/>
      <c r="CIV113" s="213"/>
      <c r="CIW113" s="201"/>
      <c r="CIX113" s="223"/>
      <c r="CIY113" s="213"/>
      <c r="CIZ113" s="213"/>
      <c r="CJA113" s="201"/>
      <c r="CJB113" s="223"/>
      <c r="CJC113" s="213"/>
      <c r="CJD113" s="213"/>
      <c r="CJE113" s="201"/>
      <c r="CJF113" s="223"/>
      <c r="CJG113" s="213"/>
      <c r="CJH113" s="213"/>
      <c r="CJI113" s="201"/>
      <c r="CJJ113" s="223"/>
      <c r="CJK113" s="213"/>
      <c r="CJL113" s="213"/>
      <c r="CJM113" s="201"/>
      <c r="CJN113" s="223"/>
      <c r="CJO113" s="213"/>
      <c r="CJP113" s="213"/>
      <c r="CJQ113" s="201"/>
      <c r="CJR113" s="223"/>
      <c r="CJS113" s="213"/>
      <c r="CJT113" s="213"/>
      <c r="CJU113" s="201"/>
      <c r="CJV113" s="223"/>
      <c r="CJW113" s="213"/>
      <c r="CJX113" s="213"/>
      <c r="CJY113" s="201"/>
      <c r="CJZ113" s="223"/>
      <c r="CKA113" s="213"/>
      <c r="CKB113" s="213"/>
      <c r="CKC113" s="201"/>
      <c r="CKD113" s="223"/>
      <c r="CKE113" s="213"/>
      <c r="CKF113" s="213"/>
      <c r="CKG113" s="201"/>
      <c r="CKH113" s="223"/>
      <c r="CKI113" s="213"/>
      <c r="CKJ113" s="213"/>
      <c r="CKK113" s="201"/>
      <c r="CKL113" s="223"/>
      <c r="CKM113" s="213"/>
      <c r="CKN113" s="213"/>
      <c r="CKO113" s="201"/>
      <c r="CKP113" s="223"/>
      <c r="CKQ113" s="213"/>
      <c r="CKR113" s="213"/>
      <c r="CKS113" s="201"/>
      <c r="CKT113" s="223"/>
      <c r="CKU113" s="213"/>
      <c r="CKV113" s="213"/>
      <c r="CKW113" s="201"/>
      <c r="CKX113" s="223"/>
      <c r="CKY113" s="213"/>
      <c r="CKZ113" s="213"/>
      <c r="CLA113" s="201"/>
      <c r="CLB113" s="223"/>
      <c r="CLC113" s="213"/>
      <c r="CLD113" s="213"/>
      <c r="CLE113" s="201"/>
      <c r="CLF113" s="223"/>
      <c r="CLG113" s="213"/>
      <c r="CLH113" s="213"/>
      <c r="CLI113" s="201"/>
      <c r="CLJ113" s="223"/>
      <c r="CLK113" s="213"/>
      <c r="CLL113" s="213"/>
      <c r="CLM113" s="201"/>
      <c r="CLN113" s="223"/>
      <c r="CLO113" s="213"/>
      <c r="CLP113" s="213"/>
      <c r="CLQ113" s="201"/>
      <c r="CLR113" s="223"/>
      <c r="CLS113" s="213"/>
      <c r="CLT113" s="213"/>
      <c r="CLU113" s="201"/>
      <c r="CLV113" s="223"/>
      <c r="CLW113" s="213"/>
      <c r="CLX113" s="213"/>
      <c r="CLY113" s="201"/>
      <c r="CLZ113" s="223"/>
      <c r="CMA113" s="213"/>
      <c r="CMB113" s="213"/>
      <c r="CMC113" s="201"/>
      <c r="CMD113" s="223"/>
      <c r="CME113" s="213"/>
      <c r="CMF113" s="213"/>
      <c r="CMG113" s="201"/>
      <c r="CMH113" s="223"/>
      <c r="CMI113" s="213"/>
      <c r="CMJ113" s="213"/>
      <c r="CMK113" s="201"/>
      <c r="CML113" s="223"/>
      <c r="CMM113" s="213"/>
      <c r="CMN113" s="213"/>
      <c r="CMO113" s="201"/>
      <c r="CMP113" s="223"/>
      <c r="CMQ113" s="213"/>
      <c r="CMR113" s="213"/>
      <c r="CMS113" s="201"/>
      <c r="CMT113" s="223"/>
      <c r="CMU113" s="213"/>
      <c r="CMV113" s="213"/>
      <c r="CMW113" s="201"/>
      <c r="CMX113" s="223"/>
      <c r="CMY113" s="213"/>
      <c r="CMZ113" s="213"/>
      <c r="CNA113" s="201"/>
      <c r="CNB113" s="223"/>
      <c r="CNC113" s="213"/>
      <c r="CND113" s="213"/>
      <c r="CNE113" s="201"/>
      <c r="CNF113" s="223"/>
      <c r="CNG113" s="213"/>
      <c r="CNH113" s="213"/>
      <c r="CNI113" s="201"/>
      <c r="CNJ113" s="223"/>
      <c r="CNK113" s="213"/>
      <c r="CNL113" s="213"/>
      <c r="CNM113" s="201"/>
      <c r="CNN113" s="223"/>
      <c r="CNO113" s="213"/>
      <c r="CNP113" s="213"/>
      <c r="CNQ113" s="201"/>
      <c r="CNR113" s="223"/>
      <c r="CNS113" s="213"/>
      <c r="CNT113" s="213"/>
      <c r="CNU113" s="201"/>
      <c r="CNV113" s="223"/>
      <c r="CNW113" s="213"/>
      <c r="CNX113" s="213"/>
      <c r="CNY113" s="201"/>
      <c r="CNZ113" s="223"/>
      <c r="COA113" s="213"/>
      <c r="COB113" s="213"/>
      <c r="COC113" s="201"/>
      <c r="COD113" s="223"/>
      <c r="COE113" s="213"/>
      <c r="COF113" s="213"/>
      <c r="COG113" s="201"/>
      <c r="COH113" s="223"/>
      <c r="COI113" s="213"/>
      <c r="COJ113" s="213"/>
      <c r="COK113" s="201"/>
      <c r="COL113" s="223"/>
      <c r="COM113" s="213"/>
      <c r="CON113" s="213"/>
      <c r="COO113" s="201"/>
      <c r="COP113" s="223"/>
      <c r="COQ113" s="213"/>
      <c r="COR113" s="213"/>
      <c r="COS113" s="201"/>
      <c r="COT113" s="223"/>
      <c r="COU113" s="213"/>
      <c r="COV113" s="213"/>
      <c r="COW113" s="201"/>
      <c r="COX113" s="223"/>
      <c r="COY113" s="213"/>
      <c r="COZ113" s="213"/>
      <c r="CPA113" s="201"/>
      <c r="CPB113" s="223"/>
      <c r="CPC113" s="213"/>
      <c r="CPD113" s="213"/>
      <c r="CPE113" s="201"/>
      <c r="CPF113" s="223"/>
      <c r="CPG113" s="213"/>
      <c r="CPH113" s="213"/>
      <c r="CPI113" s="201"/>
      <c r="CPJ113" s="223"/>
      <c r="CPK113" s="213"/>
      <c r="CPL113" s="213"/>
      <c r="CPM113" s="201"/>
      <c r="CPN113" s="223"/>
      <c r="CPO113" s="213"/>
      <c r="CPP113" s="213"/>
      <c r="CPQ113" s="201"/>
      <c r="CPR113" s="223"/>
      <c r="CPS113" s="213"/>
      <c r="CPT113" s="213"/>
      <c r="CPU113" s="201"/>
      <c r="CPV113" s="223"/>
      <c r="CPW113" s="213"/>
      <c r="CPX113" s="213"/>
      <c r="CPY113" s="201"/>
      <c r="CPZ113" s="223"/>
      <c r="CQA113" s="213"/>
      <c r="CQB113" s="213"/>
      <c r="CQC113" s="201"/>
      <c r="CQD113" s="223"/>
      <c r="CQE113" s="213"/>
      <c r="CQF113" s="213"/>
      <c r="CQG113" s="201"/>
      <c r="CQH113" s="223"/>
      <c r="CQI113" s="213"/>
      <c r="CQJ113" s="213"/>
      <c r="CQK113" s="201"/>
      <c r="CQL113" s="223"/>
      <c r="CQM113" s="213"/>
      <c r="CQN113" s="213"/>
      <c r="CQO113" s="201"/>
      <c r="CQP113" s="223"/>
      <c r="CQQ113" s="213"/>
      <c r="CQR113" s="213"/>
      <c r="CQS113" s="201"/>
      <c r="CQT113" s="223"/>
      <c r="CQU113" s="213"/>
      <c r="CQV113" s="213"/>
      <c r="CQW113" s="201"/>
      <c r="CQX113" s="223"/>
      <c r="CQY113" s="213"/>
      <c r="CQZ113" s="213"/>
      <c r="CRA113" s="201"/>
      <c r="CRB113" s="223"/>
      <c r="CRC113" s="213"/>
      <c r="CRD113" s="213"/>
      <c r="CRE113" s="201"/>
      <c r="CRF113" s="223"/>
      <c r="CRG113" s="213"/>
      <c r="CRH113" s="213"/>
      <c r="CRI113" s="201"/>
      <c r="CRJ113" s="223"/>
      <c r="CRK113" s="213"/>
      <c r="CRL113" s="213"/>
      <c r="CRM113" s="201"/>
      <c r="CRN113" s="223"/>
      <c r="CRO113" s="213"/>
      <c r="CRP113" s="213"/>
      <c r="CRQ113" s="201"/>
      <c r="CRR113" s="223"/>
      <c r="CRS113" s="213"/>
      <c r="CRT113" s="213"/>
      <c r="CRU113" s="201"/>
      <c r="CRV113" s="223"/>
      <c r="CRW113" s="213"/>
      <c r="CRX113" s="213"/>
      <c r="CRY113" s="201"/>
      <c r="CRZ113" s="223"/>
      <c r="CSA113" s="213"/>
      <c r="CSB113" s="213"/>
      <c r="CSC113" s="201"/>
      <c r="CSD113" s="223"/>
      <c r="CSE113" s="213"/>
      <c r="CSF113" s="213"/>
      <c r="CSG113" s="201"/>
      <c r="CSH113" s="223"/>
      <c r="CSI113" s="213"/>
      <c r="CSJ113" s="213"/>
      <c r="CSK113" s="201"/>
      <c r="CSL113" s="223"/>
      <c r="CSM113" s="213"/>
      <c r="CSN113" s="213"/>
      <c r="CSO113" s="201"/>
      <c r="CSP113" s="223"/>
      <c r="CSQ113" s="213"/>
      <c r="CSR113" s="213"/>
      <c r="CSS113" s="201"/>
      <c r="CST113" s="223"/>
      <c r="CSU113" s="213"/>
      <c r="CSV113" s="213"/>
      <c r="CSW113" s="201"/>
      <c r="CSX113" s="223"/>
      <c r="CSY113" s="213"/>
      <c r="CSZ113" s="213"/>
      <c r="CTA113" s="201"/>
      <c r="CTB113" s="223"/>
      <c r="CTC113" s="213"/>
      <c r="CTD113" s="213"/>
      <c r="CTE113" s="201"/>
      <c r="CTF113" s="223"/>
      <c r="CTG113" s="213"/>
      <c r="CTH113" s="213"/>
      <c r="CTI113" s="201"/>
      <c r="CTJ113" s="223"/>
      <c r="CTK113" s="213"/>
      <c r="CTL113" s="213"/>
      <c r="CTM113" s="201"/>
      <c r="CTN113" s="223"/>
      <c r="CTO113" s="213"/>
      <c r="CTP113" s="213"/>
      <c r="CTQ113" s="201"/>
      <c r="CTR113" s="223"/>
      <c r="CTS113" s="213"/>
      <c r="CTT113" s="213"/>
      <c r="CTU113" s="201"/>
      <c r="CTV113" s="223"/>
      <c r="CTW113" s="213"/>
      <c r="CTX113" s="213"/>
      <c r="CTY113" s="201"/>
      <c r="CTZ113" s="223"/>
      <c r="CUA113" s="213"/>
      <c r="CUB113" s="213"/>
      <c r="CUC113" s="201"/>
      <c r="CUD113" s="223"/>
      <c r="CUE113" s="213"/>
      <c r="CUF113" s="213"/>
      <c r="CUG113" s="201"/>
      <c r="CUH113" s="223"/>
      <c r="CUI113" s="213"/>
      <c r="CUJ113" s="213"/>
      <c r="CUK113" s="201"/>
      <c r="CUL113" s="223"/>
      <c r="CUM113" s="213"/>
      <c r="CUN113" s="213"/>
      <c r="CUO113" s="201"/>
      <c r="CUP113" s="223"/>
      <c r="CUQ113" s="213"/>
      <c r="CUR113" s="213"/>
      <c r="CUS113" s="201"/>
      <c r="CUT113" s="223"/>
      <c r="CUU113" s="213"/>
      <c r="CUV113" s="213"/>
      <c r="CUW113" s="201"/>
      <c r="CUX113" s="223"/>
      <c r="CUY113" s="213"/>
      <c r="CUZ113" s="213"/>
      <c r="CVA113" s="201"/>
      <c r="CVB113" s="223"/>
      <c r="CVC113" s="213"/>
      <c r="CVD113" s="213"/>
      <c r="CVE113" s="201"/>
      <c r="CVF113" s="223"/>
      <c r="CVG113" s="213"/>
      <c r="CVH113" s="213"/>
      <c r="CVI113" s="201"/>
      <c r="CVJ113" s="223"/>
      <c r="CVK113" s="213"/>
      <c r="CVL113" s="213"/>
      <c r="CVM113" s="201"/>
      <c r="CVN113" s="223"/>
      <c r="CVO113" s="213"/>
      <c r="CVP113" s="213"/>
      <c r="CVQ113" s="201"/>
      <c r="CVR113" s="223"/>
      <c r="CVS113" s="213"/>
      <c r="CVT113" s="213"/>
      <c r="CVU113" s="201"/>
      <c r="CVV113" s="223"/>
      <c r="CVW113" s="213"/>
      <c r="CVX113" s="213"/>
      <c r="CVY113" s="201"/>
      <c r="CVZ113" s="223"/>
      <c r="CWA113" s="213"/>
      <c r="CWB113" s="213"/>
      <c r="CWC113" s="201"/>
      <c r="CWD113" s="223"/>
      <c r="CWE113" s="213"/>
      <c r="CWF113" s="213"/>
      <c r="CWG113" s="201"/>
      <c r="CWH113" s="223"/>
      <c r="CWI113" s="213"/>
      <c r="CWJ113" s="213"/>
      <c r="CWK113" s="201"/>
      <c r="CWL113" s="223"/>
      <c r="CWM113" s="213"/>
      <c r="CWN113" s="213"/>
      <c r="CWO113" s="201"/>
      <c r="CWP113" s="223"/>
      <c r="CWQ113" s="213"/>
      <c r="CWR113" s="213"/>
      <c r="CWS113" s="201"/>
      <c r="CWT113" s="223"/>
      <c r="CWU113" s="213"/>
      <c r="CWV113" s="213"/>
      <c r="CWW113" s="201"/>
      <c r="CWX113" s="223"/>
      <c r="CWY113" s="213"/>
      <c r="CWZ113" s="213"/>
      <c r="CXA113" s="201"/>
      <c r="CXB113" s="223"/>
      <c r="CXC113" s="213"/>
      <c r="CXD113" s="213"/>
      <c r="CXE113" s="201"/>
      <c r="CXF113" s="223"/>
      <c r="CXG113" s="213"/>
      <c r="CXH113" s="213"/>
      <c r="CXI113" s="201"/>
      <c r="CXJ113" s="223"/>
      <c r="CXK113" s="213"/>
      <c r="CXL113" s="213"/>
      <c r="CXM113" s="201"/>
      <c r="CXN113" s="223"/>
      <c r="CXO113" s="213"/>
      <c r="CXP113" s="213"/>
      <c r="CXQ113" s="201"/>
      <c r="CXR113" s="223"/>
      <c r="CXS113" s="213"/>
      <c r="CXT113" s="213"/>
      <c r="CXU113" s="201"/>
      <c r="CXV113" s="223"/>
      <c r="CXW113" s="213"/>
      <c r="CXX113" s="213"/>
      <c r="CXY113" s="201"/>
      <c r="CXZ113" s="223"/>
      <c r="CYA113" s="213"/>
      <c r="CYB113" s="213"/>
      <c r="CYC113" s="201"/>
      <c r="CYD113" s="223"/>
      <c r="CYE113" s="213"/>
      <c r="CYF113" s="213"/>
      <c r="CYG113" s="201"/>
      <c r="CYH113" s="223"/>
      <c r="CYI113" s="213"/>
      <c r="CYJ113" s="213"/>
      <c r="CYK113" s="201"/>
      <c r="CYL113" s="223"/>
      <c r="CYM113" s="213"/>
      <c r="CYN113" s="213"/>
      <c r="CYO113" s="201"/>
      <c r="CYP113" s="223"/>
      <c r="CYQ113" s="213"/>
      <c r="CYR113" s="213"/>
      <c r="CYS113" s="201"/>
      <c r="CYT113" s="223"/>
      <c r="CYU113" s="213"/>
      <c r="CYV113" s="213"/>
      <c r="CYW113" s="201"/>
      <c r="CYX113" s="223"/>
      <c r="CYY113" s="213"/>
      <c r="CYZ113" s="213"/>
      <c r="CZA113" s="201"/>
      <c r="CZB113" s="223"/>
      <c r="CZC113" s="213"/>
      <c r="CZD113" s="213"/>
      <c r="CZE113" s="201"/>
      <c r="CZF113" s="223"/>
      <c r="CZG113" s="213"/>
      <c r="CZH113" s="213"/>
      <c r="CZI113" s="201"/>
      <c r="CZJ113" s="223"/>
      <c r="CZK113" s="213"/>
      <c r="CZL113" s="213"/>
      <c r="CZM113" s="201"/>
      <c r="CZN113" s="223"/>
      <c r="CZO113" s="213"/>
      <c r="CZP113" s="213"/>
      <c r="CZQ113" s="201"/>
      <c r="CZR113" s="223"/>
      <c r="CZS113" s="213"/>
      <c r="CZT113" s="213"/>
      <c r="CZU113" s="201"/>
      <c r="CZV113" s="223"/>
      <c r="CZW113" s="213"/>
      <c r="CZX113" s="213"/>
      <c r="CZY113" s="201"/>
      <c r="CZZ113" s="223"/>
      <c r="DAA113" s="213"/>
      <c r="DAB113" s="213"/>
      <c r="DAC113" s="201"/>
      <c r="DAD113" s="223"/>
      <c r="DAE113" s="213"/>
      <c r="DAF113" s="213"/>
      <c r="DAG113" s="201"/>
      <c r="DAH113" s="223"/>
      <c r="DAI113" s="213"/>
      <c r="DAJ113" s="213"/>
      <c r="DAK113" s="201"/>
      <c r="DAL113" s="223"/>
      <c r="DAM113" s="213"/>
      <c r="DAN113" s="213"/>
      <c r="DAO113" s="201"/>
      <c r="DAP113" s="223"/>
      <c r="DAQ113" s="213"/>
      <c r="DAR113" s="213"/>
      <c r="DAS113" s="201"/>
      <c r="DAT113" s="223"/>
      <c r="DAU113" s="213"/>
      <c r="DAV113" s="213"/>
      <c r="DAW113" s="201"/>
      <c r="DAX113" s="223"/>
      <c r="DAY113" s="213"/>
      <c r="DAZ113" s="213"/>
      <c r="DBA113" s="201"/>
      <c r="DBB113" s="223"/>
      <c r="DBC113" s="213"/>
      <c r="DBD113" s="213"/>
      <c r="DBE113" s="201"/>
      <c r="DBF113" s="223"/>
      <c r="DBG113" s="213"/>
      <c r="DBH113" s="213"/>
      <c r="DBI113" s="201"/>
      <c r="DBJ113" s="223"/>
      <c r="DBK113" s="213"/>
      <c r="DBL113" s="213"/>
      <c r="DBM113" s="201"/>
      <c r="DBN113" s="223"/>
      <c r="DBO113" s="213"/>
      <c r="DBP113" s="213"/>
      <c r="DBQ113" s="201"/>
      <c r="DBR113" s="223"/>
      <c r="DBS113" s="213"/>
      <c r="DBT113" s="213"/>
      <c r="DBU113" s="201"/>
      <c r="DBV113" s="223"/>
      <c r="DBW113" s="213"/>
      <c r="DBX113" s="213"/>
      <c r="DBY113" s="201"/>
      <c r="DBZ113" s="223"/>
      <c r="DCA113" s="213"/>
      <c r="DCB113" s="213"/>
      <c r="DCC113" s="201"/>
      <c r="DCD113" s="223"/>
      <c r="DCE113" s="213"/>
      <c r="DCF113" s="213"/>
      <c r="DCG113" s="201"/>
      <c r="DCH113" s="223"/>
      <c r="DCI113" s="213"/>
      <c r="DCJ113" s="213"/>
      <c r="DCK113" s="201"/>
      <c r="DCL113" s="223"/>
      <c r="DCM113" s="213"/>
      <c r="DCN113" s="213"/>
      <c r="DCO113" s="201"/>
      <c r="DCP113" s="223"/>
      <c r="DCQ113" s="213"/>
      <c r="DCR113" s="213"/>
      <c r="DCS113" s="201"/>
      <c r="DCT113" s="223"/>
      <c r="DCU113" s="213"/>
      <c r="DCV113" s="213"/>
      <c r="DCW113" s="201"/>
      <c r="DCX113" s="223"/>
      <c r="DCY113" s="213"/>
      <c r="DCZ113" s="213"/>
      <c r="DDA113" s="201"/>
      <c r="DDB113" s="223"/>
      <c r="DDC113" s="213"/>
      <c r="DDD113" s="213"/>
      <c r="DDE113" s="201"/>
      <c r="DDF113" s="223"/>
      <c r="DDG113" s="213"/>
      <c r="DDH113" s="213"/>
      <c r="DDI113" s="201"/>
      <c r="DDJ113" s="223"/>
      <c r="DDK113" s="213"/>
      <c r="DDL113" s="213"/>
      <c r="DDM113" s="201"/>
      <c r="DDN113" s="223"/>
      <c r="DDO113" s="213"/>
      <c r="DDP113" s="213"/>
      <c r="DDQ113" s="201"/>
      <c r="DDR113" s="223"/>
      <c r="DDS113" s="213"/>
      <c r="DDT113" s="213"/>
      <c r="DDU113" s="201"/>
      <c r="DDV113" s="223"/>
      <c r="DDW113" s="213"/>
      <c r="DDX113" s="213"/>
      <c r="DDY113" s="201"/>
      <c r="DDZ113" s="223"/>
      <c r="DEA113" s="213"/>
      <c r="DEB113" s="213"/>
      <c r="DEC113" s="201"/>
      <c r="DED113" s="223"/>
      <c r="DEE113" s="213"/>
      <c r="DEF113" s="213"/>
      <c r="DEG113" s="201"/>
      <c r="DEH113" s="223"/>
      <c r="DEI113" s="213"/>
      <c r="DEJ113" s="213"/>
      <c r="DEK113" s="201"/>
      <c r="DEL113" s="223"/>
      <c r="DEM113" s="213"/>
      <c r="DEN113" s="213"/>
      <c r="DEO113" s="201"/>
      <c r="DEP113" s="223"/>
      <c r="DEQ113" s="213"/>
      <c r="DER113" s="213"/>
      <c r="DES113" s="201"/>
      <c r="DET113" s="223"/>
      <c r="DEU113" s="213"/>
      <c r="DEV113" s="213"/>
      <c r="DEW113" s="201"/>
      <c r="DEX113" s="223"/>
      <c r="DEY113" s="213"/>
      <c r="DEZ113" s="213"/>
      <c r="DFA113" s="201"/>
      <c r="DFB113" s="223"/>
      <c r="DFC113" s="213"/>
      <c r="DFD113" s="213"/>
      <c r="DFE113" s="201"/>
      <c r="DFF113" s="223"/>
      <c r="DFG113" s="213"/>
      <c r="DFH113" s="213"/>
      <c r="DFI113" s="201"/>
      <c r="DFJ113" s="223"/>
      <c r="DFK113" s="213"/>
      <c r="DFL113" s="213"/>
      <c r="DFM113" s="201"/>
      <c r="DFN113" s="223"/>
      <c r="DFO113" s="213"/>
      <c r="DFP113" s="213"/>
      <c r="DFQ113" s="201"/>
      <c r="DFR113" s="223"/>
      <c r="DFS113" s="213"/>
      <c r="DFT113" s="213"/>
      <c r="DFU113" s="201"/>
      <c r="DFV113" s="223"/>
      <c r="DFW113" s="213"/>
      <c r="DFX113" s="213"/>
      <c r="DFY113" s="201"/>
      <c r="DFZ113" s="223"/>
      <c r="DGA113" s="213"/>
      <c r="DGB113" s="213"/>
      <c r="DGC113" s="201"/>
      <c r="DGD113" s="223"/>
      <c r="DGE113" s="213"/>
      <c r="DGF113" s="213"/>
      <c r="DGG113" s="201"/>
      <c r="DGH113" s="223"/>
      <c r="DGI113" s="213"/>
      <c r="DGJ113" s="213"/>
      <c r="DGK113" s="201"/>
      <c r="DGL113" s="223"/>
      <c r="DGM113" s="213"/>
      <c r="DGN113" s="213"/>
      <c r="DGO113" s="201"/>
      <c r="DGP113" s="223"/>
      <c r="DGQ113" s="213"/>
      <c r="DGR113" s="213"/>
      <c r="DGS113" s="201"/>
      <c r="DGT113" s="223"/>
      <c r="DGU113" s="213"/>
      <c r="DGV113" s="213"/>
      <c r="DGW113" s="201"/>
      <c r="DGX113" s="223"/>
      <c r="DGY113" s="213"/>
      <c r="DGZ113" s="213"/>
      <c r="DHA113" s="201"/>
      <c r="DHB113" s="223"/>
      <c r="DHC113" s="213"/>
      <c r="DHD113" s="213"/>
      <c r="DHE113" s="201"/>
      <c r="DHF113" s="223"/>
      <c r="DHG113" s="213"/>
      <c r="DHH113" s="213"/>
      <c r="DHI113" s="201"/>
      <c r="DHJ113" s="223"/>
      <c r="DHK113" s="213"/>
      <c r="DHL113" s="213"/>
      <c r="DHM113" s="201"/>
      <c r="DHN113" s="223"/>
      <c r="DHO113" s="213"/>
      <c r="DHP113" s="213"/>
      <c r="DHQ113" s="201"/>
      <c r="DHR113" s="223"/>
      <c r="DHS113" s="213"/>
      <c r="DHT113" s="213"/>
      <c r="DHU113" s="201"/>
      <c r="DHV113" s="223"/>
      <c r="DHW113" s="213"/>
      <c r="DHX113" s="213"/>
      <c r="DHY113" s="201"/>
      <c r="DHZ113" s="223"/>
      <c r="DIA113" s="213"/>
      <c r="DIB113" s="213"/>
      <c r="DIC113" s="201"/>
      <c r="DID113" s="223"/>
      <c r="DIE113" s="213"/>
      <c r="DIF113" s="213"/>
      <c r="DIG113" s="201"/>
      <c r="DIH113" s="223"/>
      <c r="DII113" s="213"/>
      <c r="DIJ113" s="213"/>
      <c r="DIK113" s="201"/>
      <c r="DIL113" s="223"/>
      <c r="DIM113" s="213"/>
      <c r="DIN113" s="213"/>
      <c r="DIO113" s="201"/>
      <c r="DIP113" s="223"/>
      <c r="DIQ113" s="213"/>
      <c r="DIR113" s="213"/>
      <c r="DIS113" s="201"/>
      <c r="DIT113" s="223"/>
      <c r="DIU113" s="213"/>
      <c r="DIV113" s="213"/>
      <c r="DIW113" s="201"/>
      <c r="DIX113" s="223"/>
      <c r="DIY113" s="213"/>
      <c r="DIZ113" s="213"/>
      <c r="DJA113" s="201"/>
      <c r="DJB113" s="223"/>
      <c r="DJC113" s="213"/>
      <c r="DJD113" s="213"/>
      <c r="DJE113" s="201"/>
      <c r="DJF113" s="223"/>
      <c r="DJG113" s="213"/>
      <c r="DJH113" s="213"/>
      <c r="DJI113" s="201"/>
      <c r="DJJ113" s="223"/>
      <c r="DJK113" s="213"/>
      <c r="DJL113" s="213"/>
      <c r="DJM113" s="201"/>
      <c r="DJN113" s="223"/>
      <c r="DJO113" s="213"/>
      <c r="DJP113" s="213"/>
      <c r="DJQ113" s="201"/>
      <c r="DJR113" s="223"/>
      <c r="DJS113" s="213"/>
      <c r="DJT113" s="213"/>
      <c r="DJU113" s="201"/>
      <c r="DJV113" s="223"/>
      <c r="DJW113" s="213"/>
      <c r="DJX113" s="213"/>
      <c r="DJY113" s="201"/>
      <c r="DJZ113" s="223"/>
      <c r="DKA113" s="213"/>
      <c r="DKB113" s="213"/>
      <c r="DKC113" s="201"/>
      <c r="DKD113" s="223"/>
      <c r="DKE113" s="213"/>
      <c r="DKF113" s="213"/>
      <c r="DKG113" s="201"/>
      <c r="DKH113" s="223"/>
      <c r="DKI113" s="213"/>
      <c r="DKJ113" s="213"/>
      <c r="DKK113" s="201"/>
      <c r="DKL113" s="223"/>
      <c r="DKM113" s="213"/>
      <c r="DKN113" s="213"/>
      <c r="DKO113" s="201"/>
      <c r="DKP113" s="223"/>
      <c r="DKQ113" s="213"/>
      <c r="DKR113" s="213"/>
      <c r="DKS113" s="201"/>
      <c r="DKT113" s="223"/>
      <c r="DKU113" s="213"/>
      <c r="DKV113" s="213"/>
      <c r="DKW113" s="201"/>
      <c r="DKX113" s="223"/>
      <c r="DKY113" s="213"/>
      <c r="DKZ113" s="213"/>
      <c r="DLA113" s="201"/>
      <c r="DLB113" s="223"/>
      <c r="DLC113" s="213"/>
      <c r="DLD113" s="213"/>
      <c r="DLE113" s="201"/>
      <c r="DLF113" s="223"/>
      <c r="DLG113" s="213"/>
      <c r="DLH113" s="213"/>
      <c r="DLI113" s="201"/>
      <c r="DLJ113" s="223"/>
      <c r="DLK113" s="213"/>
      <c r="DLL113" s="213"/>
      <c r="DLM113" s="201"/>
      <c r="DLN113" s="223"/>
      <c r="DLO113" s="213"/>
      <c r="DLP113" s="213"/>
      <c r="DLQ113" s="201"/>
      <c r="DLR113" s="223"/>
      <c r="DLS113" s="213"/>
      <c r="DLT113" s="213"/>
      <c r="DLU113" s="201"/>
      <c r="DLV113" s="223"/>
      <c r="DLW113" s="213"/>
      <c r="DLX113" s="213"/>
      <c r="DLY113" s="201"/>
      <c r="DLZ113" s="223"/>
      <c r="DMA113" s="213"/>
      <c r="DMB113" s="213"/>
      <c r="DMC113" s="201"/>
      <c r="DMD113" s="223"/>
      <c r="DME113" s="213"/>
      <c r="DMF113" s="213"/>
      <c r="DMG113" s="201"/>
      <c r="DMH113" s="223"/>
      <c r="DMI113" s="213"/>
      <c r="DMJ113" s="213"/>
      <c r="DMK113" s="201"/>
      <c r="DML113" s="223"/>
      <c r="DMM113" s="213"/>
      <c r="DMN113" s="213"/>
      <c r="DMO113" s="201"/>
      <c r="DMP113" s="223"/>
      <c r="DMQ113" s="213"/>
      <c r="DMR113" s="213"/>
      <c r="DMS113" s="201"/>
      <c r="DMT113" s="223"/>
      <c r="DMU113" s="213"/>
      <c r="DMV113" s="213"/>
      <c r="DMW113" s="201"/>
      <c r="DMX113" s="223"/>
      <c r="DMY113" s="213"/>
      <c r="DMZ113" s="213"/>
      <c r="DNA113" s="201"/>
      <c r="DNB113" s="223"/>
      <c r="DNC113" s="213"/>
      <c r="DND113" s="213"/>
      <c r="DNE113" s="201"/>
      <c r="DNF113" s="223"/>
      <c r="DNG113" s="213"/>
      <c r="DNH113" s="213"/>
      <c r="DNI113" s="201"/>
      <c r="DNJ113" s="223"/>
      <c r="DNK113" s="213"/>
      <c r="DNL113" s="213"/>
      <c r="DNM113" s="201"/>
      <c r="DNN113" s="223"/>
      <c r="DNO113" s="213"/>
      <c r="DNP113" s="213"/>
      <c r="DNQ113" s="201"/>
      <c r="DNR113" s="223"/>
      <c r="DNS113" s="213"/>
      <c r="DNT113" s="213"/>
      <c r="DNU113" s="201"/>
      <c r="DNV113" s="223"/>
      <c r="DNW113" s="213"/>
      <c r="DNX113" s="213"/>
      <c r="DNY113" s="201"/>
      <c r="DNZ113" s="223"/>
      <c r="DOA113" s="213"/>
      <c r="DOB113" s="213"/>
      <c r="DOC113" s="201"/>
      <c r="DOD113" s="223"/>
      <c r="DOE113" s="213"/>
      <c r="DOF113" s="213"/>
      <c r="DOG113" s="201"/>
      <c r="DOH113" s="223"/>
      <c r="DOI113" s="213"/>
      <c r="DOJ113" s="213"/>
      <c r="DOK113" s="201"/>
      <c r="DOL113" s="223"/>
      <c r="DOM113" s="213"/>
      <c r="DON113" s="213"/>
      <c r="DOO113" s="201"/>
      <c r="DOP113" s="223"/>
      <c r="DOQ113" s="213"/>
      <c r="DOR113" s="213"/>
      <c r="DOS113" s="201"/>
      <c r="DOT113" s="223"/>
      <c r="DOU113" s="213"/>
      <c r="DOV113" s="213"/>
      <c r="DOW113" s="201"/>
      <c r="DOX113" s="223"/>
      <c r="DOY113" s="213"/>
      <c r="DOZ113" s="213"/>
      <c r="DPA113" s="201"/>
      <c r="DPB113" s="223"/>
      <c r="DPC113" s="213"/>
      <c r="DPD113" s="213"/>
      <c r="DPE113" s="201"/>
      <c r="DPF113" s="223"/>
      <c r="DPG113" s="213"/>
      <c r="DPH113" s="213"/>
      <c r="DPI113" s="201"/>
      <c r="DPJ113" s="223"/>
      <c r="DPK113" s="213"/>
      <c r="DPL113" s="213"/>
      <c r="DPM113" s="201"/>
      <c r="DPN113" s="223"/>
      <c r="DPO113" s="213"/>
      <c r="DPP113" s="213"/>
      <c r="DPQ113" s="201"/>
      <c r="DPR113" s="223"/>
      <c r="DPS113" s="213"/>
      <c r="DPT113" s="213"/>
      <c r="DPU113" s="201"/>
      <c r="DPV113" s="223"/>
      <c r="DPW113" s="213"/>
      <c r="DPX113" s="213"/>
      <c r="DPY113" s="201"/>
      <c r="DPZ113" s="223"/>
      <c r="DQA113" s="213"/>
      <c r="DQB113" s="213"/>
      <c r="DQC113" s="201"/>
      <c r="DQD113" s="223"/>
      <c r="DQE113" s="213"/>
      <c r="DQF113" s="213"/>
      <c r="DQG113" s="201"/>
      <c r="DQH113" s="223"/>
      <c r="DQI113" s="213"/>
      <c r="DQJ113" s="213"/>
      <c r="DQK113" s="201"/>
      <c r="DQL113" s="223"/>
      <c r="DQM113" s="213"/>
      <c r="DQN113" s="213"/>
      <c r="DQO113" s="201"/>
      <c r="DQP113" s="223"/>
      <c r="DQQ113" s="213"/>
      <c r="DQR113" s="213"/>
      <c r="DQS113" s="201"/>
      <c r="DQT113" s="223"/>
      <c r="DQU113" s="213"/>
      <c r="DQV113" s="213"/>
      <c r="DQW113" s="201"/>
      <c r="DQX113" s="223"/>
      <c r="DQY113" s="213"/>
      <c r="DQZ113" s="213"/>
      <c r="DRA113" s="201"/>
      <c r="DRB113" s="223"/>
      <c r="DRC113" s="213"/>
      <c r="DRD113" s="213"/>
      <c r="DRE113" s="201"/>
      <c r="DRF113" s="223"/>
      <c r="DRG113" s="213"/>
      <c r="DRH113" s="213"/>
      <c r="DRI113" s="201"/>
      <c r="DRJ113" s="223"/>
      <c r="DRK113" s="213"/>
      <c r="DRL113" s="213"/>
      <c r="DRM113" s="201"/>
      <c r="DRN113" s="223"/>
      <c r="DRO113" s="213"/>
      <c r="DRP113" s="213"/>
      <c r="DRQ113" s="201"/>
      <c r="DRR113" s="223"/>
      <c r="DRS113" s="213"/>
      <c r="DRT113" s="213"/>
      <c r="DRU113" s="201"/>
      <c r="DRV113" s="223"/>
      <c r="DRW113" s="213"/>
      <c r="DRX113" s="213"/>
      <c r="DRY113" s="201"/>
      <c r="DRZ113" s="223"/>
      <c r="DSA113" s="213"/>
      <c r="DSB113" s="213"/>
      <c r="DSC113" s="201"/>
      <c r="DSD113" s="223"/>
      <c r="DSE113" s="213"/>
      <c r="DSF113" s="213"/>
      <c r="DSG113" s="201"/>
      <c r="DSH113" s="223"/>
      <c r="DSI113" s="213"/>
      <c r="DSJ113" s="213"/>
      <c r="DSK113" s="201"/>
      <c r="DSL113" s="223"/>
      <c r="DSM113" s="213"/>
      <c r="DSN113" s="213"/>
      <c r="DSO113" s="201"/>
      <c r="DSP113" s="223"/>
      <c r="DSQ113" s="213"/>
      <c r="DSR113" s="213"/>
      <c r="DSS113" s="201"/>
      <c r="DST113" s="223"/>
      <c r="DSU113" s="213"/>
      <c r="DSV113" s="213"/>
      <c r="DSW113" s="201"/>
      <c r="DSX113" s="223"/>
      <c r="DSY113" s="213"/>
      <c r="DSZ113" s="213"/>
      <c r="DTA113" s="201"/>
      <c r="DTB113" s="223"/>
      <c r="DTC113" s="213"/>
      <c r="DTD113" s="213"/>
      <c r="DTE113" s="201"/>
      <c r="DTF113" s="223"/>
      <c r="DTG113" s="213"/>
      <c r="DTH113" s="213"/>
      <c r="DTI113" s="201"/>
      <c r="DTJ113" s="223"/>
      <c r="DTK113" s="213"/>
      <c r="DTL113" s="213"/>
      <c r="DTM113" s="201"/>
      <c r="DTN113" s="223"/>
      <c r="DTO113" s="213"/>
      <c r="DTP113" s="213"/>
      <c r="DTQ113" s="201"/>
      <c r="DTR113" s="223"/>
      <c r="DTS113" s="213"/>
      <c r="DTT113" s="213"/>
      <c r="DTU113" s="201"/>
      <c r="DTV113" s="223"/>
      <c r="DTW113" s="213"/>
      <c r="DTX113" s="213"/>
      <c r="DTY113" s="201"/>
      <c r="DTZ113" s="223"/>
      <c r="DUA113" s="213"/>
      <c r="DUB113" s="213"/>
      <c r="DUC113" s="201"/>
      <c r="DUD113" s="223"/>
      <c r="DUE113" s="213"/>
      <c r="DUF113" s="213"/>
      <c r="DUG113" s="201"/>
      <c r="DUH113" s="223"/>
      <c r="DUI113" s="213"/>
      <c r="DUJ113" s="213"/>
      <c r="DUK113" s="201"/>
      <c r="DUL113" s="223"/>
      <c r="DUM113" s="213"/>
      <c r="DUN113" s="213"/>
      <c r="DUO113" s="201"/>
      <c r="DUP113" s="223"/>
      <c r="DUQ113" s="213"/>
      <c r="DUR113" s="213"/>
      <c r="DUS113" s="201"/>
      <c r="DUT113" s="223"/>
      <c r="DUU113" s="213"/>
      <c r="DUV113" s="213"/>
      <c r="DUW113" s="201"/>
      <c r="DUX113" s="223"/>
      <c r="DUY113" s="213"/>
      <c r="DUZ113" s="213"/>
      <c r="DVA113" s="201"/>
      <c r="DVB113" s="223"/>
      <c r="DVC113" s="213"/>
      <c r="DVD113" s="213"/>
      <c r="DVE113" s="201"/>
      <c r="DVF113" s="223"/>
      <c r="DVG113" s="213"/>
      <c r="DVH113" s="213"/>
      <c r="DVI113" s="201"/>
      <c r="DVJ113" s="223"/>
      <c r="DVK113" s="213"/>
      <c r="DVL113" s="213"/>
      <c r="DVM113" s="201"/>
      <c r="DVN113" s="223"/>
      <c r="DVO113" s="213"/>
      <c r="DVP113" s="213"/>
      <c r="DVQ113" s="201"/>
      <c r="DVR113" s="223"/>
      <c r="DVS113" s="213"/>
      <c r="DVT113" s="213"/>
      <c r="DVU113" s="201"/>
      <c r="DVV113" s="223"/>
      <c r="DVW113" s="213"/>
      <c r="DVX113" s="213"/>
      <c r="DVY113" s="201"/>
      <c r="DVZ113" s="223"/>
      <c r="DWA113" s="213"/>
      <c r="DWB113" s="213"/>
      <c r="DWC113" s="201"/>
      <c r="DWD113" s="223"/>
      <c r="DWE113" s="213"/>
      <c r="DWF113" s="213"/>
      <c r="DWG113" s="201"/>
      <c r="DWH113" s="223"/>
      <c r="DWI113" s="213"/>
      <c r="DWJ113" s="213"/>
      <c r="DWK113" s="201"/>
      <c r="DWL113" s="223"/>
      <c r="DWM113" s="213"/>
      <c r="DWN113" s="213"/>
      <c r="DWO113" s="201"/>
      <c r="DWP113" s="223"/>
      <c r="DWQ113" s="213"/>
      <c r="DWR113" s="213"/>
      <c r="DWS113" s="201"/>
      <c r="DWT113" s="223"/>
      <c r="DWU113" s="213"/>
      <c r="DWV113" s="213"/>
      <c r="DWW113" s="201"/>
      <c r="DWX113" s="223"/>
      <c r="DWY113" s="213"/>
      <c r="DWZ113" s="213"/>
      <c r="DXA113" s="201"/>
      <c r="DXB113" s="223"/>
      <c r="DXC113" s="213"/>
      <c r="DXD113" s="213"/>
      <c r="DXE113" s="201"/>
      <c r="DXF113" s="223"/>
      <c r="DXG113" s="213"/>
      <c r="DXH113" s="213"/>
      <c r="DXI113" s="201"/>
      <c r="DXJ113" s="223"/>
      <c r="DXK113" s="213"/>
      <c r="DXL113" s="213"/>
      <c r="DXM113" s="201"/>
      <c r="DXN113" s="223"/>
      <c r="DXO113" s="213"/>
      <c r="DXP113" s="213"/>
      <c r="DXQ113" s="201"/>
      <c r="DXR113" s="223"/>
      <c r="DXS113" s="213"/>
      <c r="DXT113" s="213"/>
      <c r="DXU113" s="201"/>
      <c r="DXV113" s="223"/>
      <c r="DXW113" s="213"/>
      <c r="DXX113" s="213"/>
      <c r="DXY113" s="201"/>
      <c r="DXZ113" s="223"/>
      <c r="DYA113" s="213"/>
      <c r="DYB113" s="213"/>
      <c r="DYC113" s="201"/>
      <c r="DYD113" s="223"/>
      <c r="DYE113" s="213"/>
      <c r="DYF113" s="213"/>
      <c r="DYG113" s="201"/>
      <c r="DYH113" s="223"/>
      <c r="DYI113" s="213"/>
      <c r="DYJ113" s="213"/>
      <c r="DYK113" s="201"/>
      <c r="DYL113" s="223"/>
      <c r="DYM113" s="213"/>
      <c r="DYN113" s="213"/>
      <c r="DYO113" s="201"/>
      <c r="DYP113" s="223"/>
      <c r="DYQ113" s="213"/>
      <c r="DYR113" s="213"/>
      <c r="DYS113" s="201"/>
      <c r="DYT113" s="223"/>
      <c r="DYU113" s="213"/>
      <c r="DYV113" s="213"/>
      <c r="DYW113" s="201"/>
      <c r="DYX113" s="223"/>
      <c r="DYY113" s="213"/>
      <c r="DYZ113" s="213"/>
      <c r="DZA113" s="201"/>
      <c r="DZB113" s="223"/>
      <c r="DZC113" s="213"/>
      <c r="DZD113" s="213"/>
      <c r="DZE113" s="201"/>
      <c r="DZF113" s="223"/>
      <c r="DZG113" s="213"/>
      <c r="DZH113" s="213"/>
      <c r="DZI113" s="201"/>
      <c r="DZJ113" s="223"/>
      <c r="DZK113" s="213"/>
      <c r="DZL113" s="213"/>
      <c r="DZM113" s="201"/>
      <c r="DZN113" s="223"/>
      <c r="DZO113" s="213"/>
      <c r="DZP113" s="213"/>
      <c r="DZQ113" s="201"/>
      <c r="DZR113" s="223"/>
      <c r="DZS113" s="213"/>
      <c r="DZT113" s="213"/>
      <c r="DZU113" s="201"/>
      <c r="DZV113" s="223"/>
      <c r="DZW113" s="213"/>
      <c r="DZX113" s="213"/>
      <c r="DZY113" s="201"/>
      <c r="DZZ113" s="223"/>
      <c r="EAA113" s="213"/>
      <c r="EAB113" s="213"/>
      <c r="EAC113" s="201"/>
      <c r="EAD113" s="223"/>
      <c r="EAE113" s="213"/>
      <c r="EAF113" s="213"/>
      <c r="EAG113" s="201"/>
      <c r="EAH113" s="223"/>
      <c r="EAI113" s="213"/>
      <c r="EAJ113" s="213"/>
      <c r="EAK113" s="201"/>
      <c r="EAL113" s="223"/>
      <c r="EAM113" s="213"/>
      <c r="EAN113" s="213"/>
      <c r="EAO113" s="201"/>
      <c r="EAP113" s="223"/>
      <c r="EAQ113" s="213"/>
      <c r="EAR113" s="213"/>
      <c r="EAS113" s="201"/>
      <c r="EAT113" s="223"/>
      <c r="EAU113" s="213"/>
      <c r="EAV113" s="213"/>
      <c r="EAW113" s="201"/>
      <c r="EAX113" s="223"/>
      <c r="EAY113" s="213"/>
      <c r="EAZ113" s="213"/>
      <c r="EBA113" s="201"/>
      <c r="EBB113" s="223"/>
      <c r="EBC113" s="213"/>
      <c r="EBD113" s="213"/>
      <c r="EBE113" s="201"/>
      <c r="EBF113" s="223"/>
      <c r="EBG113" s="213"/>
      <c r="EBH113" s="213"/>
      <c r="EBI113" s="201"/>
      <c r="EBJ113" s="223"/>
      <c r="EBK113" s="213"/>
      <c r="EBL113" s="213"/>
      <c r="EBM113" s="201"/>
      <c r="EBN113" s="223"/>
      <c r="EBO113" s="213"/>
      <c r="EBP113" s="213"/>
      <c r="EBQ113" s="201"/>
      <c r="EBR113" s="223"/>
      <c r="EBS113" s="213"/>
      <c r="EBT113" s="213"/>
      <c r="EBU113" s="201"/>
      <c r="EBV113" s="223"/>
      <c r="EBW113" s="213"/>
      <c r="EBX113" s="213"/>
      <c r="EBY113" s="201"/>
      <c r="EBZ113" s="223"/>
      <c r="ECA113" s="213"/>
      <c r="ECB113" s="213"/>
      <c r="ECC113" s="201"/>
      <c r="ECD113" s="223"/>
      <c r="ECE113" s="213"/>
      <c r="ECF113" s="213"/>
      <c r="ECG113" s="201"/>
      <c r="ECH113" s="223"/>
      <c r="ECI113" s="213"/>
      <c r="ECJ113" s="213"/>
      <c r="ECK113" s="201"/>
      <c r="ECL113" s="223"/>
      <c r="ECM113" s="213"/>
      <c r="ECN113" s="213"/>
      <c r="ECO113" s="201"/>
      <c r="ECP113" s="223"/>
      <c r="ECQ113" s="213"/>
      <c r="ECR113" s="213"/>
      <c r="ECS113" s="201"/>
      <c r="ECT113" s="223"/>
      <c r="ECU113" s="213"/>
      <c r="ECV113" s="213"/>
      <c r="ECW113" s="201"/>
      <c r="ECX113" s="223"/>
      <c r="ECY113" s="213"/>
      <c r="ECZ113" s="213"/>
      <c r="EDA113" s="201"/>
      <c r="EDB113" s="223"/>
      <c r="EDC113" s="213"/>
      <c r="EDD113" s="213"/>
      <c r="EDE113" s="201"/>
      <c r="EDF113" s="223"/>
      <c r="EDG113" s="213"/>
      <c r="EDH113" s="213"/>
      <c r="EDI113" s="201"/>
      <c r="EDJ113" s="223"/>
      <c r="EDK113" s="213"/>
      <c r="EDL113" s="213"/>
      <c r="EDM113" s="201"/>
      <c r="EDN113" s="223"/>
      <c r="EDO113" s="213"/>
      <c r="EDP113" s="213"/>
      <c r="EDQ113" s="201"/>
      <c r="EDR113" s="223"/>
      <c r="EDS113" s="213"/>
      <c r="EDT113" s="213"/>
      <c r="EDU113" s="201"/>
      <c r="EDV113" s="223"/>
      <c r="EDW113" s="213"/>
      <c r="EDX113" s="213"/>
      <c r="EDY113" s="201"/>
      <c r="EDZ113" s="223"/>
      <c r="EEA113" s="213"/>
      <c r="EEB113" s="213"/>
      <c r="EEC113" s="201"/>
      <c r="EED113" s="223"/>
      <c r="EEE113" s="213"/>
      <c r="EEF113" s="213"/>
      <c r="EEG113" s="201"/>
      <c r="EEH113" s="223"/>
      <c r="EEI113" s="213"/>
      <c r="EEJ113" s="213"/>
      <c r="EEK113" s="201"/>
      <c r="EEL113" s="223"/>
      <c r="EEM113" s="213"/>
      <c r="EEN113" s="213"/>
      <c r="EEO113" s="201"/>
      <c r="EEP113" s="223"/>
      <c r="EEQ113" s="213"/>
      <c r="EER113" s="213"/>
      <c r="EES113" s="201"/>
      <c r="EET113" s="223"/>
      <c r="EEU113" s="213"/>
      <c r="EEV113" s="213"/>
      <c r="EEW113" s="201"/>
      <c r="EEX113" s="223"/>
      <c r="EEY113" s="213"/>
      <c r="EEZ113" s="213"/>
      <c r="EFA113" s="201"/>
      <c r="EFB113" s="223"/>
      <c r="EFC113" s="213"/>
      <c r="EFD113" s="213"/>
      <c r="EFE113" s="201"/>
      <c r="EFF113" s="223"/>
      <c r="EFG113" s="213"/>
      <c r="EFH113" s="213"/>
      <c r="EFI113" s="201"/>
      <c r="EFJ113" s="223"/>
      <c r="EFK113" s="213"/>
      <c r="EFL113" s="213"/>
      <c r="EFM113" s="201"/>
      <c r="EFN113" s="223"/>
      <c r="EFO113" s="213"/>
      <c r="EFP113" s="213"/>
      <c r="EFQ113" s="201"/>
      <c r="EFR113" s="223"/>
      <c r="EFS113" s="213"/>
      <c r="EFT113" s="213"/>
      <c r="EFU113" s="201"/>
      <c r="EFV113" s="223"/>
      <c r="EFW113" s="213"/>
      <c r="EFX113" s="213"/>
      <c r="EFY113" s="201"/>
      <c r="EFZ113" s="223"/>
      <c r="EGA113" s="213"/>
      <c r="EGB113" s="213"/>
      <c r="EGC113" s="201"/>
      <c r="EGD113" s="223"/>
      <c r="EGE113" s="213"/>
      <c r="EGF113" s="213"/>
      <c r="EGG113" s="201"/>
      <c r="EGH113" s="223"/>
      <c r="EGI113" s="213"/>
      <c r="EGJ113" s="213"/>
      <c r="EGK113" s="201"/>
      <c r="EGL113" s="223"/>
      <c r="EGM113" s="213"/>
      <c r="EGN113" s="213"/>
      <c r="EGO113" s="201"/>
      <c r="EGP113" s="223"/>
      <c r="EGQ113" s="213"/>
      <c r="EGR113" s="213"/>
      <c r="EGS113" s="201"/>
      <c r="EGT113" s="223"/>
      <c r="EGU113" s="213"/>
      <c r="EGV113" s="213"/>
      <c r="EGW113" s="201"/>
      <c r="EGX113" s="223"/>
      <c r="EGY113" s="213"/>
      <c r="EGZ113" s="213"/>
      <c r="EHA113" s="201"/>
      <c r="EHB113" s="223"/>
      <c r="EHC113" s="213"/>
      <c r="EHD113" s="213"/>
      <c r="EHE113" s="201"/>
      <c r="EHF113" s="223"/>
      <c r="EHG113" s="213"/>
      <c r="EHH113" s="213"/>
      <c r="EHI113" s="201"/>
      <c r="EHJ113" s="223"/>
      <c r="EHK113" s="213"/>
      <c r="EHL113" s="213"/>
      <c r="EHM113" s="201"/>
      <c r="EHN113" s="223"/>
      <c r="EHO113" s="213"/>
      <c r="EHP113" s="213"/>
      <c r="EHQ113" s="201"/>
      <c r="EHR113" s="223"/>
      <c r="EHS113" s="213"/>
      <c r="EHT113" s="213"/>
      <c r="EHU113" s="201"/>
      <c r="EHV113" s="223"/>
      <c r="EHW113" s="213"/>
      <c r="EHX113" s="213"/>
      <c r="EHY113" s="201"/>
      <c r="EHZ113" s="223"/>
      <c r="EIA113" s="213"/>
      <c r="EIB113" s="213"/>
      <c r="EIC113" s="201"/>
      <c r="EID113" s="223"/>
      <c r="EIE113" s="213"/>
      <c r="EIF113" s="213"/>
      <c r="EIG113" s="201"/>
      <c r="EIH113" s="223"/>
      <c r="EII113" s="213"/>
      <c r="EIJ113" s="213"/>
      <c r="EIK113" s="201"/>
      <c r="EIL113" s="223"/>
      <c r="EIM113" s="213"/>
      <c r="EIN113" s="213"/>
      <c r="EIO113" s="201"/>
      <c r="EIP113" s="223"/>
      <c r="EIQ113" s="213"/>
      <c r="EIR113" s="213"/>
      <c r="EIS113" s="201"/>
      <c r="EIT113" s="223"/>
      <c r="EIU113" s="213"/>
      <c r="EIV113" s="213"/>
      <c r="EIW113" s="201"/>
      <c r="EIX113" s="223"/>
      <c r="EIY113" s="213"/>
      <c r="EIZ113" s="213"/>
      <c r="EJA113" s="201"/>
      <c r="EJB113" s="223"/>
      <c r="EJC113" s="213"/>
      <c r="EJD113" s="213"/>
      <c r="EJE113" s="201"/>
      <c r="EJF113" s="223"/>
      <c r="EJG113" s="213"/>
      <c r="EJH113" s="213"/>
      <c r="EJI113" s="201"/>
      <c r="EJJ113" s="223"/>
      <c r="EJK113" s="213"/>
      <c r="EJL113" s="213"/>
      <c r="EJM113" s="201"/>
      <c r="EJN113" s="223"/>
      <c r="EJO113" s="213"/>
      <c r="EJP113" s="213"/>
      <c r="EJQ113" s="201"/>
      <c r="EJR113" s="223"/>
      <c r="EJS113" s="213"/>
      <c r="EJT113" s="213"/>
      <c r="EJU113" s="201"/>
      <c r="EJV113" s="223"/>
      <c r="EJW113" s="213"/>
      <c r="EJX113" s="213"/>
      <c r="EJY113" s="201"/>
      <c r="EJZ113" s="223"/>
      <c r="EKA113" s="213"/>
      <c r="EKB113" s="213"/>
      <c r="EKC113" s="201"/>
      <c r="EKD113" s="223"/>
      <c r="EKE113" s="213"/>
      <c r="EKF113" s="213"/>
      <c r="EKG113" s="201"/>
      <c r="EKH113" s="223"/>
      <c r="EKI113" s="213"/>
      <c r="EKJ113" s="213"/>
      <c r="EKK113" s="201"/>
      <c r="EKL113" s="223"/>
      <c r="EKM113" s="213"/>
      <c r="EKN113" s="213"/>
      <c r="EKO113" s="201"/>
      <c r="EKP113" s="223"/>
      <c r="EKQ113" s="213"/>
      <c r="EKR113" s="213"/>
      <c r="EKS113" s="201"/>
      <c r="EKT113" s="223"/>
      <c r="EKU113" s="213"/>
      <c r="EKV113" s="213"/>
      <c r="EKW113" s="201"/>
      <c r="EKX113" s="223"/>
      <c r="EKY113" s="213"/>
      <c r="EKZ113" s="213"/>
      <c r="ELA113" s="201"/>
      <c r="ELB113" s="223"/>
      <c r="ELC113" s="213"/>
      <c r="ELD113" s="213"/>
      <c r="ELE113" s="201"/>
      <c r="ELF113" s="223"/>
      <c r="ELG113" s="213"/>
      <c r="ELH113" s="213"/>
      <c r="ELI113" s="201"/>
      <c r="ELJ113" s="223"/>
      <c r="ELK113" s="213"/>
      <c r="ELL113" s="213"/>
      <c r="ELM113" s="201"/>
      <c r="ELN113" s="223"/>
      <c r="ELO113" s="213"/>
      <c r="ELP113" s="213"/>
      <c r="ELQ113" s="201"/>
      <c r="ELR113" s="223"/>
      <c r="ELS113" s="213"/>
      <c r="ELT113" s="213"/>
      <c r="ELU113" s="201"/>
      <c r="ELV113" s="223"/>
      <c r="ELW113" s="213"/>
      <c r="ELX113" s="213"/>
      <c r="ELY113" s="201"/>
      <c r="ELZ113" s="223"/>
      <c r="EMA113" s="213"/>
      <c r="EMB113" s="213"/>
      <c r="EMC113" s="201"/>
      <c r="EMD113" s="223"/>
      <c r="EME113" s="213"/>
      <c r="EMF113" s="213"/>
      <c r="EMG113" s="201"/>
      <c r="EMH113" s="223"/>
      <c r="EMI113" s="213"/>
      <c r="EMJ113" s="213"/>
      <c r="EMK113" s="201"/>
      <c r="EML113" s="223"/>
      <c r="EMM113" s="213"/>
      <c r="EMN113" s="213"/>
      <c r="EMO113" s="201"/>
      <c r="EMP113" s="223"/>
      <c r="EMQ113" s="213"/>
      <c r="EMR113" s="213"/>
      <c r="EMS113" s="201"/>
      <c r="EMT113" s="223"/>
      <c r="EMU113" s="213"/>
      <c r="EMV113" s="213"/>
      <c r="EMW113" s="201"/>
      <c r="EMX113" s="223"/>
      <c r="EMY113" s="213"/>
      <c r="EMZ113" s="213"/>
      <c r="ENA113" s="201"/>
      <c r="ENB113" s="223"/>
      <c r="ENC113" s="213"/>
      <c r="END113" s="213"/>
      <c r="ENE113" s="201"/>
      <c r="ENF113" s="223"/>
      <c r="ENG113" s="213"/>
      <c r="ENH113" s="213"/>
      <c r="ENI113" s="201"/>
      <c r="ENJ113" s="223"/>
      <c r="ENK113" s="213"/>
      <c r="ENL113" s="213"/>
      <c r="ENM113" s="201"/>
      <c r="ENN113" s="223"/>
      <c r="ENO113" s="213"/>
      <c r="ENP113" s="213"/>
      <c r="ENQ113" s="201"/>
      <c r="ENR113" s="223"/>
      <c r="ENS113" s="213"/>
      <c r="ENT113" s="213"/>
      <c r="ENU113" s="201"/>
      <c r="ENV113" s="223"/>
      <c r="ENW113" s="213"/>
      <c r="ENX113" s="213"/>
      <c r="ENY113" s="201"/>
      <c r="ENZ113" s="223"/>
      <c r="EOA113" s="213"/>
      <c r="EOB113" s="213"/>
      <c r="EOC113" s="201"/>
      <c r="EOD113" s="223"/>
      <c r="EOE113" s="213"/>
      <c r="EOF113" s="213"/>
      <c r="EOG113" s="201"/>
      <c r="EOH113" s="223"/>
      <c r="EOI113" s="213"/>
      <c r="EOJ113" s="213"/>
      <c r="EOK113" s="201"/>
      <c r="EOL113" s="223"/>
      <c r="EOM113" s="213"/>
      <c r="EON113" s="213"/>
      <c r="EOO113" s="201"/>
      <c r="EOP113" s="223"/>
      <c r="EOQ113" s="213"/>
      <c r="EOR113" s="213"/>
      <c r="EOS113" s="201"/>
      <c r="EOT113" s="223"/>
      <c r="EOU113" s="213"/>
      <c r="EOV113" s="213"/>
      <c r="EOW113" s="201"/>
      <c r="EOX113" s="223"/>
      <c r="EOY113" s="213"/>
      <c r="EOZ113" s="213"/>
      <c r="EPA113" s="201"/>
      <c r="EPB113" s="223"/>
      <c r="EPC113" s="213"/>
      <c r="EPD113" s="213"/>
      <c r="EPE113" s="201"/>
      <c r="EPF113" s="223"/>
      <c r="EPG113" s="213"/>
      <c r="EPH113" s="213"/>
      <c r="EPI113" s="201"/>
      <c r="EPJ113" s="223"/>
      <c r="EPK113" s="213"/>
      <c r="EPL113" s="213"/>
      <c r="EPM113" s="201"/>
      <c r="EPN113" s="223"/>
      <c r="EPO113" s="213"/>
      <c r="EPP113" s="213"/>
      <c r="EPQ113" s="201"/>
      <c r="EPR113" s="223"/>
      <c r="EPS113" s="213"/>
      <c r="EPT113" s="213"/>
      <c r="EPU113" s="201"/>
      <c r="EPV113" s="223"/>
      <c r="EPW113" s="213"/>
      <c r="EPX113" s="213"/>
      <c r="EPY113" s="201"/>
      <c r="EPZ113" s="223"/>
      <c r="EQA113" s="213"/>
      <c r="EQB113" s="213"/>
      <c r="EQC113" s="201"/>
      <c r="EQD113" s="223"/>
      <c r="EQE113" s="213"/>
      <c r="EQF113" s="213"/>
      <c r="EQG113" s="201"/>
      <c r="EQH113" s="223"/>
      <c r="EQI113" s="213"/>
      <c r="EQJ113" s="213"/>
      <c r="EQK113" s="201"/>
      <c r="EQL113" s="223"/>
      <c r="EQM113" s="213"/>
      <c r="EQN113" s="213"/>
      <c r="EQO113" s="201"/>
      <c r="EQP113" s="223"/>
      <c r="EQQ113" s="213"/>
      <c r="EQR113" s="213"/>
      <c r="EQS113" s="201"/>
      <c r="EQT113" s="223"/>
      <c r="EQU113" s="213"/>
      <c r="EQV113" s="213"/>
      <c r="EQW113" s="201"/>
      <c r="EQX113" s="223"/>
      <c r="EQY113" s="213"/>
      <c r="EQZ113" s="213"/>
      <c r="ERA113" s="201"/>
      <c r="ERB113" s="223"/>
      <c r="ERC113" s="213"/>
      <c r="ERD113" s="213"/>
      <c r="ERE113" s="201"/>
      <c r="ERF113" s="223"/>
      <c r="ERG113" s="213"/>
      <c r="ERH113" s="213"/>
      <c r="ERI113" s="201"/>
      <c r="ERJ113" s="223"/>
      <c r="ERK113" s="213"/>
      <c r="ERL113" s="213"/>
      <c r="ERM113" s="201"/>
      <c r="ERN113" s="223"/>
      <c r="ERO113" s="213"/>
      <c r="ERP113" s="213"/>
      <c r="ERQ113" s="201"/>
      <c r="ERR113" s="223"/>
      <c r="ERS113" s="213"/>
      <c r="ERT113" s="213"/>
      <c r="ERU113" s="201"/>
      <c r="ERV113" s="223"/>
      <c r="ERW113" s="213"/>
      <c r="ERX113" s="213"/>
      <c r="ERY113" s="201"/>
      <c r="ERZ113" s="223"/>
      <c r="ESA113" s="213"/>
      <c r="ESB113" s="213"/>
      <c r="ESC113" s="201"/>
      <c r="ESD113" s="223"/>
      <c r="ESE113" s="213"/>
      <c r="ESF113" s="213"/>
      <c r="ESG113" s="201"/>
      <c r="ESH113" s="223"/>
      <c r="ESI113" s="213"/>
      <c r="ESJ113" s="213"/>
      <c r="ESK113" s="201"/>
      <c r="ESL113" s="223"/>
      <c r="ESM113" s="213"/>
      <c r="ESN113" s="213"/>
      <c r="ESO113" s="201"/>
      <c r="ESP113" s="223"/>
      <c r="ESQ113" s="213"/>
      <c r="ESR113" s="213"/>
      <c r="ESS113" s="201"/>
      <c r="EST113" s="223"/>
      <c r="ESU113" s="213"/>
      <c r="ESV113" s="213"/>
      <c r="ESW113" s="201"/>
      <c r="ESX113" s="223"/>
      <c r="ESY113" s="213"/>
      <c r="ESZ113" s="213"/>
      <c r="ETA113" s="201"/>
      <c r="ETB113" s="223"/>
      <c r="ETC113" s="213"/>
      <c r="ETD113" s="213"/>
      <c r="ETE113" s="201"/>
      <c r="ETF113" s="223"/>
      <c r="ETG113" s="213"/>
      <c r="ETH113" s="213"/>
      <c r="ETI113" s="201"/>
      <c r="ETJ113" s="223"/>
      <c r="ETK113" s="213"/>
      <c r="ETL113" s="213"/>
      <c r="ETM113" s="201"/>
      <c r="ETN113" s="223"/>
      <c r="ETO113" s="213"/>
      <c r="ETP113" s="213"/>
      <c r="ETQ113" s="201"/>
      <c r="ETR113" s="223"/>
      <c r="ETS113" s="213"/>
      <c r="ETT113" s="213"/>
      <c r="ETU113" s="201"/>
      <c r="ETV113" s="223"/>
      <c r="ETW113" s="213"/>
      <c r="ETX113" s="213"/>
      <c r="ETY113" s="201"/>
      <c r="ETZ113" s="223"/>
      <c r="EUA113" s="213"/>
      <c r="EUB113" s="213"/>
      <c r="EUC113" s="201"/>
      <c r="EUD113" s="223"/>
      <c r="EUE113" s="213"/>
      <c r="EUF113" s="213"/>
      <c r="EUG113" s="201"/>
      <c r="EUH113" s="223"/>
      <c r="EUI113" s="213"/>
      <c r="EUJ113" s="213"/>
      <c r="EUK113" s="201"/>
      <c r="EUL113" s="223"/>
      <c r="EUM113" s="213"/>
      <c r="EUN113" s="213"/>
      <c r="EUO113" s="201"/>
      <c r="EUP113" s="223"/>
      <c r="EUQ113" s="213"/>
      <c r="EUR113" s="213"/>
      <c r="EUS113" s="201"/>
      <c r="EUT113" s="223"/>
      <c r="EUU113" s="213"/>
      <c r="EUV113" s="213"/>
      <c r="EUW113" s="201"/>
      <c r="EUX113" s="223"/>
      <c r="EUY113" s="213"/>
      <c r="EUZ113" s="213"/>
      <c r="EVA113" s="201"/>
      <c r="EVB113" s="223"/>
      <c r="EVC113" s="213"/>
      <c r="EVD113" s="213"/>
      <c r="EVE113" s="201"/>
      <c r="EVF113" s="223"/>
      <c r="EVG113" s="213"/>
      <c r="EVH113" s="213"/>
      <c r="EVI113" s="201"/>
      <c r="EVJ113" s="223"/>
      <c r="EVK113" s="213"/>
      <c r="EVL113" s="213"/>
      <c r="EVM113" s="201"/>
      <c r="EVN113" s="223"/>
      <c r="EVO113" s="213"/>
      <c r="EVP113" s="213"/>
      <c r="EVQ113" s="201"/>
      <c r="EVR113" s="223"/>
      <c r="EVS113" s="213"/>
      <c r="EVT113" s="213"/>
      <c r="EVU113" s="201"/>
      <c r="EVV113" s="223"/>
      <c r="EVW113" s="213"/>
      <c r="EVX113" s="213"/>
      <c r="EVY113" s="201"/>
      <c r="EVZ113" s="223"/>
      <c r="EWA113" s="213"/>
      <c r="EWB113" s="213"/>
      <c r="EWC113" s="201"/>
      <c r="EWD113" s="223"/>
      <c r="EWE113" s="213"/>
      <c r="EWF113" s="213"/>
      <c r="EWG113" s="201"/>
      <c r="EWH113" s="223"/>
      <c r="EWI113" s="213"/>
      <c r="EWJ113" s="213"/>
      <c r="EWK113" s="201"/>
      <c r="EWL113" s="223"/>
      <c r="EWM113" s="213"/>
      <c r="EWN113" s="213"/>
      <c r="EWO113" s="201"/>
      <c r="EWP113" s="223"/>
      <c r="EWQ113" s="213"/>
      <c r="EWR113" s="213"/>
      <c r="EWS113" s="201"/>
      <c r="EWT113" s="223"/>
      <c r="EWU113" s="213"/>
      <c r="EWV113" s="213"/>
      <c r="EWW113" s="201"/>
      <c r="EWX113" s="223"/>
      <c r="EWY113" s="213"/>
      <c r="EWZ113" s="213"/>
      <c r="EXA113" s="201"/>
      <c r="EXB113" s="223"/>
      <c r="EXC113" s="213"/>
      <c r="EXD113" s="213"/>
      <c r="EXE113" s="201"/>
      <c r="EXF113" s="223"/>
      <c r="EXG113" s="213"/>
      <c r="EXH113" s="213"/>
      <c r="EXI113" s="201"/>
      <c r="EXJ113" s="223"/>
      <c r="EXK113" s="213"/>
      <c r="EXL113" s="213"/>
      <c r="EXM113" s="201"/>
      <c r="EXN113" s="223"/>
      <c r="EXO113" s="213"/>
      <c r="EXP113" s="213"/>
      <c r="EXQ113" s="201"/>
      <c r="EXR113" s="223"/>
      <c r="EXS113" s="213"/>
      <c r="EXT113" s="213"/>
      <c r="EXU113" s="201"/>
      <c r="EXV113" s="223"/>
      <c r="EXW113" s="213"/>
      <c r="EXX113" s="213"/>
      <c r="EXY113" s="201"/>
      <c r="EXZ113" s="223"/>
      <c r="EYA113" s="213"/>
      <c r="EYB113" s="213"/>
      <c r="EYC113" s="201"/>
      <c r="EYD113" s="223"/>
      <c r="EYE113" s="213"/>
      <c r="EYF113" s="213"/>
      <c r="EYG113" s="201"/>
      <c r="EYH113" s="223"/>
      <c r="EYI113" s="213"/>
      <c r="EYJ113" s="213"/>
      <c r="EYK113" s="201"/>
      <c r="EYL113" s="223"/>
      <c r="EYM113" s="213"/>
      <c r="EYN113" s="213"/>
      <c r="EYO113" s="201"/>
      <c r="EYP113" s="223"/>
      <c r="EYQ113" s="213"/>
      <c r="EYR113" s="213"/>
      <c r="EYS113" s="201"/>
      <c r="EYT113" s="223"/>
      <c r="EYU113" s="213"/>
      <c r="EYV113" s="213"/>
      <c r="EYW113" s="201"/>
      <c r="EYX113" s="223"/>
      <c r="EYY113" s="213"/>
      <c r="EYZ113" s="213"/>
      <c r="EZA113" s="201"/>
      <c r="EZB113" s="223"/>
      <c r="EZC113" s="213"/>
      <c r="EZD113" s="213"/>
      <c r="EZE113" s="201"/>
      <c r="EZF113" s="223"/>
      <c r="EZG113" s="213"/>
      <c r="EZH113" s="213"/>
      <c r="EZI113" s="201"/>
      <c r="EZJ113" s="223"/>
      <c r="EZK113" s="213"/>
      <c r="EZL113" s="213"/>
      <c r="EZM113" s="201"/>
      <c r="EZN113" s="223"/>
      <c r="EZO113" s="213"/>
      <c r="EZP113" s="213"/>
      <c r="EZQ113" s="201"/>
      <c r="EZR113" s="223"/>
      <c r="EZS113" s="213"/>
      <c r="EZT113" s="213"/>
      <c r="EZU113" s="201"/>
      <c r="EZV113" s="223"/>
      <c r="EZW113" s="213"/>
      <c r="EZX113" s="213"/>
      <c r="EZY113" s="201"/>
      <c r="EZZ113" s="223"/>
      <c r="FAA113" s="213"/>
      <c r="FAB113" s="213"/>
      <c r="FAC113" s="201"/>
      <c r="FAD113" s="223"/>
      <c r="FAE113" s="213"/>
      <c r="FAF113" s="213"/>
      <c r="FAG113" s="201"/>
      <c r="FAH113" s="223"/>
      <c r="FAI113" s="213"/>
      <c r="FAJ113" s="213"/>
      <c r="FAK113" s="201"/>
      <c r="FAL113" s="223"/>
      <c r="FAM113" s="213"/>
      <c r="FAN113" s="213"/>
      <c r="FAO113" s="201"/>
      <c r="FAP113" s="223"/>
      <c r="FAQ113" s="213"/>
      <c r="FAR113" s="213"/>
      <c r="FAS113" s="201"/>
      <c r="FAT113" s="223"/>
      <c r="FAU113" s="213"/>
      <c r="FAV113" s="213"/>
      <c r="FAW113" s="201"/>
      <c r="FAX113" s="223"/>
      <c r="FAY113" s="213"/>
      <c r="FAZ113" s="213"/>
      <c r="FBA113" s="201"/>
      <c r="FBB113" s="223"/>
      <c r="FBC113" s="213"/>
      <c r="FBD113" s="213"/>
      <c r="FBE113" s="201"/>
      <c r="FBF113" s="223"/>
      <c r="FBG113" s="213"/>
      <c r="FBH113" s="213"/>
      <c r="FBI113" s="201"/>
      <c r="FBJ113" s="223"/>
      <c r="FBK113" s="213"/>
      <c r="FBL113" s="213"/>
      <c r="FBM113" s="201"/>
      <c r="FBN113" s="223"/>
      <c r="FBO113" s="213"/>
      <c r="FBP113" s="213"/>
      <c r="FBQ113" s="201"/>
      <c r="FBR113" s="223"/>
      <c r="FBS113" s="213"/>
      <c r="FBT113" s="213"/>
      <c r="FBU113" s="201"/>
      <c r="FBV113" s="223"/>
      <c r="FBW113" s="213"/>
      <c r="FBX113" s="213"/>
      <c r="FBY113" s="201"/>
      <c r="FBZ113" s="223"/>
      <c r="FCA113" s="213"/>
      <c r="FCB113" s="213"/>
      <c r="FCC113" s="201"/>
      <c r="FCD113" s="223"/>
      <c r="FCE113" s="213"/>
      <c r="FCF113" s="213"/>
      <c r="FCG113" s="201"/>
      <c r="FCH113" s="223"/>
      <c r="FCI113" s="213"/>
      <c r="FCJ113" s="213"/>
      <c r="FCK113" s="201"/>
      <c r="FCL113" s="223"/>
      <c r="FCM113" s="213"/>
      <c r="FCN113" s="213"/>
      <c r="FCO113" s="201"/>
      <c r="FCP113" s="223"/>
      <c r="FCQ113" s="213"/>
      <c r="FCR113" s="213"/>
      <c r="FCS113" s="201"/>
      <c r="FCT113" s="223"/>
      <c r="FCU113" s="213"/>
      <c r="FCV113" s="213"/>
      <c r="FCW113" s="201"/>
      <c r="FCX113" s="223"/>
      <c r="FCY113" s="213"/>
      <c r="FCZ113" s="213"/>
      <c r="FDA113" s="201"/>
      <c r="FDB113" s="223"/>
      <c r="FDC113" s="213"/>
      <c r="FDD113" s="213"/>
      <c r="FDE113" s="201"/>
      <c r="FDF113" s="223"/>
      <c r="FDG113" s="213"/>
      <c r="FDH113" s="213"/>
      <c r="FDI113" s="201"/>
      <c r="FDJ113" s="223"/>
      <c r="FDK113" s="213"/>
      <c r="FDL113" s="213"/>
      <c r="FDM113" s="201"/>
      <c r="FDN113" s="223"/>
      <c r="FDO113" s="213"/>
      <c r="FDP113" s="213"/>
      <c r="FDQ113" s="201"/>
      <c r="FDR113" s="223"/>
      <c r="FDS113" s="213"/>
      <c r="FDT113" s="213"/>
      <c r="FDU113" s="201"/>
      <c r="FDV113" s="223"/>
      <c r="FDW113" s="213"/>
      <c r="FDX113" s="213"/>
      <c r="FDY113" s="201"/>
      <c r="FDZ113" s="223"/>
      <c r="FEA113" s="213"/>
      <c r="FEB113" s="213"/>
      <c r="FEC113" s="201"/>
      <c r="FED113" s="223"/>
      <c r="FEE113" s="213"/>
      <c r="FEF113" s="213"/>
      <c r="FEG113" s="201"/>
      <c r="FEH113" s="223"/>
      <c r="FEI113" s="213"/>
      <c r="FEJ113" s="213"/>
      <c r="FEK113" s="201"/>
      <c r="FEL113" s="223"/>
      <c r="FEM113" s="213"/>
      <c r="FEN113" s="213"/>
      <c r="FEO113" s="201"/>
      <c r="FEP113" s="223"/>
      <c r="FEQ113" s="213"/>
      <c r="FER113" s="213"/>
      <c r="FES113" s="201"/>
      <c r="FET113" s="223"/>
      <c r="FEU113" s="213"/>
      <c r="FEV113" s="213"/>
      <c r="FEW113" s="201"/>
      <c r="FEX113" s="223"/>
      <c r="FEY113" s="213"/>
      <c r="FEZ113" s="213"/>
      <c r="FFA113" s="201"/>
      <c r="FFB113" s="223"/>
      <c r="FFC113" s="213"/>
      <c r="FFD113" s="213"/>
      <c r="FFE113" s="201"/>
      <c r="FFF113" s="223"/>
      <c r="FFG113" s="213"/>
      <c r="FFH113" s="213"/>
      <c r="FFI113" s="201"/>
      <c r="FFJ113" s="223"/>
      <c r="FFK113" s="213"/>
      <c r="FFL113" s="213"/>
      <c r="FFM113" s="201"/>
      <c r="FFN113" s="223"/>
      <c r="FFO113" s="213"/>
      <c r="FFP113" s="213"/>
      <c r="FFQ113" s="201"/>
      <c r="FFR113" s="223"/>
      <c r="FFS113" s="213"/>
      <c r="FFT113" s="213"/>
      <c r="FFU113" s="201"/>
      <c r="FFV113" s="223"/>
      <c r="FFW113" s="213"/>
      <c r="FFX113" s="213"/>
      <c r="FFY113" s="201"/>
      <c r="FFZ113" s="223"/>
      <c r="FGA113" s="213"/>
      <c r="FGB113" s="213"/>
      <c r="FGC113" s="201"/>
      <c r="FGD113" s="223"/>
      <c r="FGE113" s="213"/>
      <c r="FGF113" s="213"/>
      <c r="FGG113" s="201"/>
      <c r="FGH113" s="223"/>
      <c r="FGI113" s="213"/>
      <c r="FGJ113" s="213"/>
      <c r="FGK113" s="201"/>
      <c r="FGL113" s="223"/>
      <c r="FGM113" s="213"/>
      <c r="FGN113" s="213"/>
      <c r="FGO113" s="201"/>
      <c r="FGP113" s="223"/>
      <c r="FGQ113" s="213"/>
      <c r="FGR113" s="213"/>
      <c r="FGS113" s="201"/>
      <c r="FGT113" s="223"/>
      <c r="FGU113" s="213"/>
      <c r="FGV113" s="213"/>
      <c r="FGW113" s="201"/>
      <c r="FGX113" s="223"/>
      <c r="FGY113" s="213"/>
      <c r="FGZ113" s="213"/>
      <c r="FHA113" s="201"/>
      <c r="FHB113" s="223"/>
      <c r="FHC113" s="213"/>
      <c r="FHD113" s="213"/>
      <c r="FHE113" s="201"/>
      <c r="FHF113" s="223"/>
      <c r="FHG113" s="213"/>
      <c r="FHH113" s="213"/>
      <c r="FHI113" s="201"/>
      <c r="FHJ113" s="223"/>
      <c r="FHK113" s="213"/>
      <c r="FHL113" s="213"/>
      <c r="FHM113" s="201"/>
      <c r="FHN113" s="223"/>
      <c r="FHO113" s="213"/>
      <c r="FHP113" s="213"/>
      <c r="FHQ113" s="201"/>
      <c r="FHR113" s="223"/>
      <c r="FHS113" s="213"/>
      <c r="FHT113" s="213"/>
      <c r="FHU113" s="201"/>
      <c r="FHV113" s="223"/>
      <c r="FHW113" s="213"/>
      <c r="FHX113" s="213"/>
      <c r="FHY113" s="201"/>
      <c r="FHZ113" s="223"/>
      <c r="FIA113" s="213"/>
      <c r="FIB113" s="213"/>
      <c r="FIC113" s="201"/>
      <c r="FID113" s="223"/>
      <c r="FIE113" s="213"/>
      <c r="FIF113" s="213"/>
      <c r="FIG113" s="201"/>
      <c r="FIH113" s="223"/>
      <c r="FII113" s="213"/>
      <c r="FIJ113" s="213"/>
      <c r="FIK113" s="201"/>
      <c r="FIL113" s="223"/>
      <c r="FIM113" s="213"/>
      <c r="FIN113" s="213"/>
      <c r="FIO113" s="201"/>
      <c r="FIP113" s="223"/>
      <c r="FIQ113" s="213"/>
      <c r="FIR113" s="213"/>
      <c r="FIS113" s="201"/>
      <c r="FIT113" s="223"/>
      <c r="FIU113" s="213"/>
      <c r="FIV113" s="213"/>
      <c r="FIW113" s="201"/>
      <c r="FIX113" s="223"/>
      <c r="FIY113" s="213"/>
      <c r="FIZ113" s="213"/>
      <c r="FJA113" s="201"/>
      <c r="FJB113" s="223"/>
      <c r="FJC113" s="213"/>
      <c r="FJD113" s="213"/>
      <c r="FJE113" s="201"/>
      <c r="FJF113" s="223"/>
      <c r="FJG113" s="213"/>
      <c r="FJH113" s="213"/>
      <c r="FJI113" s="201"/>
      <c r="FJJ113" s="223"/>
      <c r="FJK113" s="213"/>
      <c r="FJL113" s="213"/>
      <c r="FJM113" s="201"/>
      <c r="FJN113" s="223"/>
      <c r="FJO113" s="213"/>
      <c r="FJP113" s="213"/>
      <c r="FJQ113" s="201"/>
      <c r="FJR113" s="223"/>
      <c r="FJS113" s="213"/>
      <c r="FJT113" s="213"/>
      <c r="FJU113" s="201"/>
      <c r="FJV113" s="223"/>
      <c r="FJW113" s="213"/>
      <c r="FJX113" s="213"/>
      <c r="FJY113" s="201"/>
      <c r="FJZ113" s="223"/>
      <c r="FKA113" s="213"/>
      <c r="FKB113" s="213"/>
      <c r="FKC113" s="201"/>
      <c r="FKD113" s="223"/>
      <c r="FKE113" s="213"/>
      <c r="FKF113" s="213"/>
      <c r="FKG113" s="201"/>
      <c r="FKH113" s="223"/>
      <c r="FKI113" s="213"/>
      <c r="FKJ113" s="213"/>
      <c r="FKK113" s="201"/>
      <c r="FKL113" s="223"/>
      <c r="FKM113" s="213"/>
      <c r="FKN113" s="213"/>
      <c r="FKO113" s="201"/>
      <c r="FKP113" s="223"/>
      <c r="FKQ113" s="213"/>
      <c r="FKR113" s="213"/>
      <c r="FKS113" s="201"/>
      <c r="FKT113" s="223"/>
      <c r="FKU113" s="213"/>
      <c r="FKV113" s="213"/>
      <c r="FKW113" s="201"/>
      <c r="FKX113" s="223"/>
      <c r="FKY113" s="213"/>
      <c r="FKZ113" s="213"/>
      <c r="FLA113" s="201"/>
      <c r="FLB113" s="223"/>
      <c r="FLC113" s="213"/>
      <c r="FLD113" s="213"/>
      <c r="FLE113" s="201"/>
      <c r="FLF113" s="223"/>
      <c r="FLG113" s="213"/>
      <c r="FLH113" s="213"/>
      <c r="FLI113" s="201"/>
      <c r="FLJ113" s="223"/>
      <c r="FLK113" s="213"/>
      <c r="FLL113" s="213"/>
      <c r="FLM113" s="201"/>
      <c r="FLN113" s="223"/>
      <c r="FLO113" s="213"/>
      <c r="FLP113" s="213"/>
      <c r="FLQ113" s="201"/>
      <c r="FLR113" s="223"/>
      <c r="FLS113" s="213"/>
      <c r="FLT113" s="213"/>
      <c r="FLU113" s="201"/>
      <c r="FLV113" s="223"/>
      <c r="FLW113" s="213"/>
      <c r="FLX113" s="213"/>
      <c r="FLY113" s="201"/>
      <c r="FLZ113" s="223"/>
      <c r="FMA113" s="213"/>
      <c r="FMB113" s="213"/>
      <c r="FMC113" s="201"/>
      <c r="FMD113" s="223"/>
      <c r="FME113" s="213"/>
      <c r="FMF113" s="213"/>
      <c r="FMG113" s="201"/>
      <c r="FMH113" s="223"/>
      <c r="FMI113" s="213"/>
      <c r="FMJ113" s="213"/>
      <c r="FMK113" s="201"/>
      <c r="FML113" s="223"/>
      <c r="FMM113" s="213"/>
      <c r="FMN113" s="213"/>
      <c r="FMO113" s="201"/>
      <c r="FMP113" s="223"/>
      <c r="FMQ113" s="213"/>
      <c r="FMR113" s="213"/>
      <c r="FMS113" s="201"/>
      <c r="FMT113" s="223"/>
      <c r="FMU113" s="213"/>
      <c r="FMV113" s="213"/>
      <c r="FMW113" s="201"/>
      <c r="FMX113" s="223"/>
      <c r="FMY113" s="213"/>
      <c r="FMZ113" s="213"/>
      <c r="FNA113" s="201"/>
      <c r="FNB113" s="223"/>
      <c r="FNC113" s="213"/>
      <c r="FND113" s="213"/>
      <c r="FNE113" s="201"/>
      <c r="FNF113" s="223"/>
      <c r="FNG113" s="213"/>
      <c r="FNH113" s="213"/>
      <c r="FNI113" s="201"/>
      <c r="FNJ113" s="223"/>
      <c r="FNK113" s="213"/>
      <c r="FNL113" s="213"/>
      <c r="FNM113" s="201"/>
      <c r="FNN113" s="223"/>
      <c r="FNO113" s="213"/>
      <c r="FNP113" s="213"/>
      <c r="FNQ113" s="201"/>
      <c r="FNR113" s="223"/>
      <c r="FNS113" s="213"/>
      <c r="FNT113" s="213"/>
      <c r="FNU113" s="201"/>
      <c r="FNV113" s="223"/>
      <c r="FNW113" s="213"/>
      <c r="FNX113" s="213"/>
      <c r="FNY113" s="201"/>
      <c r="FNZ113" s="223"/>
      <c r="FOA113" s="213"/>
      <c r="FOB113" s="213"/>
      <c r="FOC113" s="201"/>
      <c r="FOD113" s="223"/>
      <c r="FOE113" s="213"/>
      <c r="FOF113" s="213"/>
      <c r="FOG113" s="201"/>
      <c r="FOH113" s="223"/>
      <c r="FOI113" s="213"/>
      <c r="FOJ113" s="213"/>
      <c r="FOK113" s="201"/>
      <c r="FOL113" s="223"/>
      <c r="FOM113" s="213"/>
      <c r="FON113" s="213"/>
      <c r="FOO113" s="201"/>
      <c r="FOP113" s="223"/>
      <c r="FOQ113" s="213"/>
      <c r="FOR113" s="213"/>
      <c r="FOS113" s="201"/>
      <c r="FOT113" s="223"/>
      <c r="FOU113" s="213"/>
      <c r="FOV113" s="213"/>
      <c r="FOW113" s="201"/>
      <c r="FOX113" s="223"/>
      <c r="FOY113" s="213"/>
      <c r="FOZ113" s="213"/>
      <c r="FPA113" s="201"/>
      <c r="FPB113" s="223"/>
      <c r="FPC113" s="213"/>
      <c r="FPD113" s="213"/>
      <c r="FPE113" s="201"/>
      <c r="FPF113" s="223"/>
      <c r="FPG113" s="213"/>
      <c r="FPH113" s="213"/>
      <c r="FPI113" s="201"/>
      <c r="FPJ113" s="223"/>
      <c r="FPK113" s="213"/>
      <c r="FPL113" s="213"/>
      <c r="FPM113" s="201"/>
      <c r="FPN113" s="223"/>
      <c r="FPO113" s="213"/>
      <c r="FPP113" s="213"/>
      <c r="FPQ113" s="201"/>
      <c r="FPR113" s="223"/>
      <c r="FPS113" s="213"/>
      <c r="FPT113" s="213"/>
      <c r="FPU113" s="201"/>
      <c r="FPV113" s="223"/>
      <c r="FPW113" s="213"/>
      <c r="FPX113" s="213"/>
      <c r="FPY113" s="201"/>
      <c r="FPZ113" s="223"/>
      <c r="FQA113" s="213"/>
      <c r="FQB113" s="213"/>
      <c r="FQC113" s="201"/>
      <c r="FQD113" s="223"/>
      <c r="FQE113" s="213"/>
      <c r="FQF113" s="213"/>
      <c r="FQG113" s="201"/>
      <c r="FQH113" s="223"/>
      <c r="FQI113" s="213"/>
      <c r="FQJ113" s="213"/>
      <c r="FQK113" s="201"/>
      <c r="FQL113" s="223"/>
      <c r="FQM113" s="213"/>
      <c r="FQN113" s="213"/>
      <c r="FQO113" s="201"/>
      <c r="FQP113" s="223"/>
      <c r="FQQ113" s="213"/>
      <c r="FQR113" s="213"/>
      <c r="FQS113" s="201"/>
      <c r="FQT113" s="223"/>
      <c r="FQU113" s="213"/>
      <c r="FQV113" s="213"/>
      <c r="FQW113" s="201"/>
      <c r="FQX113" s="223"/>
      <c r="FQY113" s="213"/>
      <c r="FQZ113" s="213"/>
      <c r="FRA113" s="201"/>
      <c r="FRB113" s="223"/>
      <c r="FRC113" s="213"/>
      <c r="FRD113" s="213"/>
      <c r="FRE113" s="201"/>
      <c r="FRF113" s="223"/>
      <c r="FRG113" s="213"/>
      <c r="FRH113" s="213"/>
      <c r="FRI113" s="201"/>
      <c r="FRJ113" s="223"/>
      <c r="FRK113" s="213"/>
      <c r="FRL113" s="213"/>
      <c r="FRM113" s="201"/>
      <c r="FRN113" s="223"/>
      <c r="FRO113" s="213"/>
      <c r="FRP113" s="213"/>
      <c r="FRQ113" s="201"/>
      <c r="FRR113" s="223"/>
      <c r="FRS113" s="213"/>
      <c r="FRT113" s="213"/>
      <c r="FRU113" s="201"/>
      <c r="FRV113" s="223"/>
      <c r="FRW113" s="213"/>
      <c r="FRX113" s="213"/>
      <c r="FRY113" s="201"/>
      <c r="FRZ113" s="223"/>
      <c r="FSA113" s="213"/>
      <c r="FSB113" s="213"/>
      <c r="FSC113" s="201"/>
      <c r="FSD113" s="223"/>
      <c r="FSE113" s="213"/>
      <c r="FSF113" s="213"/>
      <c r="FSG113" s="201"/>
      <c r="FSH113" s="223"/>
      <c r="FSI113" s="213"/>
      <c r="FSJ113" s="213"/>
      <c r="FSK113" s="201"/>
      <c r="FSL113" s="223"/>
      <c r="FSM113" s="213"/>
      <c r="FSN113" s="213"/>
      <c r="FSO113" s="201"/>
      <c r="FSP113" s="223"/>
      <c r="FSQ113" s="213"/>
      <c r="FSR113" s="213"/>
      <c r="FSS113" s="201"/>
      <c r="FST113" s="223"/>
      <c r="FSU113" s="213"/>
      <c r="FSV113" s="213"/>
      <c r="FSW113" s="201"/>
      <c r="FSX113" s="223"/>
      <c r="FSY113" s="213"/>
      <c r="FSZ113" s="213"/>
      <c r="FTA113" s="201"/>
      <c r="FTB113" s="223"/>
      <c r="FTC113" s="213"/>
      <c r="FTD113" s="213"/>
      <c r="FTE113" s="201"/>
      <c r="FTF113" s="223"/>
      <c r="FTG113" s="213"/>
      <c r="FTH113" s="213"/>
      <c r="FTI113" s="201"/>
      <c r="FTJ113" s="223"/>
      <c r="FTK113" s="213"/>
      <c r="FTL113" s="213"/>
      <c r="FTM113" s="201"/>
      <c r="FTN113" s="223"/>
      <c r="FTO113" s="213"/>
      <c r="FTP113" s="213"/>
      <c r="FTQ113" s="201"/>
      <c r="FTR113" s="223"/>
      <c r="FTS113" s="213"/>
      <c r="FTT113" s="213"/>
      <c r="FTU113" s="201"/>
      <c r="FTV113" s="223"/>
      <c r="FTW113" s="213"/>
      <c r="FTX113" s="213"/>
      <c r="FTY113" s="201"/>
      <c r="FTZ113" s="223"/>
      <c r="FUA113" s="213"/>
      <c r="FUB113" s="213"/>
      <c r="FUC113" s="201"/>
      <c r="FUD113" s="223"/>
      <c r="FUE113" s="213"/>
      <c r="FUF113" s="213"/>
      <c r="FUG113" s="201"/>
      <c r="FUH113" s="223"/>
      <c r="FUI113" s="213"/>
      <c r="FUJ113" s="213"/>
      <c r="FUK113" s="201"/>
      <c r="FUL113" s="223"/>
      <c r="FUM113" s="213"/>
      <c r="FUN113" s="213"/>
      <c r="FUO113" s="201"/>
      <c r="FUP113" s="223"/>
      <c r="FUQ113" s="213"/>
      <c r="FUR113" s="213"/>
      <c r="FUS113" s="201"/>
      <c r="FUT113" s="223"/>
      <c r="FUU113" s="213"/>
      <c r="FUV113" s="213"/>
      <c r="FUW113" s="201"/>
      <c r="FUX113" s="223"/>
      <c r="FUY113" s="213"/>
      <c r="FUZ113" s="213"/>
      <c r="FVA113" s="201"/>
      <c r="FVB113" s="223"/>
      <c r="FVC113" s="213"/>
      <c r="FVD113" s="213"/>
      <c r="FVE113" s="201"/>
      <c r="FVF113" s="223"/>
      <c r="FVG113" s="213"/>
      <c r="FVH113" s="213"/>
      <c r="FVI113" s="201"/>
      <c r="FVJ113" s="223"/>
      <c r="FVK113" s="213"/>
      <c r="FVL113" s="213"/>
      <c r="FVM113" s="201"/>
      <c r="FVN113" s="223"/>
      <c r="FVO113" s="213"/>
      <c r="FVP113" s="213"/>
      <c r="FVQ113" s="201"/>
      <c r="FVR113" s="223"/>
      <c r="FVS113" s="213"/>
      <c r="FVT113" s="213"/>
      <c r="FVU113" s="201"/>
      <c r="FVV113" s="223"/>
      <c r="FVW113" s="213"/>
      <c r="FVX113" s="213"/>
      <c r="FVY113" s="201"/>
      <c r="FVZ113" s="223"/>
      <c r="FWA113" s="213"/>
      <c r="FWB113" s="213"/>
      <c r="FWC113" s="201"/>
      <c r="FWD113" s="223"/>
      <c r="FWE113" s="213"/>
      <c r="FWF113" s="213"/>
      <c r="FWG113" s="201"/>
      <c r="FWH113" s="223"/>
      <c r="FWI113" s="213"/>
      <c r="FWJ113" s="213"/>
      <c r="FWK113" s="201"/>
      <c r="FWL113" s="223"/>
      <c r="FWM113" s="213"/>
      <c r="FWN113" s="213"/>
      <c r="FWO113" s="201"/>
      <c r="FWP113" s="223"/>
      <c r="FWQ113" s="213"/>
      <c r="FWR113" s="213"/>
      <c r="FWS113" s="201"/>
      <c r="FWT113" s="223"/>
      <c r="FWU113" s="213"/>
      <c r="FWV113" s="213"/>
      <c r="FWW113" s="201"/>
      <c r="FWX113" s="223"/>
      <c r="FWY113" s="213"/>
      <c r="FWZ113" s="213"/>
      <c r="FXA113" s="201"/>
      <c r="FXB113" s="223"/>
      <c r="FXC113" s="213"/>
      <c r="FXD113" s="213"/>
      <c r="FXE113" s="201"/>
      <c r="FXF113" s="223"/>
      <c r="FXG113" s="213"/>
      <c r="FXH113" s="213"/>
      <c r="FXI113" s="201"/>
      <c r="FXJ113" s="223"/>
      <c r="FXK113" s="213"/>
      <c r="FXL113" s="213"/>
      <c r="FXM113" s="201"/>
      <c r="FXN113" s="223"/>
      <c r="FXO113" s="213"/>
      <c r="FXP113" s="213"/>
      <c r="FXQ113" s="201"/>
      <c r="FXR113" s="223"/>
      <c r="FXS113" s="213"/>
      <c r="FXT113" s="213"/>
      <c r="FXU113" s="201"/>
      <c r="FXV113" s="223"/>
      <c r="FXW113" s="213"/>
      <c r="FXX113" s="213"/>
      <c r="FXY113" s="201"/>
      <c r="FXZ113" s="223"/>
      <c r="FYA113" s="213"/>
      <c r="FYB113" s="213"/>
      <c r="FYC113" s="201"/>
      <c r="FYD113" s="223"/>
      <c r="FYE113" s="213"/>
      <c r="FYF113" s="213"/>
      <c r="FYG113" s="201"/>
      <c r="FYH113" s="223"/>
      <c r="FYI113" s="213"/>
      <c r="FYJ113" s="213"/>
      <c r="FYK113" s="201"/>
      <c r="FYL113" s="223"/>
      <c r="FYM113" s="213"/>
      <c r="FYN113" s="213"/>
      <c r="FYO113" s="201"/>
      <c r="FYP113" s="223"/>
      <c r="FYQ113" s="213"/>
      <c r="FYR113" s="213"/>
      <c r="FYS113" s="201"/>
      <c r="FYT113" s="223"/>
      <c r="FYU113" s="213"/>
      <c r="FYV113" s="213"/>
      <c r="FYW113" s="201"/>
      <c r="FYX113" s="223"/>
      <c r="FYY113" s="213"/>
      <c r="FYZ113" s="213"/>
      <c r="FZA113" s="201"/>
      <c r="FZB113" s="223"/>
      <c r="FZC113" s="213"/>
      <c r="FZD113" s="213"/>
      <c r="FZE113" s="201"/>
      <c r="FZF113" s="223"/>
      <c r="FZG113" s="213"/>
      <c r="FZH113" s="213"/>
      <c r="FZI113" s="201"/>
      <c r="FZJ113" s="223"/>
      <c r="FZK113" s="213"/>
      <c r="FZL113" s="213"/>
      <c r="FZM113" s="201"/>
      <c r="FZN113" s="223"/>
      <c r="FZO113" s="213"/>
      <c r="FZP113" s="213"/>
      <c r="FZQ113" s="201"/>
      <c r="FZR113" s="223"/>
      <c r="FZS113" s="213"/>
      <c r="FZT113" s="213"/>
      <c r="FZU113" s="201"/>
      <c r="FZV113" s="223"/>
      <c r="FZW113" s="213"/>
      <c r="FZX113" s="213"/>
      <c r="FZY113" s="201"/>
      <c r="FZZ113" s="223"/>
      <c r="GAA113" s="213"/>
      <c r="GAB113" s="213"/>
      <c r="GAC113" s="201"/>
      <c r="GAD113" s="223"/>
      <c r="GAE113" s="213"/>
      <c r="GAF113" s="213"/>
      <c r="GAG113" s="201"/>
      <c r="GAH113" s="223"/>
      <c r="GAI113" s="213"/>
      <c r="GAJ113" s="213"/>
      <c r="GAK113" s="201"/>
      <c r="GAL113" s="223"/>
      <c r="GAM113" s="213"/>
      <c r="GAN113" s="213"/>
      <c r="GAO113" s="201"/>
      <c r="GAP113" s="223"/>
      <c r="GAQ113" s="213"/>
      <c r="GAR113" s="213"/>
      <c r="GAS113" s="201"/>
      <c r="GAT113" s="223"/>
      <c r="GAU113" s="213"/>
      <c r="GAV113" s="213"/>
      <c r="GAW113" s="201"/>
      <c r="GAX113" s="223"/>
      <c r="GAY113" s="213"/>
      <c r="GAZ113" s="213"/>
      <c r="GBA113" s="201"/>
      <c r="GBB113" s="223"/>
      <c r="GBC113" s="213"/>
      <c r="GBD113" s="213"/>
      <c r="GBE113" s="201"/>
      <c r="GBF113" s="223"/>
      <c r="GBG113" s="213"/>
      <c r="GBH113" s="213"/>
      <c r="GBI113" s="201"/>
      <c r="GBJ113" s="223"/>
      <c r="GBK113" s="213"/>
      <c r="GBL113" s="213"/>
      <c r="GBM113" s="201"/>
      <c r="GBN113" s="223"/>
      <c r="GBO113" s="213"/>
      <c r="GBP113" s="213"/>
      <c r="GBQ113" s="201"/>
      <c r="GBR113" s="223"/>
      <c r="GBS113" s="213"/>
      <c r="GBT113" s="213"/>
      <c r="GBU113" s="201"/>
      <c r="GBV113" s="223"/>
      <c r="GBW113" s="213"/>
      <c r="GBX113" s="213"/>
      <c r="GBY113" s="201"/>
      <c r="GBZ113" s="223"/>
      <c r="GCA113" s="213"/>
      <c r="GCB113" s="213"/>
      <c r="GCC113" s="201"/>
      <c r="GCD113" s="223"/>
      <c r="GCE113" s="213"/>
      <c r="GCF113" s="213"/>
      <c r="GCG113" s="201"/>
      <c r="GCH113" s="223"/>
      <c r="GCI113" s="213"/>
      <c r="GCJ113" s="213"/>
      <c r="GCK113" s="201"/>
      <c r="GCL113" s="223"/>
      <c r="GCM113" s="213"/>
      <c r="GCN113" s="213"/>
      <c r="GCO113" s="201"/>
      <c r="GCP113" s="223"/>
      <c r="GCQ113" s="213"/>
      <c r="GCR113" s="213"/>
      <c r="GCS113" s="201"/>
      <c r="GCT113" s="223"/>
      <c r="GCU113" s="213"/>
      <c r="GCV113" s="213"/>
      <c r="GCW113" s="201"/>
      <c r="GCX113" s="223"/>
      <c r="GCY113" s="213"/>
      <c r="GCZ113" s="213"/>
      <c r="GDA113" s="201"/>
      <c r="GDB113" s="223"/>
      <c r="GDC113" s="213"/>
      <c r="GDD113" s="213"/>
      <c r="GDE113" s="201"/>
      <c r="GDF113" s="223"/>
      <c r="GDG113" s="213"/>
      <c r="GDH113" s="213"/>
      <c r="GDI113" s="201"/>
      <c r="GDJ113" s="223"/>
      <c r="GDK113" s="213"/>
      <c r="GDL113" s="213"/>
      <c r="GDM113" s="201"/>
      <c r="GDN113" s="223"/>
      <c r="GDO113" s="213"/>
      <c r="GDP113" s="213"/>
      <c r="GDQ113" s="201"/>
      <c r="GDR113" s="223"/>
      <c r="GDS113" s="213"/>
      <c r="GDT113" s="213"/>
      <c r="GDU113" s="201"/>
      <c r="GDV113" s="223"/>
      <c r="GDW113" s="213"/>
      <c r="GDX113" s="213"/>
      <c r="GDY113" s="201"/>
      <c r="GDZ113" s="223"/>
      <c r="GEA113" s="213"/>
      <c r="GEB113" s="213"/>
      <c r="GEC113" s="201"/>
      <c r="GED113" s="223"/>
      <c r="GEE113" s="213"/>
      <c r="GEF113" s="213"/>
      <c r="GEG113" s="201"/>
      <c r="GEH113" s="223"/>
      <c r="GEI113" s="213"/>
      <c r="GEJ113" s="213"/>
      <c r="GEK113" s="201"/>
      <c r="GEL113" s="223"/>
      <c r="GEM113" s="213"/>
      <c r="GEN113" s="213"/>
      <c r="GEO113" s="201"/>
      <c r="GEP113" s="223"/>
      <c r="GEQ113" s="213"/>
      <c r="GER113" s="213"/>
      <c r="GES113" s="201"/>
      <c r="GET113" s="223"/>
      <c r="GEU113" s="213"/>
      <c r="GEV113" s="213"/>
      <c r="GEW113" s="201"/>
      <c r="GEX113" s="223"/>
      <c r="GEY113" s="213"/>
      <c r="GEZ113" s="213"/>
      <c r="GFA113" s="201"/>
      <c r="GFB113" s="223"/>
      <c r="GFC113" s="213"/>
      <c r="GFD113" s="213"/>
      <c r="GFE113" s="201"/>
      <c r="GFF113" s="223"/>
      <c r="GFG113" s="213"/>
      <c r="GFH113" s="213"/>
      <c r="GFI113" s="201"/>
      <c r="GFJ113" s="223"/>
      <c r="GFK113" s="213"/>
      <c r="GFL113" s="213"/>
      <c r="GFM113" s="201"/>
      <c r="GFN113" s="223"/>
      <c r="GFO113" s="213"/>
      <c r="GFP113" s="213"/>
      <c r="GFQ113" s="201"/>
      <c r="GFR113" s="223"/>
      <c r="GFS113" s="213"/>
      <c r="GFT113" s="213"/>
      <c r="GFU113" s="201"/>
      <c r="GFV113" s="223"/>
      <c r="GFW113" s="213"/>
      <c r="GFX113" s="213"/>
      <c r="GFY113" s="201"/>
      <c r="GFZ113" s="223"/>
      <c r="GGA113" s="213"/>
      <c r="GGB113" s="213"/>
      <c r="GGC113" s="201"/>
      <c r="GGD113" s="223"/>
      <c r="GGE113" s="213"/>
      <c r="GGF113" s="213"/>
      <c r="GGG113" s="201"/>
      <c r="GGH113" s="223"/>
      <c r="GGI113" s="213"/>
      <c r="GGJ113" s="213"/>
      <c r="GGK113" s="201"/>
      <c r="GGL113" s="223"/>
      <c r="GGM113" s="213"/>
      <c r="GGN113" s="213"/>
      <c r="GGO113" s="201"/>
      <c r="GGP113" s="223"/>
      <c r="GGQ113" s="213"/>
      <c r="GGR113" s="213"/>
      <c r="GGS113" s="201"/>
      <c r="GGT113" s="223"/>
      <c r="GGU113" s="213"/>
      <c r="GGV113" s="213"/>
      <c r="GGW113" s="201"/>
      <c r="GGX113" s="223"/>
      <c r="GGY113" s="213"/>
      <c r="GGZ113" s="213"/>
      <c r="GHA113" s="201"/>
      <c r="GHB113" s="223"/>
      <c r="GHC113" s="213"/>
      <c r="GHD113" s="213"/>
      <c r="GHE113" s="201"/>
      <c r="GHF113" s="223"/>
      <c r="GHG113" s="213"/>
      <c r="GHH113" s="213"/>
      <c r="GHI113" s="201"/>
      <c r="GHJ113" s="223"/>
      <c r="GHK113" s="213"/>
      <c r="GHL113" s="213"/>
      <c r="GHM113" s="201"/>
      <c r="GHN113" s="223"/>
      <c r="GHO113" s="213"/>
      <c r="GHP113" s="213"/>
      <c r="GHQ113" s="201"/>
      <c r="GHR113" s="223"/>
      <c r="GHS113" s="213"/>
      <c r="GHT113" s="213"/>
      <c r="GHU113" s="201"/>
      <c r="GHV113" s="223"/>
      <c r="GHW113" s="213"/>
      <c r="GHX113" s="213"/>
      <c r="GHY113" s="201"/>
      <c r="GHZ113" s="223"/>
      <c r="GIA113" s="213"/>
      <c r="GIB113" s="213"/>
      <c r="GIC113" s="201"/>
      <c r="GID113" s="223"/>
      <c r="GIE113" s="213"/>
      <c r="GIF113" s="213"/>
      <c r="GIG113" s="201"/>
      <c r="GIH113" s="223"/>
      <c r="GII113" s="213"/>
      <c r="GIJ113" s="213"/>
      <c r="GIK113" s="201"/>
      <c r="GIL113" s="223"/>
      <c r="GIM113" s="213"/>
      <c r="GIN113" s="213"/>
      <c r="GIO113" s="201"/>
      <c r="GIP113" s="223"/>
      <c r="GIQ113" s="213"/>
      <c r="GIR113" s="213"/>
      <c r="GIS113" s="201"/>
      <c r="GIT113" s="223"/>
      <c r="GIU113" s="213"/>
      <c r="GIV113" s="213"/>
      <c r="GIW113" s="201"/>
      <c r="GIX113" s="223"/>
      <c r="GIY113" s="213"/>
      <c r="GIZ113" s="213"/>
      <c r="GJA113" s="201"/>
      <c r="GJB113" s="223"/>
      <c r="GJC113" s="213"/>
      <c r="GJD113" s="213"/>
      <c r="GJE113" s="201"/>
      <c r="GJF113" s="223"/>
      <c r="GJG113" s="213"/>
      <c r="GJH113" s="213"/>
      <c r="GJI113" s="201"/>
      <c r="GJJ113" s="223"/>
      <c r="GJK113" s="213"/>
      <c r="GJL113" s="213"/>
      <c r="GJM113" s="201"/>
      <c r="GJN113" s="223"/>
      <c r="GJO113" s="213"/>
      <c r="GJP113" s="213"/>
      <c r="GJQ113" s="201"/>
      <c r="GJR113" s="223"/>
      <c r="GJS113" s="213"/>
      <c r="GJT113" s="213"/>
      <c r="GJU113" s="201"/>
      <c r="GJV113" s="223"/>
      <c r="GJW113" s="213"/>
      <c r="GJX113" s="213"/>
      <c r="GJY113" s="201"/>
      <c r="GJZ113" s="223"/>
      <c r="GKA113" s="213"/>
      <c r="GKB113" s="213"/>
      <c r="GKC113" s="201"/>
      <c r="GKD113" s="223"/>
      <c r="GKE113" s="213"/>
      <c r="GKF113" s="213"/>
      <c r="GKG113" s="201"/>
      <c r="GKH113" s="223"/>
      <c r="GKI113" s="213"/>
      <c r="GKJ113" s="213"/>
      <c r="GKK113" s="201"/>
      <c r="GKL113" s="223"/>
      <c r="GKM113" s="213"/>
      <c r="GKN113" s="213"/>
      <c r="GKO113" s="201"/>
      <c r="GKP113" s="223"/>
      <c r="GKQ113" s="213"/>
      <c r="GKR113" s="213"/>
      <c r="GKS113" s="201"/>
      <c r="GKT113" s="223"/>
      <c r="GKU113" s="213"/>
      <c r="GKV113" s="213"/>
      <c r="GKW113" s="201"/>
      <c r="GKX113" s="223"/>
      <c r="GKY113" s="213"/>
      <c r="GKZ113" s="213"/>
      <c r="GLA113" s="201"/>
      <c r="GLB113" s="223"/>
      <c r="GLC113" s="213"/>
      <c r="GLD113" s="213"/>
      <c r="GLE113" s="201"/>
      <c r="GLF113" s="223"/>
      <c r="GLG113" s="213"/>
      <c r="GLH113" s="213"/>
      <c r="GLI113" s="201"/>
      <c r="GLJ113" s="223"/>
      <c r="GLK113" s="213"/>
      <c r="GLL113" s="213"/>
      <c r="GLM113" s="201"/>
      <c r="GLN113" s="223"/>
      <c r="GLO113" s="213"/>
      <c r="GLP113" s="213"/>
      <c r="GLQ113" s="201"/>
      <c r="GLR113" s="223"/>
      <c r="GLS113" s="213"/>
      <c r="GLT113" s="213"/>
      <c r="GLU113" s="201"/>
      <c r="GLV113" s="223"/>
      <c r="GLW113" s="213"/>
      <c r="GLX113" s="213"/>
      <c r="GLY113" s="201"/>
      <c r="GLZ113" s="223"/>
      <c r="GMA113" s="213"/>
      <c r="GMB113" s="213"/>
      <c r="GMC113" s="201"/>
      <c r="GMD113" s="223"/>
      <c r="GME113" s="213"/>
      <c r="GMF113" s="213"/>
      <c r="GMG113" s="201"/>
      <c r="GMH113" s="223"/>
      <c r="GMI113" s="213"/>
      <c r="GMJ113" s="213"/>
      <c r="GMK113" s="201"/>
      <c r="GML113" s="223"/>
      <c r="GMM113" s="213"/>
      <c r="GMN113" s="213"/>
      <c r="GMO113" s="201"/>
      <c r="GMP113" s="223"/>
      <c r="GMQ113" s="213"/>
      <c r="GMR113" s="213"/>
      <c r="GMS113" s="201"/>
      <c r="GMT113" s="223"/>
      <c r="GMU113" s="213"/>
      <c r="GMV113" s="213"/>
      <c r="GMW113" s="201"/>
      <c r="GMX113" s="223"/>
      <c r="GMY113" s="213"/>
      <c r="GMZ113" s="213"/>
      <c r="GNA113" s="201"/>
      <c r="GNB113" s="223"/>
      <c r="GNC113" s="213"/>
      <c r="GND113" s="213"/>
      <c r="GNE113" s="201"/>
      <c r="GNF113" s="223"/>
      <c r="GNG113" s="213"/>
      <c r="GNH113" s="213"/>
      <c r="GNI113" s="201"/>
      <c r="GNJ113" s="223"/>
      <c r="GNK113" s="213"/>
      <c r="GNL113" s="213"/>
      <c r="GNM113" s="201"/>
      <c r="GNN113" s="223"/>
      <c r="GNO113" s="213"/>
      <c r="GNP113" s="213"/>
      <c r="GNQ113" s="201"/>
      <c r="GNR113" s="223"/>
      <c r="GNS113" s="213"/>
      <c r="GNT113" s="213"/>
      <c r="GNU113" s="201"/>
      <c r="GNV113" s="223"/>
      <c r="GNW113" s="213"/>
      <c r="GNX113" s="213"/>
      <c r="GNY113" s="201"/>
      <c r="GNZ113" s="223"/>
      <c r="GOA113" s="213"/>
      <c r="GOB113" s="213"/>
      <c r="GOC113" s="201"/>
      <c r="GOD113" s="223"/>
      <c r="GOE113" s="213"/>
      <c r="GOF113" s="213"/>
      <c r="GOG113" s="201"/>
      <c r="GOH113" s="223"/>
      <c r="GOI113" s="213"/>
      <c r="GOJ113" s="213"/>
      <c r="GOK113" s="201"/>
      <c r="GOL113" s="223"/>
      <c r="GOM113" s="213"/>
      <c r="GON113" s="213"/>
      <c r="GOO113" s="201"/>
      <c r="GOP113" s="223"/>
      <c r="GOQ113" s="213"/>
      <c r="GOR113" s="213"/>
      <c r="GOS113" s="201"/>
      <c r="GOT113" s="223"/>
      <c r="GOU113" s="213"/>
      <c r="GOV113" s="213"/>
      <c r="GOW113" s="201"/>
      <c r="GOX113" s="223"/>
      <c r="GOY113" s="213"/>
      <c r="GOZ113" s="213"/>
      <c r="GPA113" s="201"/>
      <c r="GPB113" s="223"/>
      <c r="GPC113" s="213"/>
      <c r="GPD113" s="213"/>
      <c r="GPE113" s="201"/>
      <c r="GPF113" s="223"/>
      <c r="GPG113" s="213"/>
      <c r="GPH113" s="213"/>
      <c r="GPI113" s="201"/>
      <c r="GPJ113" s="223"/>
      <c r="GPK113" s="213"/>
      <c r="GPL113" s="213"/>
      <c r="GPM113" s="201"/>
      <c r="GPN113" s="223"/>
      <c r="GPO113" s="213"/>
      <c r="GPP113" s="213"/>
      <c r="GPQ113" s="201"/>
      <c r="GPR113" s="223"/>
      <c r="GPS113" s="213"/>
      <c r="GPT113" s="213"/>
      <c r="GPU113" s="201"/>
      <c r="GPV113" s="223"/>
      <c r="GPW113" s="213"/>
      <c r="GPX113" s="213"/>
      <c r="GPY113" s="201"/>
      <c r="GPZ113" s="223"/>
      <c r="GQA113" s="213"/>
      <c r="GQB113" s="213"/>
      <c r="GQC113" s="201"/>
      <c r="GQD113" s="223"/>
      <c r="GQE113" s="213"/>
      <c r="GQF113" s="213"/>
      <c r="GQG113" s="201"/>
      <c r="GQH113" s="223"/>
      <c r="GQI113" s="213"/>
      <c r="GQJ113" s="213"/>
      <c r="GQK113" s="201"/>
      <c r="GQL113" s="223"/>
      <c r="GQM113" s="213"/>
      <c r="GQN113" s="213"/>
      <c r="GQO113" s="201"/>
      <c r="GQP113" s="223"/>
      <c r="GQQ113" s="213"/>
      <c r="GQR113" s="213"/>
      <c r="GQS113" s="201"/>
      <c r="GQT113" s="223"/>
      <c r="GQU113" s="213"/>
      <c r="GQV113" s="213"/>
      <c r="GQW113" s="201"/>
      <c r="GQX113" s="223"/>
      <c r="GQY113" s="213"/>
      <c r="GQZ113" s="213"/>
      <c r="GRA113" s="201"/>
      <c r="GRB113" s="223"/>
      <c r="GRC113" s="213"/>
      <c r="GRD113" s="213"/>
      <c r="GRE113" s="201"/>
      <c r="GRF113" s="223"/>
      <c r="GRG113" s="213"/>
      <c r="GRH113" s="213"/>
      <c r="GRI113" s="201"/>
      <c r="GRJ113" s="223"/>
      <c r="GRK113" s="213"/>
      <c r="GRL113" s="213"/>
      <c r="GRM113" s="201"/>
      <c r="GRN113" s="223"/>
      <c r="GRO113" s="213"/>
      <c r="GRP113" s="213"/>
      <c r="GRQ113" s="201"/>
      <c r="GRR113" s="223"/>
      <c r="GRS113" s="213"/>
      <c r="GRT113" s="213"/>
      <c r="GRU113" s="201"/>
      <c r="GRV113" s="223"/>
      <c r="GRW113" s="213"/>
      <c r="GRX113" s="213"/>
      <c r="GRY113" s="201"/>
      <c r="GRZ113" s="223"/>
      <c r="GSA113" s="213"/>
      <c r="GSB113" s="213"/>
      <c r="GSC113" s="201"/>
      <c r="GSD113" s="223"/>
      <c r="GSE113" s="213"/>
      <c r="GSF113" s="213"/>
      <c r="GSG113" s="201"/>
      <c r="GSH113" s="223"/>
      <c r="GSI113" s="213"/>
      <c r="GSJ113" s="213"/>
      <c r="GSK113" s="201"/>
      <c r="GSL113" s="223"/>
      <c r="GSM113" s="213"/>
      <c r="GSN113" s="213"/>
      <c r="GSO113" s="201"/>
      <c r="GSP113" s="223"/>
      <c r="GSQ113" s="213"/>
      <c r="GSR113" s="213"/>
      <c r="GSS113" s="201"/>
      <c r="GST113" s="223"/>
      <c r="GSU113" s="213"/>
      <c r="GSV113" s="213"/>
      <c r="GSW113" s="201"/>
      <c r="GSX113" s="223"/>
      <c r="GSY113" s="213"/>
      <c r="GSZ113" s="213"/>
      <c r="GTA113" s="201"/>
      <c r="GTB113" s="223"/>
      <c r="GTC113" s="213"/>
      <c r="GTD113" s="213"/>
      <c r="GTE113" s="201"/>
      <c r="GTF113" s="223"/>
      <c r="GTG113" s="213"/>
      <c r="GTH113" s="213"/>
      <c r="GTI113" s="201"/>
      <c r="GTJ113" s="223"/>
      <c r="GTK113" s="213"/>
      <c r="GTL113" s="213"/>
      <c r="GTM113" s="201"/>
      <c r="GTN113" s="223"/>
      <c r="GTO113" s="213"/>
      <c r="GTP113" s="213"/>
      <c r="GTQ113" s="201"/>
      <c r="GTR113" s="223"/>
      <c r="GTS113" s="213"/>
      <c r="GTT113" s="213"/>
      <c r="GTU113" s="201"/>
      <c r="GTV113" s="223"/>
      <c r="GTW113" s="213"/>
      <c r="GTX113" s="213"/>
      <c r="GTY113" s="201"/>
      <c r="GTZ113" s="223"/>
      <c r="GUA113" s="213"/>
      <c r="GUB113" s="213"/>
      <c r="GUC113" s="201"/>
      <c r="GUD113" s="223"/>
      <c r="GUE113" s="213"/>
      <c r="GUF113" s="213"/>
      <c r="GUG113" s="201"/>
      <c r="GUH113" s="223"/>
      <c r="GUI113" s="213"/>
      <c r="GUJ113" s="213"/>
      <c r="GUK113" s="201"/>
      <c r="GUL113" s="223"/>
      <c r="GUM113" s="213"/>
      <c r="GUN113" s="213"/>
      <c r="GUO113" s="201"/>
      <c r="GUP113" s="223"/>
      <c r="GUQ113" s="213"/>
      <c r="GUR113" s="213"/>
      <c r="GUS113" s="201"/>
      <c r="GUT113" s="223"/>
      <c r="GUU113" s="213"/>
      <c r="GUV113" s="213"/>
      <c r="GUW113" s="201"/>
      <c r="GUX113" s="223"/>
      <c r="GUY113" s="213"/>
      <c r="GUZ113" s="213"/>
      <c r="GVA113" s="201"/>
      <c r="GVB113" s="223"/>
      <c r="GVC113" s="213"/>
      <c r="GVD113" s="213"/>
      <c r="GVE113" s="201"/>
      <c r="GVF113" s="223"/>
      <c r="GVG113" s="213"/>
      <c r="GVH113" s="213"/>
      <c r="GVI113" s="201"/>
      <c r="GVJ113" s="223"/>
      <c r="GVK113" s="213"/>
      <c r="GVL113" s="213"/>
      <c r="GVM113" s="201"/>
      <c r="GVN113" s="223"/>
      <c r="GVO113" s="213"/>
      <c r="GVP113" s="213"/>
      <c r="GVQ113" s="201"/>
      <c r="GVR113" s="223"/>
      <c r="GVS113" s="213"/>
      <c r="GVT113" s="213"/>
      <c r="GVU113" s="201"/>
      <c r="GVV113" s="223"/>
      <c r="GVW113" s="213"/>
      <c r="GVX113" s="213"/>
      <c r="GVY113" s="201"/>
      <c r="GVZ113" s="223"/>
      <c r="GWA113" s="213"/>
      <c r="GWB113" s="213"/>
      <c r="GWC113" s="201"/>
      <c r="GWD113" s="223"/>
      <c r="GWE113" s="213"/>
      <c r="GWF113" s="213"/>
      <c r="GWG113" s="201"/>
      <c r="GWH113" s="223"/>
      <c r="GWI113" s="213"/>
      <c r="GWJ113" s="213"/>
      <c r="GWK113" s="201"/>
      <c r="GWL113" s="223"/>
      <c r="GWM113" s="213"/>
      <c r="GWN113" s="213"/>
      <c r="GWO113" s="201"/>
      <c r="GWP113" s="223"/>
      <c r="GWQ113" s="213"/>
      <c r="GWR113" s="213"/>
      <c r="GWS113" s="201"/>
      <c r="GWT113" s="223"/>
      <c r="GWU113" s="213"/>
      <c r="GWV113" s="213"/>
      <c r="GWW113" s="201"/>
      <c r="GWX113" s="223"/>
      <c r="GWY113" s="213"/>
      <c r="GWZ113" s="213"/>
      <c r="GXA113" s="201"/>
      <c r="GXB113" s="223"/>
      <c r="GXC113" s="213"/>
      <c r="GXD113" s="213"/>
      <c r="GXE113" s="201"/>
      <c r="GXF113" s="223"/>
      <c r="GXG113" s="213"/>
      <c r="GXH113" s="213"/>
      <c r="GXI113" s="201"/>
      <c r="GXJ113" s="223"/>
      <c r="GXK113" s="213"/>
      <c r="GXL113" s="213"/>
      <c r="GXM113" s="201"/>
      <c r="GXN113" s="223"/>
      <c r="GXO113" s="213"/>
      <c r="GXP113" s="213"/>
      <c r="GXQ113" s="201"/>
      <c r="GXR113" s="223"/>
      <c r="GXS113" s="213"/>
      <c r="GXT113" s="213"/>
      <c r="GXU113" s="201"/>
      <c r="GXV113" s="223"/>
      <c r="GXW113" s="213"/>
      <c r="GXX113" s="213"/>
      <c r="GXY113" s="201"/>
      <c r="GXZ113" s="223"/>
      <c r="GYA113" s="213"/>
      <c r="GYB113" s="213"/>
      <c r="GYC113" s="201"/>
      <c r="GYD113" s="223"/>
      <c r="GYE113" s="213"/>
      <c r="GYF113" s="213"/>
      <c r="GYG113" s="201"/>
      <c r="GYH113" s="223"/>
      <c r="GYI113" s="213"/>
      <c r="GYJ113" s="213"/>
      <c r="GYK113" s="201"/>
      <c r="GYL113" s="223"/>
      <c r="GYM113" s="213"/>
      <c r="GYN113" s="213"/>
      <c r="GYO113" s="201"/>
      <c r="GYP113" s="223"/>
      <c r="GYQ113" s="213"/>
      <c r="GYR113" s="213"/>
      <c r="GYS113" s="201"/>
      <c r="GYT113" s="223"/>
      <c r="GYU113" s="213"/>
      <c r="GYV113" s="213"/>
      <c r="GYW113" s="201"/>
      <c r="GYX113" s="223"/>
      <c r="GYY113" s="213"/>
      <c r="GYZ113" s="213"/>
      <c r="GZA113" s="201"/>
      <c r="GZB113" s="223"/>
      <c r="GZC113" s="213"/>
      <c r="GZD113" s="213"/>
      <c r="GZE113" s="201"/>
      <c r="GZF113" s="223"/>
      <c r="GZG113" s="213"/>
      <c r="GZH113" s="213"/>
      <c r="GZI113" s="201"/>
      <c r="GZJ113" s="223"/>
      <c r="GZK113" s="213"/>
      <c r="GZL113" s="213"/>
      <c r="GZM113" s="201"/>
      <c r="GZN113" s="223"/>
      <c r="GZO113" s="213"/>
      <c r="GZP113" s="213"/>
      <c r="GZQ113" s="201"/>
      <c r="GZR113" s="223"/>
      <c r="GZS113" s="213"/>
      <c r="GZT113" s="213"/>
      <c r="GZU113" s="201"/>
      <c r="GZV113" s="223"/>
      <c r="GZW113" s="213"/>
      <c r="GZX113" s="213"/>
      <c r="GZY113" s="201"/>
      <c r="GZZ113" s="223"/>
      <c r="HAA113" s="213"/>
      <c r="HAB113" s="213"/>
      <c r="HAC113" s="201"/>
      <c r="HAD113" s="223"/>
      <c r="HAE113" s="213"/>
      <c r="HAF113" s="213"/>
      <c r="HAG113" s="201"/>
      <c r="HAH113" s="223"/>
      <c r="HAI113" s="213"/>
      <c r="HAJ113" s="213"/>
      <c r="HAK113" s="201"/>
      <c r="HAL113" s="223"/>
      <c r="HAM113" s="213"/>
      <c r="HAN113" s="213"/>
      <c r="HAO113" s="201"/>
      <c r="HAP113" s="223"/>
      <c r="HAQ113" s="213"/>
      <c r="HAR113" s="213"/>
      <c r="HAS113" s="201"/>
      <c r="HAT113" s="223"/>
      <c r="HAU113" s="213"/>
      <c r="HAV113" s="213"/>
      <c r="HAW113" s="201"/>
      <c r="HAX113" s="223"/>
      <c r="HAY113" s="213"/>
      <c r="HAZ113" s="213"/>
      <c r="HBA113" s="201"/>
      <c r="HBB113" s="223"/>
      <c r="HBC113" s="213"/>
      <c r="HBD113" s="213"/>
      <c r="HBE113" s="201"/>
      <c r="HBF113" s="223"/>
      <c r="HBG113" s="213"/>
      <c r="HBH113" s="213"/>
      <c r="HBI113" s="201"/>
      <c r="HBJ113" s="223"/>
      <c r="HBK113" s="213"/>
      <c r="HBL113" s="213"/>
      <c r="HBM113" s="201"/>
      <c r="HBN113" s="223"/>
      <c r="HBO113" s="213"/>
      <c r="HBP113" s="213"/>
      <c r="HBQ113" s="201"/>
      <c r="HBR113" s="223"/>
      <c r="HBS113" s="213"/>
      <c r="HBT113" s="213"/>
      <c r="HBU113" s="201"/>
      <c r="HBV113" s="223"/>
      <c r="HBW113" s="213"/>
      <c r="HBX113" s="213"/>
      <c r="HBY113" s="201"/>
      <c r="HBZ113" s="223"/>
      <c r="HCA113" s="213"/>
      <c r="HCB113" s="213"/>
      <c r="HCC113" s="201"/>
      <c r="HCD113" s="223"/>
      <c r="HCE113" s="213"/>
      <c r="HCF113" s="213"/>
      <c r="HCG113" s="201"/>
      <c r="HCH113" s="223"/>
      <c r="HCI113" s="213"/>
      <c r="HCJ113" s="213"/>
      <c r="HCK113" s="201"/>
      <c r="HCL113" s="223"/>
      <c r="HCM113" s="213"/>
      <c r="HCN113" s="213"/>
      <c r="HCO113" s="201"/>
      <c r="HCP113" s="223"/>
      <c r="HCQ113" s="213"/>
      <c r="HCR113" s="213"/>
      <c r="HCS113" s="201"/>
      <c r="HCT113" s="223"/>
      <c r="HCU113" s="213"/>
      <c r="HCV113" s="213"/>
      <c r="HCW113" s="201"/>
      <c r="HCX113" s="223"/>
      <c r="HCY113" s="213"/>
      <c r="HCZ113" s="213"/>
      <c r="HDA113" s="201"/>
      <c r="HDB113" s="223"/>
      <c r="HDC113" s="213"/>
      <c r="HDD113" s="213"/>
      <c r="HDE113" s="201"/>
      <c r="HDF113" s="223"/>
      <c r="HDG113" s="213"/>
      <c r="HDH113" s="213"/>
      <c r="HDI113" s="201"/>
      <c r="HDJ113" s="223"/>
      <c r="HDK113" s="213"/>
      <c r="HDL113" s="213"/>
      <c r="HDM113" s="201"/>
      <c r="HDN113" s="223"/>
      <c r="HDO113" s="213"/>
      <c r="HDP113" s="213"/>
      <c r="HDQ113" s="201"/>
      <c r="HDR113" s="223"/>
      <c r="HDS113" s="213"/>
      <c r="HDT113" s="213"/>
      <c r="HDU113" s="201"/>
      <c r="HDV113" s="223"/>
      <c r="HDW113" s="213"/>
      <c r="HDX113" s="213"/>
      <c r="HDY113" s="201"/>
      <c r="HDZ113" s="223"/>
      <c r="HEA113" s="213"/>
      <c r="HEB113" s="213"/>
      <c r="HEC113" s="201"/>
      <c r="HED113" s="223"/>
      <c r="HEE113" s="213"/>
      <c r="HEF113" s="213"/>
      <c r="HEG113" s="201"/>
      <c r="HEH113" s="223"/>
      <c r="HEI113" s="213"/>
      <c r="HEJ113" s="213"/>
      <c r="HEK113" s="201"/>
      <c r="HEL113" s="223"/>
      <c r="HEM113" s="213"/>
      <c r="HEN113" s="213"/>
      <c r="HEO113" s="201"/>
      <c r="HEP113" s="223"/>
      <c r="HEQ113" s="213"/>
      <c r="HER113" s="213"/>
      <c r="HES113" s="201"/>
      <c r="HET113" s="223"/>
      <c r="HEU113" s="213"/>
      <c r="HEV113" s="213"/>
      <c r="HEW113" s="201"/>
      <c r="HEX113" s="223"/>
      <c r="HEY113" s="213"/>
      <c r="HEZ113" s="213"/>
      <c r="HFA113" s="201"/>
      <c r="HFB113" s="223"/>
      <c r="HFC113" s="213"/>
      <c r="HFD113" s="213"/>
      <c r="HFE113" s="201"/>
      <c r="HFF113" s="223"/>
      <c r="HFG113" s="213"/>
      <c r="HFH113" s="213"/>
      <c r="HFI113" s="201"/>
      <c r="HFJ113" s="223"/>
      <c r="HFK113" s="213"/>
      <c r="HFL113" s="213"/>
      <c r="HFM113" s="201"/>
      <c r="HFN113" s="223"/>
      <c r="HFO113" s="213"/>
      <c r="HFP113" s="213"/>
      <c r="HFQ113" s="201"/>
      <c r="HFR113" s="223"/>
      <c r="HFS113" s="213"/>
      <c r="HFT113" s="213"/>
      <c r="HFU113" s="201"/>
      <c r="HFV113" s="223"/>
      <c r="HFW113" s="213"/>
      <c r="HFX113" s="213"/>
      <c r="HFY113" s="201"/>
      <c r="HFZ113" s="223"/>
      <c r="HGA113" s="213"/>
      <c r="HGB113" s="213"/>
      <c r="HGC113" s="201"/>
      <c r="HGD113" s="223"/>
      <c r="HGE113" s="213"/>
      <c r="HGF113" s="213"/>
      <c r="HGG113" s="201"/>
      <c r="HGH113" s="223"/>
      <c r="HGI113" s="213"/>
      <c r="HGJ113" s="213"/>
      <c r="HGK113" s="201"/>
      <c r="HGL113" s="223"/>
      <c r="HGM113" s="213"/>
      <c r="HGN113" s="213"/>
      <c r="HGO113" s="201"/>
      <c r="HGP113" s="223"/>
      <c r="HGQ113" s="213"/>
      <c r="HGR113" s="213"/>
      <c r="HGS113" s="201"/>
      <c r="HGT113" s="223"/>
      <c r="HGU113" s="213"/>
      <c r="HGV113" s="213"/>
      <c r="HGW113" s="201"/>
      <c r="HGX113" s="223"/>
      <c r="HGY113" s="213"/>
      <c r="HGZ113" s="213"/>
      <c r="HHA113" s="201"/>
      <c r="HHB113" s="223"/>
      <c r="HHC113" s="213"/>
      <c r="HHD113" s="213"/>
      <c r="HHE113" s="201"/>
      <c r="HHF113" s="223"/>
      <c r="HHG113" s="213"/>
      <c r="HHH113" s="213"/>
      <c r="HHI113" s="201"/>
      <c r="HHJ113" s="223"/>
      <c r="HHK113" s="213"/>
      <c r="HHL113" s="213"/>
      <c r="HHM113" s="201"/>
      <c r="HHN113" s="223"/>
      <c r="HHO113" s="213"/>
      <c r="HHP113" s="213"/>
      <c r="HHQ113" s="201"/>
      <c r="HHR113" s="223"/>
      <c r="HHS113" s="213"/>
      <c r="HHT113" s="213"/>
      <c r="HHU113" s="201"/>
      <c r="HHV113" s="223"/>
      <c r="HHW113" s="213"/>
      <c r="HHX113" s="213"/>
      <c r="HHY113" s="201"/>
      <c r="HHZ113" s="223"/>
      <c r="HIA113" s="213"/>
      <c r="HIB113" s="213"/>
      <c r="HIC113" s="201"/>
      <c r="HID113" s="223"/>
      <c r="HIE113" s="213"/>
      <c r="HIF113" s="213"/>
      <c r="HIG113" s="201"/>
      <c r="HIH113" s="223"/>
      <c r="HII113" s="213"/>
      <c r="HIJ113" s="213"/>
      <c r="HIK113" s="201"/>
      <c r="HIL113" s="223"/>
      <c r="HIM113" s="213"/>
      <c r="HIN113" s="213"/>
      <c r="HIO113" s="201"/>
      <c r="HIP113" s="223"/>
      <c r="HIQ113" s="213"/>
      <c r="HIR113" s="213"/>
      <c r="HIS113" s="201"/>
      <c r="HIT113" s="223"/>
      <c r="HIU113" s="213"/>
      <c r="HIV113" s="213"/>
      <c r="HIW113" s="201"/>
      <c r="HIX113" s="223"/>
      <c r="HIY113" s="213"/>
      <c r="HIZ113" s="213"/>
      <c r="HJA113" s="201"/>
      <c r="HJB113" s="223"/>
      <c r="HJC113" s="213"/>
      <c r="HJD113" s="213"/>
      <c r="HJE113" s="201"/>
      <c r="HJF113" s="223"/>
      <c r="HJG113" s="213"/>
      <c r="HJH113" s="213"/>
      <c r="HJI113" s="201"/>
      <c r="HJJ113" s="223"/>
      <c r="HJK113" s="213"/>
      <c r="HJL113" s="213"/>
      <c r="HJM113" s="201"/>
      <c r="HJN113" s="223"/>
      <c r="HJO113" s="213"/>
      <c r="HJP113" s="213"/>
      <c r="HJQ113" s="201"/>
      <c r="HJR113" s="223"/>
      <c r="HJS113" s="213"/>
      <c r="HJT113" s="213"/>
      <c r="HJU113" s="201"/>
      <c r="HJV113" s="223"/>
      <c r="HJW113" s="213"/>
      <c r="HJX113" s="213"/>
      <c r="HJY113" s="201"/>
      <c r="HJZ113" s="223"/>
      <c r="HKA113" s="213"/>
      <c r="HKB113" s="213"/>
      <c r="HKC113" s="201"/>
      <c r="HKD113" s="223"/>
      <c r="HKE113" s="213"/>
      <c r="HKF113" s="213"/>
      <c r="HKG113" s="201"/>
      <c r="HKH113" s="223"/>
      <c r="HKI113" s="213"/>
      <c r="HKJ113" s="213"/>
      <c r="HKK113" s="201"/>
      <c r="HKL113" s="223"/>
      <c r="HKM113" s="213"/>
      <c r="HKN113" s="213"/>
      <c r="HKO113" s="201"/>
      <c r="HKP113" s="223"/>
      <c r="HKQ113" s="213"/>
      <c r="HKR113" s="213"/>
      <c r="HKS113" s="201"/>
      <c r="HKT113" s="223"/>
      <c r="HKU113" s="213"/>
      <c r="HKV113" s="213"/>
      <c r="HKW113" s="201"/>
      <c r="HKX113" s="223"/>
      <c r="HKY113" s="213"/>
      <c r="HKZ113" s="213"/>
      <c r="HLA113" s="201"/>
      <c r="HLB113" s="223"/>
      <c r="HLC113" s="213"/>
      <c r="HLD113" s="213"/>
      <c r="HLE113" s="201"/>
      <c r="HLF113" s="223"/>
      <c r="HLG113" s="213"/>
      <c r="HLH113" s="213"/>
      <c r="HLI113" s="201"/>
      <c r="HLJ113" s="223"/>
      <c r="HLK113" s="213"/>
      <c r="HLL113" s="213"/>
      <c r="HLM113" s="201"/>
      <c r="HLN113" s="223"/>
      <c r="HLO113" s="213"/>
      <c r="HLP113" s="213"/>
      <c r="HLQ113" s="201"/>
      <c r="HLR113" s="223"/>
      <c r="HLS113" s="213"/>
      <c r="HLT113" s="213"/>
      <c r="HLU113" s="201"/>
      <c r="HLV113" s="223"/>
      <c r="HLW113" s="213"/>
      <c r="HLX113" s="213"/>
      <c r="HLY113" s="201"/>
      <c r="HLZ113" s="223"/>
      <c r="HMA113" s="213"/>
      <c r="HMB113" s="213"/>
      <c r="HMC113" s="201"/>
      <c r="HMD113" s="223"/>
      <c r="HME113" s="213"/>
      <c r="HMF113" s="213"/>
      <c r="HMG113" s="201"/>
      <c r="HMH113" s="223"/>
      <c r="HMI113" s="213"/>
      <c r="HMJ113" s="213"/>
      <c r="HMK113" s="201"/>
      <c r="HML113" s="223"/>
      <c r="HMM113" s="213"/>
      <c r="HMN113" s="213"/>
      <c r="HMO113" s="201"/>
      <c r="HMP113" s="223"/>
      <c r="HMQ113" s="213"/>
      <c r="HMR113" s="213"/>
      <c r="HMS113" s="201"/>
      <c r="HMT113" s="223"/>
      <c r="HMU113" s="213"/>
      <c r="HMV113" s="213"/>
      <c r="HMW113" s="201"/>
      <c r="HMX113" s="223"/>
      <c r="HMY113" s="213"/>
      <c r="HMZ113" s="213"/>
      <c r="HNA113" s="201"/>
      <c r="HNB113" s="223"/>
      <c r="HNC113" s="213"/>
      <c r="HND113" s="213"/>
      <c r="HNE113" s="201"/>
      <c r="HNF113" s="223"/>
      <c r="HNG113" s="213"/>
      <c r="HNH113" s="213"/>
      <c r="HNI113" s="201"/>
      <c r="HNJ113" s="223"/>
      <c r="HNK113" s="213"/>
      <c r="HNL113" s="213"/>
      <c r="HNM113" s="201"/>
      <c r="HNN113" s="223"/>
      <c r="HNO113" s="213"/>
      <c r="HNP113" s="213"/>
      <c r="HNQ113" s="201"/>
      <c r="HNR113" s="223"/>
      <c r="HNS113" s="213"/>
      <c r="HNT113" s="213"/>
      <c r="HNU113" s="201"/>
      <c r="HNV113" s="223"/>
      <c r="HNW113" s="213"/>
      <c r="HNX113" s="213"/>
      <c r="HNY113" s="201"/>
      <c r="HNZ113" s="223"/>
      <c r="HOA113" s="213"/>
      <c r="HOB113" s="213"/>
      <c r="HOC113" s="201"/>
      <c r="HOD113" s="223"/>
      <c r="HOE113" s="213"/>
      <c r="HOF113" s="213"/>
      <c r="HOG113" s="201"/>
      <c r="HOH113" s="223"/>
      <c r="HOI113" s="213"/>
      <c r="HOJ113" s="213"/>
      <c r="HOK113" s="201"/>
      <c r="HOL113" s="223"/>
      <c r="HOM113" s="213"/>
      <c r="HON113" s="213"/>
      <c r="HOO113" s="201"/>
      <c r="HOP113" s="223"/>
      <c r="HOQ113" s="213"/>
      <c r="HOR113" s="213"/>
      <c r="HOS113" s="201"/>
      <c r="HOT113" s="223"/>
      <c r="HOU113" s="213"/>
      <c r="HOV113" s="213"/>
      <c r="HOW113" s="201"/>
      <c r="HOX113" s="223"/>
      <c r="HOY113" s="213"/>
      <c r="HOZ113" s="213"/>
      <c r="HPA113" s="201"/>
      <c r="HPB113" s="223"/>
      <c r="HPC113" s="213"/>
      <c r="HPD113" s="213"/>
      <c r="HPE113" s="201"/>
      <c r="HPF113" s="223"/>
      <c r="HPG113" s="213"/>
      <c r="HPH113" s="213"/>
      <c r="HPI113" s="201"/>
      <c r="HPJ113" s="223"/>
      <c r="HPK113" s="213"/>
      <c r="HPL113" s="213"/>
      <c r="HPM113" s="201"/>
      <c r="HPN113" s="223"/>
      <c r="HPO113" s="213"/>
      <c r="HPP113" s="213"/>
      <c r="HPQ113" s="201"/>
      <c r="HPR113" s="223"/>
      <c r="HPS113" s="213"/>
      <c r="HPT113" s="213"/>
      <c r="HPU113" s="201"/>
      <c r="HPV113" s="223"/>
      <c r="HPW113" s="213"/>
      <c r="HPX113" s="213"/>
      <c r="HPY113" s="201"/>
      <c r="HPZ113" s="223"/>
      <c r="HQA113" s="213"/>
      <c r="HQB113" s="213"/>
      <c r="HQC113" s="201"/>
      <c r="HQD113" s="223"/>
      <c r="HQE113" s="213"/>
      <c r="HQF113" s="213"/>
      <c r="HQG113" s="201"/>
      <c r="HQH113" s="223"/>
      <c r="HQI113" s="213"/>
      <c r="HQJ113" s="213"/>
      <c r="HQK113" s="201"/>
      <c r="HQL113" s="223"/>
      <c r="HQM113" s="213"/>
      <c r="HQN113" s="213"/>
      <c r="HQO113" s="201"/>
      <c r="HQP113" s="223"/>
      <c r="HQQ113" s="213"/>
      <c r="HQR113" s="213"/>
      <c r="HQS113" s="201"/>
      <c r="HQT113" s="223"/>
      <c r="HQU113" s="213"/>
      <c r="HQV113" s="213"/>
      <c r="HQW113" s="201"/>
      <c r="HQX113" s="223"/>
      <c r="HQY113" s="213"/>
      <c r="HQZ113" s="213"/>
      <c r="HRA113" s="201"/>
      <c r="HRB113" s="223"/>
      <c r="HRC113" s="213"/>
      <c r="HRD113" s="213"/>
      <c r="HRE113" s="201"/>
      <c r="HRF113" s="223"/>
      <c r="HRG113" s="213"/>
      <c r="HRH113" s="213"/>
      <c r="HRI113" s="201"/>
      <c r="HRJ113" s="223"/>
      <c r="HRK113" s="213"/>
      <c r="HRL113" s="213"/>
      <c r="HRM113" s="201"/>
      <c r="HRN113" s="223"/>
      <c r="HRO113" s="213"/>
      <c r="HRP113" s="213"/>
      <c r="HRQ113" s="201"/>
      <c r="HRR113" s="223"/>
      <c r="HRS113" s="213"/>
      <c r="HRT113" s="213"/>
      <c r="HRU113" s="201"/>
      <c r="HRV113" s="223"/>
      <c r="HRW113" s="213"/>
      <c r="HRX113" s="213"/>
      <c r="HRY113" s="201"/>
      <c r="HRZ113" s="223"/>
      <c r="HSA113" s="213"/>
      <c r="HSB113" s="213"/>
      <c r="HSC113" s="201"/>
      <c r="HSD113" s="223"/>
      <c r="HSE113" s="213"/>
      <c r="HSF113" s="213"/>
      <c r="HSG113" s="201"/>
      <c r="HSH113" s="223"/>
      <c r="HSI113" s="213"/>
      <c r="HSJ113" s="213"/>
      <c r="HSK113" s="201"/>
      <c r="HSL113" s="223"/>
      <c r="HSM113" s="213"/>
      <c r="HSN113" s="213"/>
      <c r="HSO113" s="201"/>
      <c r="HSP113" s="223"/>
      <c r="HSQ113" s="213"/>
      <c r="HSR113" s="213"/>
      <c r="HSS113" s="201"/>
      <c r="HST113" s="223"/>
      <c r="HSU113" s="213"/>
      <c r="HSV113" s="213"/>
      <c r="HSW113" s="201"/>
      <c r="HSX113" s="223"/>
      <c r="HSY113" s="213"/>
      <c r="HSZ113" s="213"/>
      <c r="HTA113" s="201"/>
      <c r="HTB113" s="223"/>
      <c r="HTC113" s="213"/>
      <c r="HTD113" s="213"/>
      <c r="HTE113" s="201"/>
      <c r="HTF113" s="223"/>
      <c r="HTG113" s="213"/>
      <c r="HTH113" s="213"/>
      <c r="HTI113" s="201"/>
      <c r="HTJ113" s="223"/>
      <c r="HTK113" s="213"/>
      <c r="HTL113" s="213"/>
      <c r="HTM113" s="201"/>
      <c r="HTN113" s="223"/>
      <c r="HTO113" s="213"/>
      <c r="HTP113" s="213"/>
      <c r="HTQ113" s="201"/>
      <c r="HTR113" s="223"/>
      <c r="HTS113" s="213"/>
      <c r="HTT113" s="213"/>
      <c r="HTU113" s="201"/>
      <c r="HTV113" s="223"/>
      <c r="HTW113" s="213"/>
      <c r="HTX113" s="213"/>
      <c r="HTY113" s="201"/>
      <c r="HTZ113" s="223"/>
      <c r="HUA113" s="213"/>
      <c r="HUB113" s="213"/>
      <c r="HUC113" s="201"/>
      <c r="HUD113" s="223"/>
      <c r="HUE113" s="213"/>
      <c r="HUF113" s="213"/>
      <c r="HUG113" s="201"/>
      <c r="HUH113" s="223"/>
      <c r="HUI113" s="213"/>
      <c r="HUJ113" s="213"/>
      <c r="HUK113" s="201"/>
      <c r="HUL113" s="223"/>
      <c r="HUM113" s="213"/>
      <c r="HUN113" s="213"/>
      <c r="HUO113" s="201"/>
      <c r="HUP113" s="223"/>
      <c r="HUQ113" s="213"/>
      <c r="HUR113" s="213"/>
      <c r="HUS113" s="201"/>
      <c r="HUT113" s="223"/>
      <c r="HUU113" s="213"/>
      <c r="HUV113" s="213"/>
      <c r="HUW113" s="201"/>
      <c r="HUX113" s="223"/>
      <c r="HUY113" s="213"/>
      <c r="HUZ113" s="213"/>
      <c r="HVA113" s="201"/>
      <c r="HVB113" s="223"/>
      <c r="HVC113" s="213"/>
      <c r="HVD113" s="213"/>
      <c r="HVE113" s="201"/>
      <c r="HVF113" s="223"/>
      <c r="HVG113" s="213"/>
      <c r="HVH113" s="213"/>
      <c r="HVI113" s="201"/>
      <c r="HVJ113" s="223"/>
      <c r="HVK113" s="213"/>
      <c r="HVL113" s="213"/>
      <c r="HVM113" s="201"/>
      <c r="HVN113" s="223"/>
      <c r="HVO113" s="213"/>
      <c r="HVP113" s="213"/>
      <c r="HVQ113" s="201"/>
      <c r="HVR113" s="223"/>
      <c r="HVS113" s="213"/>
      <c r="HVT113" s="213"/>
      <c r="HVU113" s="201"/>
      <c r="HVV113" s="223"/>
      <c r="HVW113" s="213"/>
      <c r="HVX113" s="213"/>
      <c r="HVY113" s="201"/>
      <c r="HVZ113" s="223"/>
      <c r="HWA113" s="213"/>
      <c r="HWB113" s="213"/>
      <c r="HWC113" s="201"/>
      <c r="HWD113" s="223"/>
      <c r="HWE113" s="213"/>
      <c r="HWF113" s="213"/>
      <c r="HWG113" s="201"/>
      <c r="HWH113" s="223"/>
      <c r="HWI113" s="213"/>
      <c r="HWJ113" s="213"/>
      <c r="HWK113" s="201"/>
      <c r="HWL113" s="223"/>
      <c r="HWM113" s="213"/>
      <c r="HWN113" s="213"/>
      <c r="HWO113" s="201"/>
      <c r="HWP113" s="223"/>
      <c r="HWQ113" s="213"/>
      <c r="HWR113" s="213"/>
      <c r="HWS113" s="201"/>
      <c r="HWT113" s="223"/>
      <c r="HWU113" s="213"/>
      <c r="HWV113" s="213"/>
      <c r="HWW113" s="201"/>
      <c r="HWX113" s="223"/>
      <c r="HWY113" s="213"/>
      <c r="HWZ113" s="213"/>
      <c r="HXA113" s="201"/>
      <c r="HXB113" s="223"/>
      <c r="HXC113" s="213"/>
      <c r="HXD113" s="213"/>
      <c r="HXE113" s="201"/>
      <c r="HXF113" s="223"/>
      <c r="HXG113" s="213"/>
      <c r="HXH113" s="213"/>
      <c r="HXI113" s="201"/>
      <c r="HXJ113" s="223"/>
      <c r="HXK113" s="213"/>
      <c r="HXL113" s="213"/>
      <c r="HXM113" s="201"/>
      <c r="HXN113" s="223"/>
      <c r="HXO113" s="213"/>
      <c r="HXP113" s="213"/>
      <c r="HXQ113" s="201"/>
      <c r="HXR113" s="223"/>
      <c r="HXS113" s="213"/>
      <c r="HXT113" s="213"/>
      <c r="HXU113" s="201"/>
      <c r="HXV113" s="223"/>
      <c r="HXW113" s="213"/>
      <c r="HXX113" s="213"/>
      <c r="HXY113" s="201"/>
      <c r="HXZ113" s="223"/>
      <c r="HYA113" s="213"/>
      <c r="HYB113" s="213"/>
      <c r="HYC113" s="201"/>
      <c r="HYD113" s="223"/>
      <c r="HYE113" s="213"/>
      <c r="HYF113" s="213"/>
      <c r="HYG113" s="201"/>
      <c r="HYH113" s="223"/>
      <c r="HYI113" s="213"/>
      <c r="HYJ113" s="213"/>
      <c r="HYK113" s="201"/>
      <c r="HYL113" s="223"/>
      <c r="HYM113" s="213"/>
      <c r="HYN113" s="213"/>
      <c r="HYO113" s="201"/>
      <c r="HYP113" s="223"/>
      <c r="HYQ113" s="213"/>
      <c r="HYR113" s="213"/>
      <c r="HYS113" s="201"/>
      <c r="HYT113" s="223"/>
      <c r="HYU113" s="213"/>
      <c r="HYV113" s="213"/>
      <c r="HYW113" s="201"/>
      <c r="HYX113" s="223"/>
      <c r="HYY113" s="213"/>
      <c r="HYZ113" s="213"/>
      <c r="HZA113" s="201"/>
      <c r="HZB113" s="223"/>
      <c r="HZC113" s="213"/>
      <c r="HZD113" s="213"/>
      <c r="HZE113" s="201"/>
      <c r="HZF113" s="223"/>
      <c r="HZG113" s="213"/>
      <c r="HZH113" s="213"/>
      <c r="HZI113" s="201"/>
      <c r="HZJ113" s="223"/>
      <c r="HZK113" s="213"/>
      <c r="HZL113" s="213"/>
      <c r="HZM113" s="201"/>
      <c r="HZN113" s="223"/>
      <c r="HZO113" s="213"/>
      <c r="HZP113" s="213"/>
      <c r="HZQ113" s="201"/>
      <c r="HZR113" s="223"/>
      <c r="HZS113" s="213"/>
      <c r="HZT113" s="213"/>
      <c r="HZU113" s="201"/>
      <c r="HZV113" s="223"/>
      <c r="HZW113" s="213"/>
      <c r="HZX113" s="213"/>
      <c r="HZY113" s="201"/>
      <c r="HZZ113" s="223"/>
      <c r="IAA113" s="213"/>
      <c r="IAB113" s="213"/>
      <c r="IAC113" s="201"/>
      <c r="IAD113" s="223"/>
      <c r="IAE113" s="213"/>
      <c r="IAF113" s="213"/>
      <c r="IAG113" s="201"/>
      <c r="IAH113" s="223"/>
      <c r="IAI113" s="213"/>
      <c r="IAJ113" s="213"/>
      <c r="IAK113" s="201"/>
      <c r="IAL113" s="223"/>
      <c r="IAM113" s="213"/>
      <c r="IAN113" s="213"/>
      <c r="IAO113" s="201"/>
      <c r="IAP113" s="223"/>
      <c r="IAQ113" s="213"/>
      <c r="IAR113" s="213"/>
      <c r="IAS113" s="201"/>
      <c r="IAT113" s="223"/>
      <c r="IAU113" s="213"/>
      <c r="IAV113" s="213"/>
      <c r="IAW113" s="201"/>
      <c r="IAX113" s="223"/>
      <c r="IAY113" s="213"/>
      <c r="IAZ113" s="213"/>
      <c r="IBA113" s="201"/>
      <c r="IBB113" s="223"/>
      <c r="IBC113" s="213"/>
      <c r="IBD113" s="213"/>
      <c r="IBE113" s="201"/>
      <c r="IBF113" s="223"/>
      <c r="IBG113" s="213"/>
      <c r="IBH113" s="213"/>
      <c r="IBI113" s="201"/>
      <c r="IBJ113" s="223"/>
      <c r="IBK113" s="213"/>
      <c r="IBL113" s="213"/>
      <c r="IBM113" s="201"/>
      <c r="IBN113" s="223"/>
      <c r="IBO113" s="213"/>
      <c r="IBP113" s="213"/>
      <c r="IBQ113" s="201"/>
      <c r="IBR113" s="223"/>
      <c r="IBS113" s="213"/>
      <c r="IBT113" s="213"/>
      <c r="IBU113" s="201"/>
      <c r="IBV113" s="223"/>
      <c r="IBW113" s="213"/>
      <c r="IBX113" s="213"/>
      <c r="IBY113" s="201"/>
      <c r="IBZ113" s="223"/>
      <c r="ICA113" s="213"/>
      <c r="ICB113" s="213"/>
      <c r="ICC113" s="201"/>
      <c r="ICD113" s="223"/>
      <c r="ICE113" s="213"/>
      <c r="ICF113" s="213"/>
      <c r="ICG113" s="201"/>
      <c r="ICH113" s="223"/>
      <c r="ICI113" s="213"/>
      <c r="ICJ113" s="213"/>
      <c r="ICK113" s="201"/>
      <c r="ICL113" s="223"/>
      <c r="ICM113" s="213"/>
      <c r="ICN113" s="213"/>
      <c r="ICO113" s="201"/>
      <c r="ICP113" s="223"/>
      <c r="ICQ113" s="213"/>
      <c r="ICR113" s="213"/>
      <c r="ICS113" s="201"/>
      <c r="ICT113" s="223"/>
      <c r="ICU113" s="213"/>
      <c r="ICV113" s="213"/>
      <c r="ICW113" s="201"/>
      <c r="ICX113" s="223"/>
      <c r="ICY113" s="213"/>
      <c r="ICZ113" s="213"/>
      <c r="IDA113" s="201"/>
      <c r="IDB113" s="223"/>
      <c r="IDC113" s="213"/>
      <c r="IDD113" s="213"/>
      <c r="IDE113" s="201"/>
      <c r="IDF113" s="223"/>
      <c r="IDG113" s="213"/>
      <c r="IDH113" s="213"/>
      <c r="IDI113" s="201"/>
      <c r="IDJ113" s="223"/>
      <c r="IDK113" s="213"/>
      <c r="IDL113" s="213"/>
      <c r="IDM113" s="201"/>
      <c r="IDN113" s="223"/>
      <c r="IDO113" s="213"/>
      <c r="IDP113" s="213"/>
      <c r="IDQ113" s="201"/>
      <c r="IDR113" s="223"/>
      <c r="IDS113" s="213"/>
      <c r="IDT113" s="213"/>
      <c r="IDU113" s="201"/>
      <c r="IDV113" s="223"/>
      <c r="IDW113" s="213"/>
      <c r="IDX113" s="213"/>
      <c r="IDY113" s="201"/>
      <c r="IDZ113" s="223"/>
      <c r="IEA113" s="213"/>
      <c r="IEB113" s="213"/>
      <c r="IEC113" s="201"/>
      <c r="IED113" s="223"/>
      <c r="IEE113" s="213"/>
      <c r="IEF113" s="213"/>
      <c r="IEG113" s="201"/>
      <c r="IEH113" s="223"/>
      <c r="IEI113" s="213"/>
      <c r="IEJ113" s="213"/>
      <c r="IEK113" s="201"/>
      <c r="IEL113" s="223"/>
      <c r="IEM113" s="213"/>
      <c r="IEN113" s="213"/>
      <c r="IEO113" s="201"/>
      <c r="IEP113" s="223"/>
      <c r="IEQ113" s="213"/>
      <c r="IER113" s="213"/>
      <c r="IES113" s="201"/>
      <c r="IET113" s="223"/>
      <c r="IEU113" s="213"/>
      <c r="IEV113" s="213"/>
      <c r="IEW113" s="201"/>
      <c r="IEX113" s="223"/>
      <c r="IEY113" s="213"/>
      <c r="IEZ113" s="213"/>
      <c r="IFA113" s="201"/>
      <c r="IFB113" s="223"/>
      <c r="IFC113" s="213"/>
      <c r="IFD113" s="213"/>
      <c r="IFE113" s="201"/>
      <c r="IFF113" s="223"/>
      <c r="IFG113" s="213"/>
      <c r="IFH113" s="213"/>
      <c r="IFI113" s="201"/>
      <c r="IFJ113" s="223"/>
      <c r="IFK113" s="213"/>
      <c r="IFL113" s="213"/>
      <c r="IFM113" s="201"/>
      <c r="IFN113" s="223"/>
      <c r="IFO113" s="213"/>
      <c r="IFP113" s="213"/>
      <c r="IFQ113" s="201"/>
      <c r="IFR113" s="223"/>
      <c r="IFS113" s="213"/>
      <c r="IFT113" s="213"/>
      <c r="IFU113" s="201"/>
      <c r="IFV113" s="223"/>
      <c r="IFW113" s="213"/>
      <c r="IFX113" s="213"/>
      <c r="IFY113" s="201"/>
      <c r="IFZ113" s="223"/>
      <c r="IGA113" s="213"/>
      <c r="IGB113" s="213"/>
      <c r="IGC113" s="201"/>
      <c r="IGD113" s="223"/>
      <c r="IGE113" s="213"/>
      <c r="IGF113" s="213"/>
      <c r="IGG113" s="201"/>
      <c r="IGH113" s="223"/>
      <c r="IGI113" s="213"/>
      <c r="IGJ113" s="213"/>
      <c r="IGK113" s="201"/>
      <c r="IGL113" s="223"/>
      <c r="IGM113" s="213"/>
      <c r="IGN113" s="213"/>
      <c r="IGO113" s="201"/>
      <c r="IGP113" s="223"/>
      <c r="IGQ113" s="213"/>
      <c r="IGR113" s="213"/>
      <c r="IGS113" s="201"/>
      <c r="IGT113" s="223"/>
      <c r="IGU113" s="213"/>
      <c r="IGV113" s="213"/>
      <c r="IGW113" s="201"/>
      <c r="IGX113" s="223"/>
      <c r="IGY113" s="213"/>
      <c r="IGZ113" s="213"/>
      <c r="IHA113" s="201"/>
      <c r="IHB113" s="223"/>
      <c r="IHC113" s="213"/>
      <c r="IHD113" s="213"/>
      <c r="IHE113" s="201"/>
      <c r="IHF113" s="223"/>
      <c r="IHG113" s="213"/>
      <c r="IHH113" s="213"/>
      <c r="IHI113" s="201"/>
      <c r="IHJ113" s="223"/>
      <c r="IHK113" s="213"/>
      <c r="IHL113" s="213"/>
      <c r="IHM113" s="201"/>
      <c r="IHN113" s="223"/>
      <c r="IHO113" s="213"/>
      <c r="IHP113" s="213"/>
      <c r="IHQ113" s="201"/>
      <c r="IHR113" s="223"/>
      <c r="IHS113" s="213"/>
      <c r="IHT113" s="213"/>
      <c r="IHU113" s="201"/>
      <c r="IHV113" s="223"/>
      <c r="IHW113" s="213"/>
      <c r="IHX113" s="213"/>
      <c r="IHY113" s="201"/>
      <c r="IHZ113" s="223"/>
      <c r="IIA113" s="213"/>
      <c r="IIB113" s="213"/>
      <c r="IIC113" s="201"/>
      <c r="IID113" s="223"/>
      <c r="IIE113" s="213"/>
      <c r="IIF113" s="213"/>
      <c r="IIG113" s="201"/>
      <c r="IIH113" s="223"/>
      <c r="III113" s="213"/>
      <c r="IIJ113" s="213"/>
      <c r="IIK113" s="201"/>
      <c r="IIL113" s="223"/>
      <c r="IIM113" s="213"/>
      <c r="IIN113" s="213"/>
      <c r="IIO113" s="201"/>
      <c r="IIP113" s="223"/>
      <c r="IIQ113" s="213"/>
      <c r="IIR113" s="213"/>
      <c r="IIS113" s="201"/>
      <c r="IIT113" s="223"/>
      <c r="IIU113" s="213"/>
      <c r="IIV113" s="213"/>
      <c r="IIW113" s="201"/>
      <c r="IIX113" s="223"/>
      <c r="IIY113" s="213"/>
      <c r="IIZ113" s="213"/>
      <c r="IJA113" s="201"/>
      <c r="IJB113" s="223"/>
      <c r="IJC113" s="213"/>
      <c r="IJD113" s="213"/>
      <c r="IJE113" s="201"/>
      <c r="IJF113" s="223"/>
      <c r="IJG113" s="213"/>
      <c r="IJH113" s="213"/>
      <c r="IJI113" s="201"/>
      <c r="IJJ113" s="223"/>
      <c r="IJK113" s="213"/>
      <c r="IJL113" s="213"/>
      <c r="IJM113" s="201"/>
      <c r="IJN113" s="223"/>
      <c r="IJO113" s="213"/>
      <c r="IJP113" s="213"/>
      <c r="IJQ113" s="201"/>
      <c r="IJR113" s="223"/>
      <c r="IJS113" s="213"/>
      <c r="IJT113" s="213"/>
      <c r="IJU113" s="201"/>
      <c r="IJV113" s="223"/>
      <c r="IJW113" s="213"/>
      <c r="IJX113" s="213"/>
      <c r="IJY113" s="201"/>
      <c r="IJZ113" s="223"/>
      <c r="IKA113" s="213"/>
      <c r="IKB113" s="213"/>
      <c r="IKC113" s="201"/>
      <c r="IKD113" s="223"/>
      <c r="IKE113" s="213"/>
      <c r="IKF113" s="213"/>
      <c r="IKG113" s="201"/>
      <c r="IKH113" s="223"/>
      <c r="IKI113" s="213"/>
      <c r="IKJ113" s="213"/>
      <c r="IKK113" s="201"/>
      <c r="IKL113" s="223"/>
      <c r="IKM113" s="213"/>
      <c r="IKN113" s="213"/>
      <c r="IKO113" s="201"/>
      <c r="IKP113" s="223"/>
      <c r="IKQ113" s="213"/>
      <c r="IKR113" s="213"/>
      <c r="IKS113" s="201"/>
      <c r="IKT113" s="223"/>
      <c r="IKU113" s="213"/>
      <c r="IKV113" s="213"/>
      <c r="IKW113" s="201"/>
      <c r="IKX113" s="223"/>
      <c r="IKY113" s="213"/>
      <c r="IKZ113" s="213"/>
      <c r="ILA113" s="201"/>
      <c r="ILB113" s="223"/>
      <c r="ILC113" s="213"/>
      <c r="ILD113" s="213"/>
      <c r="ILE113" s="201"/>
      <c r="ILF113" s="223"/>
      <c r="ILG113" s="213"/>
      <c r="ILH113" s="213"/>
      <c r="ILI113" s="201"/>
      <c r="ILJ113" s="223"/>
      <c r="ILK113" s="213"/>
      <c r="ILL113" s="213"/>
      <c r="ILM113" s="201"/>
      <c r="ILN113" s="223"/>
      <c r="ILO113" s="213"/>
      <c r="ILP113" s="213"/>
      <c r="ILQ113" s="201"/>
      <c r="ILR113" s="223"/>
      <c r="ILS113" s="213"/>
      <c r="ILT113" s="213"/>
      <c r="ILU113" s="201"/>
      <c r="ILV113" s="223"/>
      <c r="ILW113" s="213"/>
      <c r="ILX113" s="213"/>
      <c r="ILY113" s="201"/>
      <c r="ILZ113" s="223"/>
      <c r="IMA113" s="213"/>
      <c r="IMB113" s="213"/>
      <c r="IMC113" s="201"/>
      <c r="IMD113" s="223"/>
      <c r="IME113" s="213"/>
      <c r="IMF113" s="213"/>
      <c r="IMG113" s="201"/>
      <c r="IMH113" s="223"/>
      <c r="IMI113" s="213"/>
      <c r="IMJ113" s="213"/>
      <c r="IMK113" s="201"/>
      <c r="IML113" s="223"/>
      <c r="IMM113" s="213"/>
      <c r="IMN113" s="213"/>
      <c r="IMO113" s="201"/>
      <c r="IMP113" s="223"/>
      <c r="IMQ113" s="213"/>
      <c r="IMR113" s="213"/>
      <c r="IMS113" s="201"/>
      <c r="IMT113" s="223"/>
      <c r="IMU113" s="213"/>
      <c r="IMV113" s="213"/>
      <c r="IMW113" s="201"/>
      <c r="IMX113" s="223"/>
      <c r="IMY113" s="213"/>
      <c r="IMZ113" s="213"/>
      <c r="INA113" s="201"/>
      <c r="INB113" s="223"/>
      <c r="INC113" s="213"/>
      <c r="IND113" s="213"/>
      <c r="INE113" s="201"/>
      <c r="INF113" s="223"/>
      <c r="ING113" s="213"/>
      <c r="INH113" s="213"/>
      <c r="INI113" s="201"/>
      <c r="INJ113" s="223"/>
      <c r="INK113" s="213"/>
      <c r="INL113" s="213"/>
      <c r="INM113" s="201"/>
      <c r="INN113" s="223"/>
      <c r="INO113" s="213"/>
      <c r="INP113" s="213"/>
      <c r="INQ113" s="201"/>
      <c r="INR113" s="223"/>
      <c r="INS113" s="213"/>
      <c r="INT113" s="213"/>
      <c r="INU113" s="201"/>
      <c r="INV113" s="223"/>
      <c r="INW113" s="213"/>
      <c r="INX113" s="213"/>
      <c r="INY113" s="201"/>
      <c r="INZ113" s="223"/>
      <c r="IOA113" s="213"/>
      <c r="IOB113" s="213"/>
      <c r="IOC113" s="201"/>
      <c r="IOD113" s="223"/>
      <c r="IOE113" s="213"/>
      <c r="IOF113" s="213"/>
      <c r="IOG113" s="201"/>
      <c r="IOH113" s="223"/>
      <c r="IOI113" s="213"/>
      <c r="IOJ113" s="213"/>
      <c r="IOK113" s="201"/>
      <c r="IOL113" s="223"/>
      <c r="IOM113" s="213"/>
      <c r="ION113" s="213"/>
      <c r="IOO113" s="201"/>
      <c r="IOP113" s="223"/>
      <c r="IOQ113" s="213"/>
      <c r="IOR113" s="213"/>
      <c r="IOS113" s="201"/>
      <c r="IOT113" s="223"/>
      <c r="IOU113" s="213"/>
      <c r="IOV113" s="213"/>
      <c r="IOW113" s="201"/>
      <c r="IOX113" s="223"/>
      <c r="IOY113" s="213"/>
      <c r="IOZ113" s="213"/>
      <c r="IPA113" s="201"/>
      <c r="IPB113" s="223"/>
      <c r="IPC113" s="213"/>
      <c r="IPD113" s="213"/>
      <c r="IPE113" s="201"/>
      <c r="IPF113" s="223"/>
      <c r="IPG113" s="213"/>
      <c r="IPH113" s="213"/>
      <c r="IPI113" s="201"/>
      <c r="IPJ113" s="223"/>
      <c r="IPK113" s="213"/>
      <c r="IPL113" s="213"/>
      <c r="IPM113" s="201"/>
      <c r="IPN113" s="223"/>
      <c r="IPO113" s="213"/>
      <c r="IPP113" s="213"/>
      <c r="IPQ113" s="201"/>
      <c r="IPR113" s="223"/>
      <c r="IPS113" s="213"/>
      <c r="IPT113" s="213"/>
      <c r="IPU113" s="201"/>
      <c r="IPV113" s="223"/>
      <c r="IPW113" s="213"/>
      <c r="IPX113" s="213"/>
      <c r="IPY113" s="201"/>
      <c r="IPZ113" s="223"/>
      <c r="IQA113" s="213"/>
      <c r="IQB113" s="213"/>
      <c r="IQC113" s="201"/>
      <c r="IQD113" s="223"/>
      <c r="IQE113" s="213"/>
      <c r="IQF113" s="213"/>
      <c r="IQG113" s="201"/>
      <c r="IQH113" s="223"/>
      <c r="IQI113" s="213"/>
      <c r="IQJ113" s="213"/>
      <c r="IQK113" s="201"/>
      <c r="IQL113" s="223"/>
      <c r="IQM113" s="213"/>
      <c r="IQN113" s="213"/>
      <c r="IQO113" s="201"/>
      <c r="IQP113" s="223"/>
      <c r="IQQ113" s="213"/>
      <c r="IQR113" s="213"/>
      <c r="IQS113" s="201"/>
      <c r="IQT113" s="223"/>
      <c r="IQU113" s="213"/>
      <c r="IQV113" s="213"/>
      <c r="IQW113" s="201"/>
      <c r="IQX113" s="223"/>
      <c r="IQY113" s="213"/>
      <c r="IQZ113" s="213"/>
      <c r="IRA113" s="201"/>
      <c r="IRB113" s="223"/>
      <c r="IRC113" s="213"/>
      <c r="IRD113" s="213"/>
      <c r="IRE113" s="201"/>
      <c r="IRF113" s="223"/>
      <c r="IRG113" s="213"/>
      <c r="IRH113" s="213"/>
      <c r="IRI113" s="201"/>
      <c r="IRJ113" s="223"/>
      <c r="IRK113" s="213"/>
      <c r="IRL113" s="213"/>
      <c r="IRM113" s="201"/>
      <c r="IRN113" s="223"/>
      <c r="IRO113" s="213"/>
      <c r="IRP113" s="213"/>
      <c r="IRQ113" s="201"/>
      <c r="IRR113" s="223"/>
      <c r="IRS113" s="213"/>
      <c r="IRT113" s="213"/>
      <c r="IRU113" s="201"/>
      <c r="IRV113" s="223"/>
      <c r="IRW113" s="213"/>
      <c r="IRX113" s="213"/>
      <c r="IRY113" s="201"/>
      <c r="IRZ113" s="223"/>
      <c r="ISA113" s="213"/>
      <c r="ISB113" s="213"/>
      <c r="ISC113" s="201"/>
      <c r="ISD113" s="223"/>
      <c r="ISE113" s="213"/>
      <c r="ISF113" s="213"/>
      <c r="ISG113" s="201"/>
      <c r="ISH113" s="223"/>
      <c r="ISI113" s="213"/>
      <c r="ISJ113" s="213"/>
      <c r="ISK113" s="201"/>
      <c r="ISL113" s="223"/>
      <c r="ISM113" s="213"/>
      <c r="ISN113" s="213"/>
      <c r="ISO113" s="201"/>
      <c r="ISP113" s="223"/>
      <c r="ISQ113" s="213"/>
      <c r="ISR113" s="213"/>
      <c r="ISS113" s="201"/>
      <c r="IST113" s="223"/>
      <c r="ISU113" s="213"/>
      <c r="ISV113" s="213"/>
      <c r="ISW113" s="201"/>
      <c r="ISX113" s="223"/>
      <c r="ISY113" s="213"/>
      <c r="ISZ113" s="213"/>
      <c r="ITA113" s="201"/>
      <c r="ITB113" s="223"/>
      <c r="ITC113" s="213"/>
      <c r="ITD113" s="213"/>
      <c r="ITE113" s="201"/>
      <c r="ITF113" s="223"/>
      <c r="ITG113" s="213"/>
      <c r="ITH113" s="213"/>
      <c r="ITI113" s="201"/>
      <c r="ITJ113" s="223"/>
      <c r="ITK113" s="213"/>
      <c r="ITL113" s="213"/>
      <c r="ITM113" s="201"/>
      <c r="ITN113" s="223"/>
      <c r="ITO113" s="213"/>
      <c r="ITP113" s="213"/>
      <c r="ITQ113" s="201"/>
      <c r="ITR113" s="223"/>
      <c r="ITS113" s="213"/>
      <c r="ITT113" s="213"/>
      <c r="ITU113" s="201"/>
      <c r="ITV113" s="223"/>
      <c r="ITW113" s="213"/>
      <c r="ITX113" s="213"/>
      <c r="ITY113" s="201"/>
      <c r="ITZ113" s="223"/>
      <c r="IUA113" s="213"/>
      <c r="IUB113" s="213"/>
      <c r="IUC113" s="201"/>
      <c r="IUD113" s="223"/>
      <c r="IUE113" s="213"/>
      <c r="IUF113" s="213"/>
      <c r="IUG113" s="201"/>
      <c r="IUH113" s="223"/>
      <c r="IUI113" s="213"/>
      <c r="IUJ113" s="213"/>
      <c r="IUK113" s="201"/>
      <c r="IUL113" s="223"/>
      <c r="IUM113" s="213"/>
      <c r="IUN113" s="213"/>
      <c r="IUO113" s="201"/>
      <c r="IUP113" s="223"/>
      <c r="IUQ113" s="213"/>
      <c r="IUR113" s="213"/>
      <c r="IUS113" s="201"/>
      <c r="IUT113" s="223"/>
      <c r="IUU113" s="213"/>
      <c r="IUV113" s="213"/>
      <c r="IUW113" s="201"/>
      <c r="IUX113" s="223"/>
      <c r="IUY113" s="213"/>
      <c r="IUZ113" s="213"/>
      <c r="IVA113" s="201"/>
      <c r="IVB113" s="223"/>
      <c r="IVC113" s="213"/>
      <c r="IVD113" s="213"/>
      <c r="IVE113" s="201"/>
      <c r="IVF113" s="223"/>
      <c r="IVG113" s="213"/>
      <c r="IVH113" s="213"/>
      <c r="IVI113" s="201"/>
      <c r="IVJ113" s="223"/>
      <c r="IVK113" s="213"/>
      <c r="IVL113" s="213"/>
      <c r="IVM113" s="201"/>
      <c r="IVN113" s="223"/>
      <c r="IVO113" s="213"/>
      <c r="IVP113" s="213"/>
      <c r="IVQ113" s="201"/>
      <c r="IVR113" s="223"/>
      <c r="IVS113" s="213"/>
      <c r="IVT113" s="213"/>
      <c r="IVU113" s="201"/>
      <c r="IVV113" s="223"/>
      <c r="IVW113" s="213"/>
      <c r="IVX113" s="213"/>
      <c r="IVY113" s="201"/>
      <c r="IVZ113" s="223"/>
      <c r="IWA113" s="213"/>
      <c r="IWB113" s="213"/>
      <c r="IWC113" s="201"/>
      <c r="IWD113" s="223"/>
      <c r="IWE113" s="213"/>
      <c r="IWF113" s="213"/>
      <c r="IWG113" s="201"/>
      <c r="IWH113" s="223"/>
      <c r="IWI113" s="213"/>
      <c r="IWJ113" s="213"/>
      <c r="IWK113" s="201"/>
      <c r="IWL113" s="223"/>
      <c r="IWM113" s="213"/>
      <c r="IWN113" s="213"/>
      <c r="IWO113" s="201"/>
      <c r="IWP113" s="223"/>
      <c r="IWQ113" s="213"/>
      <c r="IWR113" s="213"/>
      <c r="IWS113" s="201"/>
      <c r="IWT113" s="223"/>
      <c r="IWU113" s="213"/>
      <c r="IWV113" s="213"/>
      <c r="IWW113" s="201"/>
      <c r="IWX113" s="223"/>
      <c r="IWY113" s="213"/>
      <c r="IWZ113" s="213"/>
      <c r="IXA113" s="201"/>
      <c r="IXB113" s="223"/>
      <c r="IXC113" s="213"/>
      <c r="IXD113" s="213"/>
      <c r="IXE113" s="201"/>
      <c r="IXF113" s="223"/>
      <c r="IXG113" s="213"/>
      <c r="IXH113" s="213"/>
      <c r="IXI113" s="201"/>
      <c r="IXJ113" s="223"/>
      <c r="IXK113" s="213"/>
      <c r="IXL113" s="213"/>
      <c r="IXM113" s="201"/>
      <c r="IXN113" s="223"/>
      <c r="IXO113" s="213"/>
      <c r="IXP113" s="213"/>
      <c r="IXQ113" s="201"/>
      <c r="IXR113" s="223"/>
      <c r="IXS113" s="213"/>
      <c r="IXT113" s="213"/>
      <c r="IXU113" s="201"/>
      <c r="IXV113" s="223"/>
      <c r="IXW113" s="213"/>
      <c r="IXX113" s="213"/>
      <c r="IXY113" s="201"/>
      <c r="IXZ113" s="223"/>
      <c r="IYA113" s="213"/>
      <c r="IYB113" s="213"/>
      <c r="IYC113" s="201"/>
      <c r="IYD113" s="223"/>
      <c r="IYE113" s="213"/>
      <c r="IYF113" s="213"/>
      <c r="IYG113" s="201"/>
      <c r="IYH113" s="223"/>
      <c r="IYI113" s="213"/>
      <c r="IYJ113" s="213"/>
      <c r="IYK113" s="201"/>
      <c r="IYL113" s="223"/>
      <c r="IYM113" s="213"/>
      <c r="IYN113" s="213"/>
      <c r="IYO113" s="201"/>
      <c r="IYP113" s="223"/>
      <c r="IYQ113" s="213"/>
      <c r="IYR113" s="213"/>
      <c r="IYS113" s="201"/>
      <c r="IYT113" s="223"/>
      <c r="IYU113" s="213"/>
      <c r="IYV113" s="213"/>
      <c r="IYW113" s="201"/>
      <c r="IYX113" s="223"/>
      <c r="IYY113" s="213"/>
      <c r="IYZ113" s="213"/>
      <c r="IZA113" s="201"/>
      <c r="IZB113" s="223"/>
      <c r="IZC113" s="213"/>
      <c r="IZD113" s="213"/>
      <c r="IZE113" s="201"/>
      <c r="IZF113" s="223"/>
      <c r="IZG113" s="213"/>
      <c r="IZH113" s="213"/>
      <c r="IZI113" s="201"/>
      <c r="IZJ113" s="223"/>
      <c r="IZK113" s="213"/>
      <c r="IZL113" s="213"/>
      <c r="IZM113" s="201"/>
      <c r="IZN113" s="223"/>
      <c r="IZO113" s="213"/>
      <c r="IZP113" s="213"/>
      <c r="IZQ113" s="201"/>
      <c r="IZR113" s="223"/>
      <c r="IZS113" s="213"/>
      <c r="IZT113" s="213"/>
      <c r="IZU113" s="201"/>
      <c r="IZV113" s="223"/>
      <c r="IZW113" s="213"/>
      <c r="IZX113" s="213"/>
      <c r="IZY113" s="201"/>
      <c r="IZZ113" s="223"/>
      <c r="JAA113" s="213"/>
      <c r="JAB113" s="213"/>
      <c r="JAC113" s="201"/>
      <c r="JAD113" s="223"/>
      <c r="JAE113" s="213"/>
      <c r="JAF113" s="213"/>
      <c r="JAG113" s="201"/>
      <c r="JAH113" s="223"/>
      <c r="JAI113" s="213"/>
      <c r="JAJ113" s="213"/>
      <c r="JAK113" s="201"/>
      <c r="JAL113" s="223"/>
      <c r="JAM113" s="213"/>
      <c r="JAN113" s="213"/>
      <c r="JAO113" s="201"/>
      <c r="JAP113" s="223"/>
      <c r="JAQ113" s="213"/>
      <c r="JAR113" s="213"/>
      <c r="JAS113" s="201"/>
      <c r="JAT113" s="223"/>
      <c r="JAU113" s="213"/>
      <c r="JAV113" s="213"/>
      <c r="JAW113" s="201"/>
      <c r="JAX113" s="223"/>
      <c r="JAY113" s="213"/>
      <c r="JAZ113" s="213"/>
      <c r="JBA113" s="201"/>
      <c r="JBB113" s="223"/>
      <c r="JBC113" s="213"/>
      <c r="JBD113" s="213"/>
      <c r="JBE113" s="201"/>
      <c r="JBF113" s="223"/>
      <c r="JBG113" s="213"/>
      <c r="JBH113" s="213"/>
      <c r="JBI113" s="201"/>
      <c r="JBJ113" s="223"/>
      <c r="JBK113" s="213"/>
      <c r="JBL113" s="213"/>
      <c r="JBM113" s="201"/>
      <c r="JBN113" s="223"/>
      <c r="JBO113" s="213"/>
      <c r="JBP113" s="213"/>
      <c r="JBQ113" s="201"/>
      <c r="JBR113" s="223"/>
      <c r="JBS113" s="213"/>
      <c r="JBT113" s="213"/>
      <c r="JBU113" s="201"/>
      <c r="JBV113" s="223"/>
      <c r="JBW113" s="213"/>
      <c r="JBX113" s="213"/>
      <c r="JBY113" s="201"/>
      <c r="JBZ113" s="223"/>
      <c r="JCA113" s="213"/>
      <c r="JCB113" s="213"/>
      <c r="JCC113" s="201"/>
      <c r="JCD113" s="223"/>
      <c r="JCE113" s="213"/>
      <c r="JCF113" s="213"/>
      <c r="JCG113" s="201"/>
      <c r="JCH113" s="223"/>
      <c r="JCI113" s="213"/>
      <c r="JCJ113" s="213"/>
      <c r="JCK113" s="201"/>
      <c r="JCL113" s="223"/>
      <c r="JCM113" s="213"/>
      <c r="JCN113" s="213"/>
      <c r="JCO113" s="201"/>
      <c r="JCP113" s="223"/>
      <c r="JCQ113" s="213"/>
      <c r="JCR113" s="213"/>
      <c r="JCS113" s="201"/>
      <c r="JCT113" s="223"/>
      <c r="JCU113" s="213"/>
      <c r="JCV113" s="213"/>
      <c r="JCW113" s="201"/>
      <c r="JCX113" s="223"/>
      <c r="JCY113" s="213"/>
      <c r="JCZ113" s="213"/>
      <c r="JDA113" s="201"/>
      <c r="JDB113" s="223"/>
      <c r="JDC113" s="213"/>
      <c r="JDD113" s="213"/>
      <c r="JDE113" s="201"/>
      <c r="JDF113" s="223"/>
      <c r="JDG113" s="213"/>
      <c r="JDH113" s="213"/>
      <c r="JDI113" s="201"/>
      <c r="JDJ113" s="223"/>
      <c r="JDK113" s="213"/>
      <c r="JDL113" s="213"/>
      <c r="JDM113" s="201"/>
      <c r="JDN113" s="223"/>
      <c r="JDO113" s="213"/>
      <c r="JDP113" s="213"/>
      <c r="JDQ113" s="201"/>
      <c r="JDR113" s="223"/>
      <c r="JDS113" s="213"/>
      <c r="JDT113" s="213"/>
      <c r="JDU113" s="201"/>
      <c r="JDV113" s="223"/>
      <c r="JDW113" s="213"/>
      <c r="JDX113" s="213"/>
      <c r="JDY113" s="201"/>
      <c r="JDZ113" s="223"/>
      <c r="JEA113" s="213"/>
      <c r="JEB113" s="213"/>
      <c r="JEC113" s="201"/>
      <c r="JED113" s="223"/>
      <c r="JEE113" s="213"/>
      <c r="JEF113" s="213"/>
      <c r="JEG113" s="201"/>
      <c r="JEH113" s="223"/>
      <c r="JEI113" s="213"/>
      <c r="JEJ113" s="213"/>
      <c r="JEK113" s="201"/>
      <c r="JEL113" s="223"/>
      <c r="JEM113" s="213"/>
      <c r="JEN113" s="213"/>
      <c r="JEO113" s="201"/>
      <c r="JEP113" s="223"/>
      <c r="JEQ113" s="213"/>
      <c r="JER113" s="213"/>
      <c r="JES113" s="201"/>
      <c r="JET113" s="223"/>
      <c r="JEU113" s="213"/>
      <c r="JEV113" s="213"/>
      <c r="JEW113" s="201"/>
      <c r="JEX113" s="223"/>
      <c r="JEY113" s="213"/>
      <c r="JEZ113" s="213"/>
      <c r="JFA113" s="201"/>
      <c r="JFB113" s="223"/>
      <c r="JFC113" s="213"/>
      <c r="JFD113" s="213"/>
      <c r="JFE113" s="201"/>
      <c r="JFF113" s="223"/>
      <c r="JFG113" s="213"/>
      <c r="JFH113" s="213"/>
      <c r="JFI113" s="201"/>
      <c r="JFJ113" s="223"/>
      <c r="JFK113" s="213"/>
      <c r="JFL113" s="213"/>
      <c r="JFM113" s="201"/>
      <c r="JFN113" s="223"/>
      <c r="JFO113" s="213"/>
      <c r="JFP113" s="213"/>
      <c r="JFQ113" s="201"/>
      <c r="JFR113" s="223"/>
      <c r="JFS113" s="213"/>
      <c r="JFT113" s="213"/>
      <c r="JFU113" s="201"/>
      <c r="JFV113" s="223"/>
      <c r="JFW113" s="213"/>
      <c r="JFX113" s="213"/>
      <c r="JFY113" s="201"/>
      <c r="JFZ113" s="223"/>
      <c r="JGA113" s="213"/>
      <c r="JGB113" s="213"/>
      <c r="JGC113" s="201"/>
      <c r="JGD113" s="223"/>
      <c r="JGE113" s="213"/>
      <c r="JGF113" s="213"/>
      <c r="JGG113" s="201"/>
      <c r="JGH113" s="223"/>
      <c r="JGI113" s="213"/>
      <c r="JGJ113" s="213"/>
      <c r="JGK113" s="201"/>
      <c r="JGL113" s="223"/>
      <c r="JGM113" s="213"/>
      <c r="JGN113" s="213"/>
      <c r="JGO113" s="201"/>
      <c r="JGP113" s="223"/>
      <c r="JGQ113" s="213"/>
      <c r="JGR113" s="213"/>
      <c r="JGS113" s="201"/>
      <c r="JGT113" s="223"/>
      <c r="JGU113" s="213"/>
      <c r="JGV113" s="213"/>
      <c r="JGW113" s="201"/>
      <c r="JGX113" s="223"/>
      <c r="JGY113" s="213"/>
      <c r="JGZ113" s="213"/>
      <c r="JHA113" s="201"/>
      <c r="JHB113" s="223"/>
      <c r="JHC113" s="213"/>
      <c r="JHD113" s="213"/>
      <c r="JHE113" s="201"/>
      <c r="JHF113" s="223"/>
      <c r="JHG113" s="213"/>
      <c r="JHH113" s="213"/>
      <c r="JHI113" s="201"/>
      <c r="JHJ113" s="223"/>
      <c r="JHK113" s="213"/>
      <c r="JHL113" s="213"/>
      <c r="JHM113" s="201"/>
      <c r="JHN113" s="223"/>
      <c r="JHO113" s="213"/>
      <c r="JHP113" s="213"/>
      <c r="JHQ113" s="201"/>
      <c r="JHR113" s="223"/>
      <c r="JHS113" s="213"/>
      <c r="JHT113" s="213"/>
      <c r="JHU113" s="201"/>
      <c r="JHV113" s="223"/>
      <c r="JHW113" s="213"/>
      <c r="JHX113" s="213"/>
      <c r="JHY113" s="201"/>
      <c r="JHZ113" s="223"/>
      <c r="JIA113" s="213"/>
      <c r="JIB113" s="213"/>
      <c r="JIC113" s="201"/>
      <c r="JID113" s="223"/>
      <c r="JIE113" s="213"/>
      <c r="JIF113" s="213"/>
      <c r="JIG113" s="201"/>
      <c r="JIH113" s="223"/>
      <c r="JII113" s="213"/>
      <c r="JIJ113" s="213"/>
      <c r="JIK113" s="201"/>
      <c r="JIL113" s="223"/>
      <c r="JIM113" s="213"/>
      <c r="JIN113" s="213"/>
      <c r="JIO113" s="201"/>
      <c r="JIP113" s="223"/>
      <c r="JIQ113" s="213"/>
      <c r="JIR113" s="213"/>
      <c r="JIS113" s="201"/>
      <c r="JIT113" s="223"/>
      <c r="JIU113" s="213"/>
      <c r="JIV113" s="213"/>
      <c r="JIW113" s="201"/>
      <c r="JIX113" s="223"/>
      <c r="JIY113" s="213"/>
      <c r="JIZ113" s="213"/>
      <c r="JJA113" s="201"/>
      <c r="JJB113" s="223"/>
      <c r="JJC113" s="213"/>
      <c r="JJD113" s="213"/>
      <c r="JJE113" s="201"/>
      <c r="JJF113" s="223"/>
      <c r="JJG113" s="213"/>
      <c r="JJH113" s="213"/>
      <c r="JJI113" s="201"/>
      <c r="JJJ113" s="223"/>
      <c r="JJK113" s="213"/>
      <c r="JJL113" s="213"/>
      <c r="JJM113" s="201"/>
      <c r="JJN113" s="223"/>
      <c r="JJO113" s="213"/>
      <c r="JJP113" s="213"/>
      <c r="JJQ113" s="201"/>
      <c r="JJR113" s="223"/>
      <c r="JJS113" s="213"/>
      <c r="JJT113" s="213"/>
      <c r="JJU113" s="201"/>
      <c r="JJV113" s="223"/>
      <c r="JJW113" s="213"/>
      <c r="JJX113" s="213"/>
      <c r="JJY113" s="201"/>
      <c r="JJZ113" s="223"/>
      <c r="JKA113" s="213"/>
      <c r="JKB113" s="213"/>
      <c r="JKC113" s="201"/>
      <c r="JKD113" s="223"/>
      <c r="JKE113" s="213"/>
      <c r="JKF113" s="213"/>
      <c r="JKG113" s="201"/>
      <c r="JKH113" s="223"/>
      <c r="JKI113" s="213"/>
      <c r="JKJ113" s="213"/>
      <c r="JKK113" s="201"/>
      <c r="JKL113" s="223"/>
      <c r="JKM113" s="213"/>
      <c r="JKN113" s="213"/>
      <c r="JKO113" s="201"/>
      <c r="JKP113" s="223"/>
      <c r="JKQ113" s="213"/>
      <c r="JKR113" s="213"/>
      <c r="JKS113" s="201"/>
      <c r="JKT113" s="223"/>
      <c r="JKU113" s="213"/>
      <c r="JKV113" s="213"/>
      <c r="JKW113" s="201"/>
      <c r="JKX113" s="223"/>
      <c r="JKY113" s="213"/>
      <c r="JKZ113" s="213"/>
      <c r="JLA113" s="201"/>
      <c r="JLB113" s="223"/>
      <c r="JLC113" s="213"/>
      <c r="JLD113" s="213"/>
      <c r="JLE113" s="201"/>
      <c r="JLF113" s="223"/>
      <c r="JLG113" s="213"/>
      <c r="JLH113" s="213"/>
      <c r="JLI113" s="201"/>
      <c r="JLJ113" s="223"/>
      <c r="JLK113" s="213"/>
      <c r="JLL113" s="213"/>
      <c r="JLM113" s="201"/>
      <c r="JLN113" s="223"/>
      <c r="JLO113" s="213"/>
      <c r="JLP113" s="213"/>
      <c r="JLQ113" s="201"/>
      <c r="JLR113" s="223"/>
      <c r="JLS113" s="213"/>
      <c r="JLT113" s="213"/>
      <c r="JLU113" s="201"/>
      <c r="JLV113" s="223"/>
      <c r="JLW113" s="213"/>
      <c r="JLX113" s="213"/>
      <c r="JLY113" s="201"/>
      <c r="JLZ113" s="223"/>
      <c r="JMA113" s="213"/>
      <c r="JMB113" s="213"/>
      <c r="JMC113" s="201"/>
      <c r="JMD113" s="223"/>
      <c r="JME113" s="213"/>
      <c r="JMF113" s="213"/>
      <c r="JMG113" s="201"/>
      <c r="JMH113" s="223"/>
      <c r="JMI113" s="213"/>
      <c r="JMJ113" s="213"/>
      <c r="JMK113" s="201"/>
      <c r="JML113" s="223"/>
      <c r="JMM113" s="213"/>
      <c r="JMN113" s="213"/>
      <c r="JMO113" s="201"/>
      <c r="JMP113" s="223"/>
      <c r="JMQ113" s="213"/>
      <c r="JMR113" s="213"/>
      <c r="JMS113" s="201"/>
      <c r="JMT113" s="223"/>
      <c r="JMU113" s="213"/>
      <c r="JMV113" s="213"/>
      <c r="JMW113" s="201"/>
      <c r="JMX113" s="223"/>
      <c r="JMY113" s="213"/>
      <c r="JMZ113" s="213"/>
      <c r="JNA113" s="201"/>
      <c r="JNB113" s="223"/>
      <c r="JNC113" s="213"/>
      <c r="JND113" s="213"/>
      <c r="JNE113" s="201"/>
      <c r="JNF113" s="223"/>
      <c r="JNG113" s="213"/>
      <c r="JNH113" s="213"/>
      <c r="JNI113" s="201"/>
      <c r="JNJ113" s="223"/>
      <c r="JNK113" s="213"/>
      <c r="JNL113" s="213"/>
      <c r="JNM113" s="201"/>
      <c r="JNN113" s="223"/>
      <c r="JNO113" s="213"/>
      <c r="JNP113" s="213"/>
      <c r="JNQ113" s="201"/>
      <c r="JNR113" s="223"/>
      <c r="JNS113" s="213"/>
      <c r="JNT113" s="213"/>
      <c r="JNU113" s="201"/>
      <c r="JNV113" s="223"/>
      <c r="JNW113" s="213"/>
      <c r="JNX113" s="213"/>
      <c r="JNY113" s="201"/>
      <c r="JNZ113" s="223"/>
      <c r="JOA113" s="213"/>
      <c r="JOB113" s="213"/>
      <c r="JOC113" s="201"/>
      <c r="JOD113" s="223"/>
      <c r="JOE113" s="213"/>
      <c r="JOF113" s="213"/>
      <c r="JOG113" s="201"/>
      <c r="JOH113" s="223"/>
      <c r="JOI113" s="213"/>
      <c r="JOJ113" s="213"/>
      <c r="JOK113" s="201"/>
      <c r="JOL113" s="223"/>
      <c r="JOM113" s="213"/>
      <c r="JON113" s="213"/>
      <c r="JOO113" s="201"/>
      <c r="JOP113" s="223"/>
      <c r="JOQ113" s="213"/>
      <c r="JOR113" s="213"/>
      <c r="JOS113" s="201"/>
      <c r="JOT113" s="223"/>
      <c r="JOU113" s="213"/>
      <c r="JOV113" s="213"/>
      <c r="JOW113" s="201"/>
      <c r="JOX113" s="223"/>
      <c r="JOY113" s="213"/>
      <c r="JOZ113" s="213"/>
      <c r="JPA113" s="201"/>
      <c r="JPB113" s="223"/>
      <c r="JPC113" s="213"/>
      <c r="JPD113" s="213"/>
      <c r="JPE113" s="201"/>
      <c r="JPF113" s="223"/>
      <c r="JPG113" s="213"/>
      <c r="JPH113" s="213"/>
      <c r="JPI113" s="201"/>
      <c r="JPJ113" s="223"/>
      <c r="JPK113" s="213"/>
      <c r="JPL113" s="213"/>
      <c r="JPM113" s="201"/>
      <c r="JPN113" s="223"/>
      <c r="JPO113" s="213"/>
      <c r="JPP113" s="213"/>
      <c r="JPQ113" s="201"/>
      <c r="JPR113" s="223"/>
      <c r="JPS113" s="213"/>
      <c r="JPT113" s="213"/>
      <c r="JPU113" s="201"/>
      <c r="JPV113" s="223"/>
      <c r="JPW113" s="213"/>
      <c r="JPX113" s="213"/>
      <c r="JPY113" s="201"/>
      <c r="JPZ113" s="223"/>
      <c r="JQA113" s="213"/>
      <c r="JQB113" s="213"/>
      <c r="JQC113" s="201"/>
      <c r="JQD113" s="223"/>
      <c r="JQE113" s="213"/>
      <c r="JQF113" s="213"/>
      <c r="JQG113" s="201"/>
      <c r="JQH113" s="223"/>
      <c r="JQI113" s="213"/>
      <c r="JQJ113" s="213"/>
      <c r="JQK113" s="201"/>
      <c r="JQL113" s="223"/>
      <c r="JQM113" s="213"/>
      <c r="JQN113" s="213"/>
      <c r="JQO113" s="201"/>
      <c r="JQP113" s="223"/>
      <c r="JQQ113" s="213"/>
      <c r="JQR113" s="213"/>
      <c r="JQS113" s="201"/>
      <c r="JQT113" s="223"/>
      <c r="JQU113" s="213"/>
      <c r="JQV113" s="213"/>
      <c r="JQW113" s="201"/>
      <c r="JQX113" s="223"/>
      <c r="JQY113" s="213"/>
      <c r="JQZ113" s="213"/>
      <c r="JRA113" s="201"/>
      <c r="JRB113" s="223"/>
      <c r="JRC113" s="213"/>
      <c r="JRD113" s="213"/>
      <c r="JRE113" s="201"/>
      <c r="JRF113" s="223"/>
      <c r="JRG113" s="213"/>
      <c r="JRH113" s="213"/>
      <c r="JRI113" s="201"/>
      <c r="JRJ113" s="223"/>
      <c r="JRK113" s="213"/>
      <c r="JRL113" s="213"/>
      <c r="JRM113" s="201"/>
      <c r="JRN113" s="223"/>
      <c r="JRO113" s="213"/>
      <c r="JRP113" s="213"/>
      <c r="JRQ113" s="201"/>
      <c r="JRR113" s="223"/>
      <c r="JRS113" s="213"/>
      <c r="JRT113" s="213"/>
      <c r="JRU113" s="201"/>
      <c r="JRV113" s="223"/>
      <c r="JRW113" s="213"/>
      <c r="JRX113" s="213"/>
      <c r="JRY113" s="201"/>
      <c r="JRZ113" s="223"/>
      <c r="JSA113" s="213"/>
      <c r="JSB113" s="213"/>
      <c r="JSC113" s="201"/>
      <c r="JSD113" s="223"/>
      <c r="JSE113" s="213"/>
      <c r="JSF113" s="213"/>
      <c r="JSG113" s="201"/>
      <c r="JSH113" s="223"/>
      <c r="JSI113" s="213"/>
      <c r="JSJ113" s="213"/>
      <c r="JSK113" s="201"/>
      <c r="JSL113" s="223"/>
      <c r="JSM113" s="213"/>
      <c r="JSN113" s="213"/>
      <c r="JSO113" s="201"/>
      <c r="JSP113" s="223"/>
      <c r="JSQ113" s="213"/>
      <c r="JSR113" s="213"/>
      <c r="JSS113" s="201"/>
      <c r="JST113" s="223"/>
      <c r="JSU113" s="213"/>
      <c r="JSV113" s="213"/>
      <c r="JSW113" s="201"/>
      <c r="JSX113" s="223"/>
      <c r="JSY113" s="213"/>
      <c r="JSZ113" s="213"/>
      <c r="JTA113" s="201"/>
      <c r="JTB113" s="223"/>
      <c r="JTC113" s="213"/>
      <c r="JTD113" s="213"/>
      <c r="JTE113" s="201"/>
      <c r="JTF113" s="223"/>
      <c r="JTG113" s="213"/>
      <c r="JTH113" s="213"/>
      <c r="JTI113" s="201"/>
      <c r="JTJ113" s="223"/>
      <c r="JTK113" s="213"/>
      <c r="JTL113" s="213"/>
      <c r="JTM113" s="201"/>
      <c r="JTN113" s="223"/>
      <c r="JTO113" s="213"/>
      <c r="JTP113" s="213"/>
      <c r="JTQ113" s="201"/>
      <c r="JTR113" s="223"/>
      <c r="JTS113" s="213"/>
      <c r="JTT113" s="213"/>
      <c r="JTU113" s="201"/>
      <c r="JTV113" s="223"/>
      <c r="JTW113" s="213"/>
      <c r="JTX113" s="213"/>
      <c r="JTY113" s="201"/>
      <c r="JTZ113" s="223"/>
      <c r="JUA113" s="213"/>
      <c r="JUB113" s="213"/>
      <c r="JUC113" s="201"/>
      <c r="JUD113" s="223"/>
      <c r="JUE113" s="213"/>
      <c r="JUF113" s="213"/>
      <c r="JUG113" s="201"/>
      <c r="JUH113" s="223"/>
      <c r="JUI113" s="213"/>
      <c r="JUJ113" s="213"/>
      <c r="JUK113" s="201"/>
      <c r="JUL113" s="223"/>
      <c r="JUM113" s="213"/>
      <c r="JUN113" s="213"/>
      <c r="JUO113" s="201"/>
      <c r="JUP113" s="223"/>
      <c r="JUQ113" s="213"/>
      <c r="JUR113" s="213"/>
      <c r="JUS113" s="201"/>
      <c r="JUT113" s="223"/>
      <c r="JUU113" s="213"/>
      <c r="JUV113" s="213"/>
      <c r="JUW113" s="201"/>
      <c r="JUX113" s="223"/>
      <c r="JUY113" s="213"/>
      <c r="JUZ113" s="213"/>
      <c r="JVA113" s="201"/>
      <c r="JVB113" s="223"/>
      <c r="JVC113" s="213"/>
      <c r="JVD113" s="213"/>
      <c r="JVE113" s="201"/>
      <c r="JVF113" s="223"/>
      <c r="JVG113" s="213"/>
      <c r="JVH113" s="213"/>
      <c r="JVI113" s="201"/>
      <c r="JVJ113" s="223"/>
      <c r="JVK113" s="213"/>
      <c r="JVL113" s="213"/>
      <c r="JVM113" s="201"/>
      <c r="JVN113" s="223"/>
      <c r="JVO113" s="213"/>
      <c r="JVP113" s="213"/>
      <c r="JVQ113" s="201"/>
      <c r="JVR113" s="223"/>
      <c r="JVS113" s="213"/>
      <c r="JVT113" s="213"/>
      <c r="JVU113" s="201"/>
      <c r="JVV113" s="223"/>
      <c r="JVW113" s="213"/>
      <c r="JVX113" s="213"/>
      <c r="JVY113" s="201"/>
      <c r="JVZ113" s="223"/>
      <c r="JWA113" s="213"/>
      <c r="JWB113" s="213"/>
      <c r="JWC113" s="201"/>
      <c r="JWD113" s="223"/>
      <c r="JWE113" s="213"/>
      <c r="JWF113" s="213"/>
      <c r="JWG113" s="201"/>
      <c r="JWH113" s="223"/>
      <c r="JWI113" s="213"/>
      <c r="JWJ113" s="213"/>
      <c r="JWK113" s="201"/>
      <c r="JWL113" s="223"/>
      <c r="JWM113" s="213"/>
      <c r="JWN113" s="213"/>
      <c r="JWO113" s="201"/>
      <c r="JWP113" s="223"/>
      <c r="JWQ113" s="213"/>
      <c r="JWR113" s="213"/>
      <c r="JWS113" s="201"/>
      <c r="JWT113" s="223"/>
      <c r="JWU113" s="213"/>
      <c r="JWV113" s="213"/>
      <c r="JWW113" s="201"/>
      <c r="JWX113" s="223"/>
      <c r="JWY113" s="213"/>
      <c r="JWZ113" s="213"/>
      <c r="JXA113" s="201"/>
      <c r="JXB113" s="223"/>
      <c r="JXC113" s="213"/>
      <c r="JXD113" s="213"/>
      <c r="JXE113" s="201"/>
      <c r="JXF113" s="223"/>
      <c r="JXG113" s="213"/>
      <c r="JXH113" s="213"/>
      <c r="JXI113" s="201"/>
      <c r="JXJ113" s="223"/>
      <c r="JXK113" s="213"/>
      <c r="JXL113" s="213"/>
      <c r="JXM113" s="201"/>
      <c r="JXN113" s="223"/>
      <c r="JXO113" s="213"/>
      <c r="JXP113" s="213"/>
      <c r="JXQ113" s="201"/>
      <c r="JXR113" s="223"/>
      <c r="JXS113" s="213"/>
      <c r="JXT113" s="213"/>
      <c r="JXU113" s="201"/>
      <c r="JXV113" s="223"/>
      <c r="JXW113" s="213"/>
      <c r="JXX113" s="213"/>
      <c r="JXY113" s="201"/>
      <c r="JXZ113" s="223"/>
      <c r="JYA113" s="213"/>
      <c r="JYB113" s="213"/>
      <c r="JYC113" s="201"/>
      <c r="JYD113" s="223"/>
      <c r="JYE113" s="213"/>
      <c r="JYF113" s="213"/>
      <c r="JYG113" s="201"/>
      <c r="JYH113" s="223"/>
      <c r="JYI113" s="213"/>
      <c r="JYJ113" s="213"/>
      <c r="JYK113" s="201"/>
      <c r="JYL113" s="223"/>
      <c r="JYM113" s="213"/>
      <c r="JYN113" s="213"/>
      <c r="JYO113" s="201"/>
      <c r="JYP113" s="223"/>
      <c r="JYQ113" s="213"/>
      <c r="JYR113" s="213"/>
      <c r="JYS113" s="201"/>
      <c r="JYT113" s="223"/>
      <c r="JYU113" s="213"/>
      <c r="JYV113" s="213"/>
      <c r="JYW113" s="201"/>
      <c r="JYX113" s="223"/>
      <c r="JYY113" s="213"/>
      <c r="JYZ113" s="213"/>
      <c r="JZA113" s="201"/>
      <c r="JZB113" s="223"/>
      <c r="JZC113" s="213"/>
      <c r="JZD113" s="213"/>
      <c r="JZE113" s="201"/>
      <c r="JZF113" s="223"/>
      <c r="JZG113" s="213"/>
      <c r="JZH113" s="213"/>
      <c r="JZI113" s="201"/>
      <c r="JZJ113" s="223"/>
      <c r="JZK113" s="213"/>
      <c r="JZL113" s="213"/>
      <c r="JZM113" s="201"/>
      <c r="JZN113" s="223"/>
      <c r="JZO113" s="213"/>
      <c r="JZP113" s="213"/>
      <c r="JZQ113" s="201"/>
      <c r="JZR113" s="223"/>
      <c r="JZS113" s="213"/>
      <c r="JZT113" s="213"/>
      <c r="JZU113" s="201"/>
      <c r="JZV113" s="223"/>
      <c r="JZW113" s="213"/>
      <c r="JZX113" s="213"/>
      <c r="JZY113" s="201"/>
      <c r="JZZ113" s="223"/>
      <c r="KAA113" s="213"/>
      <c r="KAB113" s="213"/>
      <c r="KAC113" s="201"/>
      <c r="KAD113" s="223"/>
      <c r="KAE113" s="213"/>
      <c r="KAF113" s="213"/>
      <c r="KAG113" s="201"/>
      <c r="KAH113" s="223"/>
      <c r="KAI113" s="213"/>
      <c r="KAJ113" s="213"/>
      <c r="KAK113" s="201"/>
      <c r="KAL113" s="223"/>
      <c r="KAM113" s="213"/>
      <c r="KAN113" s="213"/>
      <c r="KAO113" s="201"/>
      <c r="KAP113" s="223"/>
      <c r="KAQ113" s="213"/>
      <c r="KAR113" s="213"/>
      <c r="KAS113" s="201"/>
      <c r="KAT113" s="223"/>
      <c r="KAU113" s="213"/>
      <c r="KAV113" s="213"/>
      <c r="KAW113" s="201"/>
      <c r="KAX113" s="223"/>
      <c r="KAY113" s="213"/>
      <c r="KAZ113" s="213"/>
      <c r="KBA113" s="201"/>
      <c r="KBB113" s="223"/>
      <c r="KBC113" s="213"/>
      <c r="KBD113" s="213"/>
      <c r="KBE113" s="201"/>
      <c r="KBF113" s="223"/>
      <c r="KBG113" s="213"/>
      <c r="KBH113" s="213"/>
      <c r="KBI113" s="201"/>
      <c r="KBJ113" s="223"/>
      <c r="KBK113" s="213"/>
      <c r="KBL113" s="213"/>
      <c r="KBM113" s="201"/>
      <c r="KBN113" s="223"/>
      <c r="KBO113" s="213"/>
      <c r="KBP113" s="213"/>
      <c r="KBQ113" s="201"/>
      <c r="KBR113" s="223"/>
      <c r="KBS113" s="213"/>
      <c r="KBT113" s="213"/>
      <c r="KBU113" s="201"/>
      <c r="KBV113" s="223"/>
      <c r="KBW113" s="213"/>
      <c r="KBX113" s="213"/>
      <c r="KBY113" s="201"/>
      <c r="KBZ113" s="223"/>
      <c r="KCA113" s="213"/>
      <c r="KCB113" s="213"/>
      <c r="KCC113" s="201"/>
      <c r="KCD113" s="223"/>
      <c r="KCE113" s="213"/>
      <c r="KCF113" s="213"/>
      <c r="KCG113" s="201"/>
      <c r="KCH113" s="223"/>
      <c r="KCI113" s="213"/>
      <c r="KCJ113" s="213"/>
      <c r="KCK113" s="201"/>
      <c r="KCL113" s="223"/>
      <c r="KCM113" s="213"/>
      <c r="KCN113" s="213"/>
      <c r="KCO113" s="201"/>
      <c r="KCP113" s="223"/>
      <c r="KCQ113" s="213"/>
      <c r="KCR113" s="213"/>
      <c r="KCS113" s="201"/>
      <c r="KCT113" s="223"/>
      <c r="KCU113" s="213"/>
      <c r="KCV113" s="213"/>
      <c r="KCW113" s="201"/>
      <c r="KCX113" s="223"/>
      <c r="KCY113" s="213"/>
      <c r="KCZ113" s="213"/>
      <c r="KDA113" s="201"/>
      <c r="KDB113" s="223"/>
      <c r="KDC113" s="213"/>
      <c r="KDD113" s="213"/>
      <c r="KDE113" s="201"/>
      <c r="KDF113" s="223"/>
      <c r="KDG113" s="213"/>
      <c r="KDH113" s="213"/>
      <c r="KDI113" s="201"/>
      <c r="KDJ113" s="223"/>
      <c r="KDK113" s="213"/>
      <c r="KDL113" s="213"/>
      <c r="KDM113" s="201"/>
      <c r="KDN113" s="223"/>
      <c r="KDO113" s="213"/>
      <c r="KDP113" s="213"/>
      <c r="KDQ113" s="201"/>
      <c r="KDR113" s="223"/>
      <c r="KDS113" s="213"/>
      <c r="KDT113" s="213"/>
      <c r="KDU113" s="201"/>
      <c r="KDV113" s="223"/>
      <c r="KDW113" s="213"/>
      <c r="KDX113" s="213"/>
      <c r="KDY113" s="201"/>
      <c r="KDZ113" s="223"/>
      <c r="KEA113" s="213"/>
      <c r="KEB113" s="213"/>
      <c r="KEC113" s="201"/>
      <c r="KED113" s="223"/>
      <c r="KEE113" s="213"/>
      <c r="KEF113" s="213"/>
      <c r="KEG113" s="201"/>
      <c r="KEH113" s="223"/>
      <c r="KEI113" s="213"/>
      <c r="KEJ113" s="213"/>
      <c r="KEK113" s="201"/>
      <c r="KEL113" s="223"/>
      <c r="KEM113" s="213"/>
      <c r="KEN113" s="213"/>
      <c r="KEO113" s="201"/>
      <c r="KEP113" s="223"/>
      <c r="KEQ113" s="213"/>
      <c r="KER113" s="213"/>
      <c r="KES113" s="201"/>
      <c r="KET113" s="223"/>
      <c r="KEU113" s="213"/>
      <c r="KEV113" s="213"/>
      <c r="KEW113" s="201"/>
      <c r="KEX113" s="223"/>
      <c r="KEY113" s="213"/>
      <c r="KEZ113" s="213"/>
      <c r="KFA113" s="201"/>
      <c r="KFB113" s="223"/>
      <c r="KFC113" s="213"/>
      <c r="KFD113" s="213"/>
      <c r="KFE113" s="201"/>
      <c r="KFF113" s="223"/>
      <c r="KFG113" s="213"/>
      <c r="KFH113" s="213"/>
      <c r="KFI113" s="201"/>
      <c r="KFJ113" s="223"/>
      <c r="KFK113" s="213"/>
      <c r="KFL113" s="213"/>
      <c r="KFM113" s="201"/>
      <c r="KFN113" s="223"/>
      <c r="KFO113" s="213"/>
      <c r="KFP113" s="213"/>
      <c r="KFQ113" s="201"/>
      <c r="KFR113" s="223"/>
      <c r="KFS113" s="213"/>
      <c r="KFT113" s="213"/>
      <c r="KFU113" s="201"/>
      <c r="KFV113" s="223"/>
      <c r="KFW113" s="213"/>
      <c r="KFX113" s="213"/>
      <c r="KFY113" s="201"/>
      <c r="KFZ113" s="223"/>
      <c r="KGA113" s="213"/>
      <c r="KGB113" s="213"/>
      <c r="KGC113" s="201"/>
      <c r="KGD113" s="223"/>
      <c r="KGE113" s="213"/>
      <c r="KGF113" s="213"/>
      <c r="KGG113" s="201"/>
      <c r="KGH113" s="223"/>
      <c r="KGI113" s="213"/>
      <c r="KGJ113" s="213"/>
      <c r="KGK113" s="201"/>
      <c r="KGL113" s="223"/>
      <c r="KGM113" s="213"/>
      <c r="KGN113" s="213"/>
      <c r="KGO113" s="201"/>
      <c r="KGP113" s="223"/>
      <c r="KGQ113" s="213"/>
      <c r="KGR113" s="213"/>
      <c r="KGS113" s="201"/>
      <c r="KGT113" s="223"/>
      <c r="KGU113" s="213"/>
      <c r="KGV113" s="213"/>
      <c r="KGW113" s="201"/>
      <c r="KGX113" s="223"/>
      <c r="KGY113" s="213"/>
      <c r="KGZ113" s="213"/>
      <c r="KHA113" s="201"/>
      <c r="KHB113" s="223"/>
      <c r="KHC113" s="213"/>
      <c r="KHD113" s="213"/>
      <c r="KHE113" s="201"/>
      <c r="KHF113" s="223"/>
      <c r="KHG113" s="213"/>
      <c r="KHH113" s="213"/>
      <c r="KHI113" s="201"/>
      <c r="KHJ113" s="223"/>
      <c r="KHK113" s="213"/>
      <c r="KHL113" s="213"/>
      <c r="KHM113" s="201"/>
      <c r="KHN113" s="223"/>
      <c r="KHO113" s="213"/>
      <c r="KHP113" s="213"/>
      <c r="KHQ113" s="201"/>
      <c r="KHR113" s="223"/>
      <c r="KHS113" s="213"/>
      <c r="KHT113" s="213"/>
      <c r="KHU113" s="201"/>
      <c r="KHV113" s="223"/>
      <c r="KHW113" s="213"/>
      <c r="KHX113" s="213"/>
      <c r="KHY113" s="201"/>
      <c r="KHZ113" s="223"/>
      <c r="KIA113" s="213"/>
      <c r="KIB113" s="213"/>
      <c r="KIC113" s="201"/>
      <c r="KID113" s="223"/>
      <c r="KIE113" s="213"/>
      <c r="KIF113" s="213"/>
      <c r="KIG113" s="201"/>
      <c r="KIH113" s="223"/>
      <c r="KII113" s="213"/>
      <c r="KIJ113" s="213"/>
      <c r="KIK113" s="201"/>
      <c r="KIL113" s="223"/>
      <c r="KIM113" s="213"/>
      <c r="KIN113" s="213"/>
      <c r="KIO113" s="201"/>
      <c r="KIP113" s="223"/>
      <c r="KIQ113" s="213"/>
      <c r="KIR113" s="213"/>
      <c r="KIS113" s="201"/>
      <c r="KIT113" s="223"/>
      <c r="KIU113" s="213"/>
      <c r="KIV113" s="213"/>
      <c r="KIW113" s="201"/>
      <c r="KIX113" s="223"/>
      <c r="KIY113" s="213"/>
      <c r="KIZ113" s="213"/>
      <c r="KJA113" s="201"/>
      <c r="KJB113" s="223"/>
      <c r="KJC113" s="213"/>
      <c r="KJD113" s="213"/>
      <c r="KJE113" s="201"/>
      <c r="KJF113" s="223"/>
      <c r="KJG113" s="213"/>
      <c r="KJH113" s="213"/>
      <c r="KJI113" s="201"/>
      <c r="KJJ113" s="223"/>
      <c r="KJK113" s="213"/>
      <c r="KJL113" s="213"/>
      <c r="KJM113" s="201"/>
      <c r="KJN113" s="223"/>
      <c r="KJO113" s="213"/>
      <c r="KJP113" s="213"/>
      <c r="KJQ113" s="201"/>
      <c r="KJR113" s="223"/>
      <c r="KJS113" s="213"/>
      <c r="KJT113" s="213"/>
      <c r="KJU113" s="201"/>
      <c r="KJV113" s="223"/>
      <c r="KJW113" s="213"/>
      <c r="KJX113" s="213"/>
      <c r="KJY113" s="201"/>
      <c r="KJZ113" s="223"/>
      <c r="KKA113" s="213"/>
      <c r="KKB113" s="213"/>
      <c r="KKC113" s="201"/>
      <c r="KKD113" s="223"/>
      <c r="KKE113" s="213"/>
      <c r="KKF113" s="213"/>
      <c r="KKG113" s="201"/>
      <c r="KKH113" s="223"/>
      <c r="KKI113" s="213"/>
      <c r="KKJ113" s="213"/>
      <c r="KKK113" s="201"/>
      <c r="KKL113" s="223"/>
      <c r="KKM113" s="213"/>
      <c r="KKN113" s="213"/>
      <c r="KKO113" s="201"/>
      <c r="KKP113" s="223"/>
      <c r="KKQ113" s="213"/>
      <c r="KKR113" s="213"/>
      <c r="KKS113" s="201"/>
      <c r="KKT113" s="223"/>
      <c r="KKU113" s="213"/>
      <c r="KKV113" s="213"/>
      <c r="KKW113" s="201"/>
      <c r="KKX113" s="223"/>
      <c r="KKY113" s="213"/>
      <c r="KKZ113" s="213"/>
      <c r="KLA113" s="201"/>
      <c r="KLB113" s="223"/>
      <c r="KLC113" s="213"/>
      <c r="KLD113" s="213"/>
      <c r="KLE113" s="201"/>
      <c r="KLF113" s="223"/>
      <c r="KLG113" s="213"/>
      <c r="KLH113" s="213"/>
      <c r="KLI113" s="201"/>
      <c r="KLJ113" s="223"/>
      <c r="KLK113" s="213"/>
      <c r="KLL113" s="213"/>
      <c r="KLM113" s="201"/>
      <c r="KLN113" s="223"/>
      <c r="KLO113" s="213"/>
      <c r="KLP113" s="213"/>
      <c r="KLQ113" s="201"/>
      <c r="KLR113" s="223"/>
      <c r="KLS113" s="213"/>
      <c r="KLT113" s="213"/>
      <c r="KLU113" s="201"/>
      <c r="KLV113" s="223"/>
      <c r="KLW113" s="213"/>
      <c r="KLX113" s="213"/>
      <c r="KLY113" s="201"/>
      <c r="KLZ113" s="223"/>
      <c r="KMA113" s="213"/>
      <c r="KMB113" s="213"/>
      <c r="KMC113" s="201"/>
      <c r="KMD113" s="223"/>
      <c r="KME113" s="213"/>
      <c r="KMF113" s="213"/>
      <c r="KMG113" s="201"/>
      <c r="KMH113" s="223"/>
      <c r="KMI113" s="213"/>
      <c r="KMJ113" s="213"/>
      <c r="KMK113" s="201"/>
      <c r="KML113" s="223"/>
      <c r="KMM113" s="213"/>
      <c r="KMN113" s="213"/>
      <c r="KMO113" s="201"/>
      <c r="KMP113" s="223"/>
      <c r="KMQ113" s="213"/>
      <c r="KMR113" s="213"/>
      <c r="KMS113" s="201"/>
      <c r="KMT113" s="223"/>
      <c r="KMU113" s="213"/>
      <c r="KMV113" s="213"/>
      <c r="KMW113" s="201"/>
      <c r="KMX113" s="223"/>
      <c r="KMY113" s="213"/>
      <c r="KMZ113" s="213"/>
      <c r="KNA113" s="201"/>
      <c r="KNB113" s="223"/>
      <c r="KNC113" s="213"/>
      <c r="KND113" s="213"/>
      <c r="KNE113" s="201"/>
      <c r="KNF113" s="223"/>
      <c r="KNG113" s="213"/>
      <c r="KNH113" s="213"/>
      <c r="KNI113" s="201"/>
      <c r="KNJ113" s="223"/>
      <c r="KNK113" s="213"/>
      <c r="KNL113" s="213"/>
      <c r="KNM113" s="201"/>
      <c r="KNN113" s="223"/>
      <c r="KNO113" s="213"/>
      <c r="KNP113" s="213"/>
      <c r="KNQ113" s="201"/>
      <c r="KNR113" s="223"/>
      <c r="KNS113" s="213"/>
      <c r="KNT113" s="213"/>
      <c r="KNU113" s="201"/>
      <c r="KNV113" s="223"/>
      <c r="KNW113" s="213"/>
      <c r="KNX113" s="213"/>
      <c r="KNY113" s="201"/>
      <c r="KNZ113" s="223"/>
      <c r="KOA113" s="213"/>
      <c r="KOB113" s="213"/>
      <c r="KOC113" s="201"/>
      <c r="KOD113" s="223"/>
      <c r="KOE113" s="213"/>
      <c r="KOF113" s="213"/>
      <c r="KOG113" s="201"/>
      <c r="KOH113" s="223"/>
      <c r="KOI113" s="213"/>
      <c r="KOJ113" s="213"/>
      <c r="KOK113" s="201"/>
      <c r="KOL113" s="223"/>
      <c r="KOM113" s="213"/>
      <c r="KON113" s="213"/>
      <c r="KOO113" s="201"/>
      <c r="KOP113" s="223"/>
      <c r="KOQ113" s="213"/>
      <c r="KOR113" s="213"/>
      <c r="KOS113" s="201"/>
      <c r="KOT113" s="223"/>
      <c r="KOU113" s="213"/>
      <c r="KOV113" s="213"/>
      <c r="KOW113" s="201"/>
      <c r="KOX113" s="223"/>
      <c r="KOY113" s="213"/>
      <c r="KOZ113" s="213"/>
      <c r="KPA113" s="201"/>
      <c r="KPB113" s="223"/>
      <c r="KPC113" s="213"/>
      <c r="KPD113" s="213"/>
      <c r="KPE113" s="201"/>
      <c r="KPF113" s="223"/>
      <c r="KPG113" s="213"/>
      <c r="KPH113" s="213"/>
      <c r="KPI113" s="201"/>
      <c r="KPJ113" s="223"/>
      <c r="KPK113" s="213"/>
      <c r="KPL113" s="213"/>
      <c r="KPM113" s="201"/>
      <c r="KPN113" s="223"/>
      <c r="KPO113" s="213"/>
      <c r="KPP113" s="213"/>
      <c r="KPQ113" s="201"/>
      <c r="KPR113" s="223"/>
      <c r="KPS113" s="213"/>
      <c r="KPT113" s="213"/>
      <c r="KPU113" s="201"/>
      <c r="KPV113" s="223"/>
      <c r="KPW113" s="213"/>
      <c r="KPX113" s="213"/>
      <c r="KPY113" s="201"/>
      <c r="KPZ113" s="223"/>
      <c r="KQA113" s="213"/>
      <c r="KQB113" s="213"/>
      <c r="KQC113" s="201"/>
      <c r="KQD113" s="223"/>
      <c r="KQE113" s="213"/>
      <c r="KQF113" s="213"/>
      <c r="KQG113" s="201"/>
      <c r="KQH113" s="223"/>
      <c r="KQI113" s="213"/>
      <c r="KQJ113" s="213"/>
      <c r="KQK113" s="201"/>
      <c r="KQL113" s="223"/>
      <c r="KQM113" s="213"/>
      <c r="KQN113" s="213"/>
      <c r="KQO113" s="201"/>
      <c r="KQP113" s="223"/>
      <c r="KQQ113" s="213"/>
      <c r="KQR113" s="213"/>
      <c r="KQS113" s="201"/>
      <c r="KQT113" s="223"/>
      <c r="KQU113" s="213"/>
      <c r="KQV113" s="213"/>
      <c r="KQW113" s="201"/>
      <c r="KQX113" s="223"/>
      <c r="KQY113" s="213"/>
      <c r="KQZ113" s="213"/>
      <c r="KRA113" s="201"/>
      <c r="KRB113" s="223"/>
      <c r="KRC113" s="213"/>
      <c r="KRD113" s="213"/>
      <c r="KRE113" s="201"/>
      <c r="KRF113" s="223"/>
      <c r="KRG113" s="213"/>
      <c r="KRH113" s="213"/>
      <c r="KRI113" s="201"/>
      <c r="KRJ113" s="223"/>
      <c r="KRK113" s="213"/>
      <c r="KRL113" s="213"/>
      <c r="KRM113" s="201"/>
      <c r="KRN113" s="223"/>
      <c r="KRO113" s="213"/>
      <c r="KRP113" s="213"/>
      <c r="KRQ113" s="201"/>
      <c r="KRR113" s="223"/>
      <c r="KRS113" s="213"/>
      <c r="KRT113" s="213"/>
      <c r="KRU113" s="201"/>
      <c r="KRV113" s="223"/>
      <c r="KRW113" s="213"/>
      <c r="KRX113" s="213"/>
      <c r="KRY113" s="201"/>
      <c r="KRZ113" s="223"/>
      <c r="KSA113" s="213"/>
      <c r="KSB113" s="213"/>
      <c r="KSC113" s="201"/>
      <c r="KSD113" s="223"/>
      <c r="KSE113" s="213"/>
      <c r="KSF113" s="213"/>
      <c r="KSG113" s="201"/>
      <c r="KSH113" s="223"/>
      <c r="KSI113" s="213"/>
      <c r="KSJ113" s="213"/>
      <c r="KSK113" s="201"/>
      <c r="KSL113" s="223"/>
      <c r="KSM113" s="213"/>
      <c r="KSN113" s="213"/>
      <c r="KSO113" s="201"/>
      <c r="KSP113" s="223"/>
      <c r="KSQ113" s="213"/>
      <c r="KSR113" s="213"/>
      <c r="KSS113" s="201"/>
      <c r="KST113" s="223"/>
      <c r="KSU113" s="213"/>
      <c r="KSV113" s="213"/>
      <c r="KSW113" s="201"/>
      <c r="KSX113" s="223"/>
      <c r="KSY113" s="213"/>
      <c r="KSZ113" s="213"/>
      <c r="KTA113" s="201"/>
      <c r="KTB113" s="223"/>
      <c r="KTC113" s="213"/>
      <c r="KTD113" s="213"/>
      <c r="KTE113" s="201"/>
      <c r="KTF113" s="223"/>
      <c r="KTG113" s="213"/>
      <c r="KTH113" s="213"/>
      <c r="KTI113" s="201"/>
      <c r="KTJ113" s="223"/>
      <c r="KTK113" s="213"/>
      <c r="KTL113" s="213"/>
      <c r="KTM113" s="201"/>
      <c r="KTN113" s="223"/>
      <c r="KTO113" s="213"/>
      <c r="KTP113" s="213"/>
      <c r="KTQ113" s="201"/>
      <c r="KTR113" s="223"/>
      <c r="KTS113" s="213"/>
      <c r="KTT113" s="213"/>
      <c r="KTU113" s="201"/>
      <c r="KTV113" s="223"/>
      <c r="KTW113" s="213"/>
      <c r="KTX113" s="213"/>
      <c r="KTY113" s="201"/>
      <c r="KTZ113" s="223"/>
      <c r="KUA113" s="213"/>
      <c r="KUB113" s="213"/>
      <c r="KUC113" s="201"/>
      <c r="KUD113" s="223"/>
      <c r="KUE113" s="213"/>
      <c r="KUF113" s="213"/>
      <c r="KUG113" s="201"/>
      <c r="KUH113" s="223"/>
      <c r="KUI113" s="213"/>
      <c r="KUJ113" s="213"/>
      <c r="KUK113" s="201"/>
      <c r="KUL113" s="223"/>
      <c r="KUM113" s="213"/>
      <c r="KUN113" s="213"/>
      <c r="KUO113" s="201"/>
      <c r="KUP113" s="223"/>
      <c r="KUQ113" s="213"/>
      <c r="KUR113" s="213"/>
      <c r="KUS113" s="201"/>
      <c r="KUT113" s="223"/>
      <c r="KUU113" s="213"/>
      <c r="KUV113" s="213"/>
      <c r="KUW113" s="201"/>
      <c r="KUX113" s="223"/>
      <c r="KUY113" s="213"/>
      <c r="KUZ113" s="213"/>
      <c r="KVA113" s="201"/>
      <c r="KVB113" s="223"/>
      <c r="KVC113" s="213"/>
      <c r="KVD113" s="213"/>
      <c r="KVE113" s="201"/>
      <c r="KVF113" s="223"/>
      <c r="KVG113" s="213"/>
      <c r="KVH113" s="213"/>
      <c r="KVI113" s="201"/>
      <c r="KVJ113" s="223"/>
      <c r="KVK113" s="213"/>
      <c r="KVL113" s="213"/>
      <c r="KVM113" s="201"/>
      <c r="KVN113" s="223"/>
      <c r="KVO113" s="213"/>
      <c r="KVP113" s="213"/>
      <c r="KVQ113" s="201"/>
      <c r="KVR113" s="223"/>
      <c r="KVS113" s="213"/>
      <c r="KVT113" s="213"/>
      <c r="KVU113" s="201"/>
      <c r="KVV113" s="223"/>
      <c r="KVW113" s="213"/>
      <c r="KVX113" s="213"/>
      <c r="KVY113" s="201"/>
      <c r="KVZ113" s="223"/>
      <c r="KWA113" s="213"/>
      <c r="KWB113" s="213"/>
      <c r="KWC113" s="201"/>
      <c r="KWD113" s="223"/>
      <c r="KWE113" s="213"/>
      <c r="KWF113" s="213"/>
      <c r="KWG113" s="201"/>
      <c r="KWH113" s="223"/>
      <c r="KWI113" s="213"/>
      <c r="KWJ113" s="213"/>
      <c r="KWK113" s="201"/>
      <c r="KWL113" s="223"/>
      <c r="KWM113" s="213"/>
      <c r="KWN113" s="213"/>
      <c r="KWO113" s="201"/>
      <c r="KWP113" s="223"/>
      <c r="KWQ113" s="213"/>
      <c r="KWR113" s="213"/>
      <c r="KWS113" s="201"/>
      <c r="KWT113" s="223"/>
      <c r="KWU113" s="213"/>
      <c r="KWV113" s="213"/>
      <c r="KWW113" s="201"/>
      <c r="KWX113" s="223"/>
      <c r="KWY113" s="213"/>
      <c r="KWZ113" s="213"/>
      <c r="KXA113" s="201"/>
      <c r="KXB113" s="223"/>
      <c r="KXC113" s="213"/>
      <c r="KXD113" s="213"/>
      <c r="KXE113" s="201"/>
      <c r="KXF113" s="223"/>
      <c r="KXG113" s="213"/>
      <c r="KXH113" s="213"/>
      <c r="KXI113" s="201"/>
      <c r="KXJ113" s="223"/>
      <c r="KXK113" s="213"/>
      <c r="KXL113" s="213"/>
      <c r="KXM113" s="201"/>
      <c r="KXN113" s="223"/>
      <c r="KXO113" s="213"/>
      <c r="KXP113" s="213"/>
      <c r="KXQ113" s="201"/>
      <c r="KXR113" s="223"/>
      <c r="KXS113" s="213"/>
      <c r="KXT113" s="213"/>
      <c r="KXU113" s="201"/>
      <c r="KXV113" s="223"/>
      <c r="KXW113" s="213"/>
      <c r="KXX113" s="213"/>
      <c r="KXY113" s="201"/>
      <c r="KXZ113" s="223"/>
      <c r="KYA113" s="213"/>
      <c r="KYB113" s="213"/>
      <c r="KYC113" s="201"/>
      <c r="KYD113" s="223"/>
      <c r="KYE113" s="213"/>
      <c r="KYF113" s="213"/>
      <c r="KYG113" s="201"/>
      <c r="KYH113" s="223"/>
      <c r="KYI113" s="213"/>
      <c r="KYJ113" s="213"/>
      <c r="KYK113" s="201"/>
      <c r="KYL113" s="223"/>
      <c r="KYM113" s="213"/>
      <c r="KYN113" s="213"/>
      <c r="KYO113" s="201"/>
      <c r="KYP113" s="223"/>
      <c r="KYQ113" s="213"/>
      <c r="KYR113" s="213"/>
      <c r="KYS113" s="201"/>
      <c r="KYT113" s="223"/>
      <c r="KYU113" s="213"/>
      <c r="KYV113" s="213"/>
      <c r="KYW113" s="201"/>
      <c r="KYX113" s="223"/>
      <c r="KYY113" s="213"/>
      <c r="KYZ113" s="213"/>
      <c r="KZA113" s="201"/>
      <c r="KZB113" s="223"/>
      <c r="KZC113" s="213"/>
      <c r="KZD113" s="213"/>
      <c r="KZE113" s="201"/>
      <c r="KZF113" s="223"/>
      <c r="KZG113" s="213"/>
      <c r="KZH113" s="213"/>
      <c r="KZI113" s="201"/>
      <c r="KZJ113" s="223"/>
      <c r="KZK113" s="213"/>
      <c r="KZL113" s="213"/>
      <c r="KZM113" s="201"/>
      <c r="KZN113" s="223"/>
      <c r="KZO113" s="213"/>
      <c r="KZP113" s="213"/>
      <c r="KZQ113" s="201"/>
      <c r="KZR113" s="223"/>
      <c r="KZS113" s="213"/>
      <c r="KZT113" s="213"/>
      <c r="KZU113" s="201"/>
      <c r="KZV113" s="223"/>
      <c r="KZW113" s="213"/>
      <c r="KZX113" s="213"/>
      <c r="KZY113" s="201"/>
      <c r="KZZ113" s="223"/>
      <c r="LAA113" s="213"/>
      <c r="LAB113" s="213"/>
      <c r="LAC113" s="201"/>
      <c r="LAD113" s="223"/>
      <c r="LAE113" s="213"/>
      <c r="LAF113" s="213"/>
      <c r="LAG113" s="201"/>
      <c r="LAH113" s="223"/>
      <c r="LAI113" s="213"/>
      <c r="LAJ113" s="213"/>
      <c r="LAK113" s="201"/>
      <c r="LAL113" s="223"/>
      <c r="LAM113" s="213"/>
      <c r="LAN113" s="213"/>
      <c r="LAO113" s="201"/>
      <c r="LAP113" s="223"/>
      <c r="LAQ113" s="213"/>
      <c r="LAR113" s="213"/>
      <c r="LAS113" s="201"/>
      <c r="LAT113" s="223"/>
      <c r="LAU113" s="213"/>
      <c r="LAV113" s="213"/>
      <c r="LAW113" s="201"/>
      <c r="LAX113" s="223"/>
      <c r="LAY113" s="213"/>
      <c r="LAZ113" s="213"/>
      <c r="LBA113" s="201"/>
      <c r="LBB113" s="223"/>
      <c r="LBC113" s="213"/>
      <c r="LBD113" s="213"/>
      <c r="LBE113" s="201"/>
      <c r="LBF113" s="223"/>
      <c r="LBG113" s="213"/>
      <c r="LBH113" s="213"/>
      <c r="LBI113" s="201"/>
      <c r="LBJ113" s="223"/>
      <c r="LBK113" s="213"/>
      <c r="LBL113" s="213"/>
      <c r="LBM113" s="201"/>
      <c r="LBN113" s="223"/>
      <c r="LBO113" s="213"/>
      <c r="LBP113" s="213"/>
      <c r="LBQ113" s="201"/>
      <c r="LBR113" s="223"/>
      <c r="LBS113" s="213"/>
      <c r="LBT113" s="213"/>
      <c r="LBU113" s="201"/>
      <c r="LBV113" s="223"/>
      <c r="LBW113" s="213"/>
      <c r="LBX113" s="213"/>
      <c r="LBY113" s="201"/>
      <c r="LBZ113" s="223"/>
      <c r="LCA113" s="213"/>
      <c r="LCB113" s="213"/>
      <c r="LCC113" s="201"/>
      <c r="LCD113" s="223"/>
      <c r="LCE113" s="213"/>
      <c r="LCF113" s="213"/>
      <c r="LCG113" s="201"/>
      <c r="LCH113" s="223"/>
      <c r="LCI113" s="213"/>
      <c r="LCJ113" s="213"/>
      <c r="LCK113" s="201"/>
      <c r="LCL113" s="223"/>
      <c r="LCM113" s="213"/>
      <c r="LCN113" s="213"/>
      <c r="LCO113" s="201"/>
      <c r="LCP113" s="223"/>
      <c r="LCQ113" s="213"/>
      <c r="LCR113" s="213"/>
      <c r="LCS113" s="201"/>
      <c r="LCT113" s="223"/>
      <c r="LCU113" s="213"/>
      <c r="LCV113" s="213"/>
      <c r="LCW113" s="201"/>
      <c r="LCX113" s="223"/>
      <c r="LCY113" s="213"/>
      <c r="LCZ113" s="213"/>
      <c r="LDA113" s="201"/>
      <c r="LDB113" s="223"/>
      <c r="LDC113" s="213"/>
      <c r="LDD113" s="213"/>
      <c r="LDE113" s="201"/>
      <c r="LDF113" s="223"/>
      <c r="LDG113" s="213"/>
      <c r="LDH113" s="213"/>
      <c r="LDI113" s="201"/>
      <c r="LDJ113" s="223"/>
      <c r="LDK113" s="213"/>
      <c r="LDL113" s="213"/>
      <c r="LDM113" s="201"/>
      <c r="LDN113" s="223"/>
      <c r="LDO113" s="213"/>
      <c r="LDP113" s="213"/>
      <c r="LDQ113" s="201"/>
      <c r="LDR113" s="223"/>
      <c r="LDS113" s="213"/>
      <c r="LDT113" s="213"/>
      <c r="LDU113" s="201"/>
      <c r="LDV113" s="223"/>
      <c r="LDW113" s="213"/>
      <c r="LDX113" s="213"/>
      <c r="LDY113" s="201"/>
      <c r="LDZ113" s="223"/>
      <c r="LEA113" s="213"/>
      <c r="LEB113" s="213"/>
      <c r="LEC113" s="201"/>
      <c r="LED113" s="223"/>
      <c r="LEE113" s="213"/>
      <c r="LEF113" s="213"/>
      <c r="LEG113" s="201"/>
      <c r="LEH113" s="223"/>
      <c r="LEI113" s="213"/>
      <c r="LEJ113" s="213"/>
      <c r="LEK113" s="201"/>
      <c r="LEL113" s="223"/>
      <c r="LEM113" s="213"/>
      <c r="LEN113" s="213"/>
      <c r="LEO113" s="201"/>
      <c r="LEP113" s="223"/>
      <c r="LEQ113" s="213"/>
      <c r="LER113" s="213"/>
      <c r="LES113" s="201"/>
      <c r="LET113" s="223"/>
      <c r="LEU113" s="213"/>
      <c r="LEV113" s="213"/>
      <c r="LEW113" s="201"/>
      <c r="LEX113" s="223"/>
      <c r="LEY113" s="213"/>
      <c r="LEZ113" s="213"/>
      <c r="LFA113" s="201"/>
      <c r="LFB113" s="223"/>
      <c r="LFC113" s="213"/>
      <c r="LFD113" s="213"/>
      <c r="LFE113" s="201"/>
      <c r="LFF113" s="223"/>
      <c r="LFG113" s="213"/>
      <c r="LFH113" s="213"/>
      <c r="LFI113" s="201"/>
      <c r="LFJ113" s="223"/>
      <c r="LFK113" s="213"/>
      <c r="LFL113" s="213"/>
      <c r="LFM113" s="201"/>
      <c r="LFN113" s="223"/>
      <c r="LFO113" s="213"/>
      <c r="LFP113" s="213"/>
      <c r="LFQ113" s="201"/>
      <c r="LFR113" s="223"/>
      <c r="LFS113" s="213"/>
      <c r="LFT113" s="213"/>
      <c r="LFU113" s="201"/>
      <c r="LFV113" s="223"/>
      <c r="LFW113" s="213"/>
      <c r="LFX113" s="213"/>
      <c r="LFY113" s="201"/>
      <c r="LFZ113" s="223"/>
      <c r="LGA113" s="213"/>
      <c r="LGB113" s="213"/>
      <c r="LGC113" s="201"/>
      <c r="LGD113" s="223"/>
      <c r="LGE113" s="213"/>
      <c r="LGF113" s="213"/>
      <c r="LGG113" s="201"/>
      <c r="LGH113" s="223"/>
      <c r="LGI113" s="213"/>
      <c r="LGJ113" s="213"/>
      <c r="LGK113" s="201"/>
      <c r="LGL113" s="223"/>
      <c r="LGM113" s="213"/>
      <c r="LGN113" s="213"/>
      <c r="LGO113" s="201"/>
      <c r="LGP113" s="223"/>
      <c r="LGQ113" s="213"/>
      <c r="LGR113" s="213"/>
      <c r="LGS113" s="201"/>
      <c r="LGT113" s="223"/>
      <c r="LGU113" s="213"/>
      <c r="LGV113" s="213"/>
      <c r="LGW113" s="201"/>
      <c r="LGX113" s="223"/>
      <c r="LGY113" s="213"/>
      <c r="LGZ113" s="213"/>
      <c r="LHA113" s="201"/>
      <c r="LHB113" s="223"/>
      <c r="LHC113" s="213"/>
      <c r="LHD113" s="213"/>
      <c r="LHE113" s="201"/>
      <c r="LHF113" s="223"/>
      <c r="LHG113" s="213"/>
      <c r="LHH113" s="213"/>
      <c r="LHI113" s="201"/>
      <c r="LHJ113" s="223"/>
      <c r="LHK113" s="213"/>
      <c r="LHL113" s="213"/>
      <c r="LHM113" s="201"/>
      <c r="LHN113" s="223"/>
      <c r="LHO113" s="213"/>
      <c r="LHP113" s="213"/>
      <c r="LHQ113" s="201"/>
      <c r="LHR113" s="223"/>
      <c r="LHS113" s="213"/>
      <c r="LHT113" s="213"/>
      <c r="LHU113" s="201"/>
      <c r="LHV113" s="223"/>
      <c r="LHW113" s="213"/>
      <c r="LHX113" s="213"/>
      <c r="LHY113" s="201"/>
      <c r="LHZ113" s="223"/>
      <c r="LIA113" s="213"/>
      <c r="LIB113" s="213"/>
      <c r="LIC113" s="201"/>
      <c r="LID113" s="223"/>
      <c r="LIE113" s="213"/>
      <c r="LIF113" s="213"/>
      <c r="LIG113" s="201"/>
      <c r="LIH113" s="223"/>
      <c r="LII113" s="213"/>
      <c r="LIJ113" s="213"/>
      <c r="LIK113" s="201"/>
      <c r="LIL113" s="223"/>
      <c r="LIM113" s="213"/>
      <c r="LIN113" s="213"/>
      <c r="LIO113" s="201"/>
      <c r="LIP113" s="223"/>
      <c r="LIQ113" s="213"/>
      <c r="LIR113" s="213"/>
      <c r="LIS113" s="201"/>
      <c r="LIT113" s="223"/>
      <c r="LIU113" s="213"/>
      <c r="LIV113" s="213"/>
      <c r="LIW113" s="201"/>
      <c r="LIX113" s="223"/>
      <c r="LIY113" s="213"/>
      <c r="LIZ113" s="213"/>
      <c r="LJA113" s="201"/>
      <c r="LJB113" s="223"/>
      <c r="LJC113" s="213"/>
      <c r="LJD113" s="213"/>
      <c r="LJE113" s="201"/>
      <c r="LJF113" s="223"/>
      <c r="LJG113" s="213"/>
      <c r="LJH113" s="213"/>
      <c r="LJI113" s="201"/>
      <c r="LJJ113" s="223"/>
      <c r="LJK113" s="213"/>
      <c r="LJL113" s="213"/>
      <c r="LJM113" s="201"/>
      <c r="LJN113" s="223"/>
      <c r="LJO113" s="213"/>
      <c r="LJP113" s="213"/>
      <c r="LJQ113" s="201"/>
      <c r="LJR113" s="223"/>
      <c r="LJS113" s="213"/>
      <c r="LJT113" s="213"/>
      <c r="LJU113" s="201"/>
      <c r="LJV113" s="223"/>
      <c r="LJW113" s="213"/>
      <c r="LJX113" s="213"/>
      <c r="LJY113" s="201"/>
      <c r="LJZ113" s="223"/>
      <c r="LKA113" s="213"/>
      <c r="LKB113" s="213"/>
      <c r="LKC113" s="201"/>
      <c r="LKD113" s="223"/>
      <c r="LKE113" s="213"/>
      <c r="LKF113" s="213"/>
      <c r="LKG113" s="201"/>
      <c r="LKH113" s="223"/>
      <c r="LKI113" s="213"/>
      <c r="LKJ113" s="213"/>
      <c r="LKK113" s="201"/>
      <c r="LKL113" s="223"/>
      <c r="LKM113" s="213"/>
      <c r="LKN113" s="213"/>
      <c r="LKO113" s="201"/>
      <c r="LKP113" s="223"/>
      <c r="LKQ113" s="213"/>
      <c r="LKR113" s="213"/>
      <c r="LKS113" s="201"/>
      <c r="LKT113" s="223"/>
      <c r="LKU113" s="213"/>
      <c r="LKV113" s="213"/>
      <c r="LKW113" s="201"/>
      <c r="LKX113" s="223"/>
      <c r="LKY113" s="213"/>
      <c r="LKZ113" s="213"/>
      <c r="LLA113" s="201"/>
      <c r="LLB113" s="223"/>
      <c r="LLC113" s="213"/>
      <c r="LLD113" s="213"/>
      <c r="LLE113" s="201"/>
      <c r="LLF113" s="223"/>
      <c r="LLG113" s="213"/>
      <c r="LLH113" s="213"/>
      <c r="LLI113" s="201"/>
      <c r="LLJ113" s="223"/>
      <c r="LLK113" s="213"/>
      <c r="LLL113" s="213"/>
      <c r="LLM113" s="201"/>
      <c r="LLN113" s="223"/>
      <c r="LLO113" s="213"/>
      <c r="LLP113" s="213"/>
      <c r="LLQ113" s="201"/>
      <c r="LLR113" s="223"/>
      <c r="LLS113" s="213"/>
      <c r="LLT113" s="213"/>
      <c r="LLU113" s="201"/>
      <c r="LLV113" s="223"/>
      <c r="LLW113" s="213"/>
      <c r="LLX113" s="213"/>
      <c r="LLY113" s="201"/>
      <c r="LLZ113" s="223"/>
      <c r="LMA113" s="213"/>
      <c r="LMB113" s="213"/>
      <c r="LMC113" s="201"/>
      <c r="LMD113" s="223"/>
      <c r="LME113" s="213"/>
      <c r="LMF113" s="213"/>
      <c r="LMG113" s="201"/>
      <c r="LMH113" s="223"/>
      <c r="LMI113" s="213"/>
      <c r="LMJ113" s="213"/>
      <c r="LMK113" s="201"/>
      <c r="LML113" s="223"/>
      <c r="LMM113" s="213"/>
      <c r="LMN113" s="213"/>
      <c r="LMO113" s="201"/>
      <c r="LMP113" s="223"/>
      <c r="LMQ113" s="213"/>
      <c r="LMR113" s="213"/>
      <c r="LMS113" s="201"/>
      <c r="LMT113" s="223"/>
      <c r="LMU113" s="213"/>
      <c r="LMV113" s="213"/>
      <c r="LMW113" s="201"/>
      <c r="LMX113" s="223"/>
      <c r="LMY113" s="213"/>
      <c r="LMZ113" s="213"/>
      <c r="LNA113" s="201"/>
      <c r="LNB113" s="223"/>
      <c r="LNC113" s="213"/>
      <c r="LND113" s="213"/>
      <c r="LNE113" s="201"/>
      <c r="LNF113" s="223"/>
      <c r="LNG113" s="213"/>
      <c r="LNH113" s="213"/>
      <c r="LNI113" s="201"/>
      <c r="LNJ113" s="223"/>
      <c r="LNK113" s="213"/>
      <c r="LNL113" s="213"/>
      <c r="LNM113" s="201"/>
      <c r="LNN113" s="223"/>
      <c r="LNO113" s="213"/>
      <c r="LNP113" s="213"/>
      <c r="LNQ113" s="201"/>
      <c r="LNR113" s="223"/>
      <c r="LNS113" s="213"/>
      <c r="LNT113" s="213"/>
      <c r="LNU113" s="201"/>
      <c r="LNV113" s="223"/>
      <c r="LNW113" s="213"/>
      <c r="LNX113" s="213"/>
      <c r="LNY113" s="201"/>
      <c r="LNZ113" s="223"/>
      <c r="LOA113" s="213"/>
      <c r="LOB113" s="213"/>
      <c r="LOC113" s="201"/>
      <c r="LOD113" s="223"/>
      <c r="LOE113" s="213"/>
      <c r="LOF113" s="213"/>
      <c r="LOG113" s="201"/>
      <c r="LOH113" s="223"/>
      <c r="LOI113" s="213"/>
      <c r="LOJ113" s="213"/>
      <c r="LOK113" s="201"/>
      <c r="LOL113" s="223"/>
      <c r="LOM113" s="213"/>
      <c r="LON113" s="213"/>
      <c r="LOO113" s="201"/>
      <c r="LOP113" s="223"/>
      <c r="LOQ113" s="213"/>
      <c r="LOR113" s="213"/>
      <c r="LOS113" s="201"/>
      <c r="LOT113" s="223"/>
      <c r="LOU113" s="213"/>
      <c r="LOV113" s="213"/>
      <c r="LOW113" s="201"/>
      <c r="LOX113" s="223"/>
      <c r="LOY113" s="213"/>
      <c r="LOZ113" s="213"/>
      <c r="LPA113" s="201"/>
      <c r="LPB113" s="223"/>
      <c r="LPC113" s="213"/>
      <c r="LPD113" s="213"/>
      <c r="LPE113" s="201"/>
      <c r="LPF113" s="223"/>
      <c r="LPG113" s="213"/>
      <c r="LPH113" s="213"/>
      <c r="LPI113" s="201"/>
      <c r="LPJ113" s="223"/>
      <c r="LPK113" s="213"/>
      <c r="LPL113" s="213"/>
      <c r="LPM113" s="201"/>
      <c r="LPN113" s="223"/>
      <c r="LPO113" s="213"/>
      <c r="LPP113" s="213"/>
      <c r="LPQ113" s="201"/>
      <c r="LPR113" s="223"/>
      <c r="LPS113" s="213"/>
      <c r="LPT113" s="213"/>
      <c r="LPU113" s="201"/>
      <c r="LPV113" s="223"/>
      <c r="LPW113" s="213"/>
      <c r="LPX113" s="213"/>
      <c r="LPY113" s="201"/>
      <c r="LPZ113" s="223"/>
      <c r="LQA113" s="213"/>
      <c r="LQB113" s="213"/>
      <c r="LQC113" s="201"/>
      <c r="LQD113" s="223"/>
      <c r="LQE113" s="213"/>
      <c r="LQF113" s="213"/>
      <c r="LQG113" s="201"/>
      <c r="LQH113" s="223"/>
      <c r="LQI113" s="213"/>
      <c r="LQJ113" s="213"/>
      <c r="LQK113" s="201"/>
      <c r="LQL113" s="223"/>
      <c r="LQM113" s="213"/>
      <c r="LQN113" s="213"/>
      <c r="LQO113" s="201"/>
      <c r="LQP113" s="223"/>
      <c r="LQQ113" s="213"/>
      <c r="LQR113" s="213"/>
      <c r="LQS113" s="201"/>
      <c r="LQT113" s="223"/>
      <c r="LQU113" s="213"/>
      <c r="LQV113" s="213"/>
      <c r="LQW113" s="201"/>
      <c r="LQX113" s="223"/>
      <c r="LQY113" s="213"/>
      <c r="LQZ113" s="213"/>
      <c r="LRA113" s="201"/>
      <c r="LRB113" s="223"/>
      <c r="LRC113" s="213"/>
      <c r="LRD113" s="213"/>
      <c r="LRE113" s="201"/>
      <c r="LRF113" s="223"/>
      <c r="LRG113" s="213"/>
      <c r="LRH113" s="213"/>
      <c r="LRI113" s="201"/>
      <c r="LRJ113" s="223"/>
      <c r="LRK113" s="213"/>
      <c r="LRL113" s="213"/>
      <c r="LRM113" s="201"/>
      <c r="LRN113" s="223"/>
      <c r="LRO113" s="213"/>
      <c r="LRP113" s="213"/>
      <c r="LRQ113" s="201"/>
      <c r="LRR113" s="223"/>
      <c r="LRS113" s="213"/>
      <c r="LRT113" s="213"/>
      <c r="LRU113" s="201"/>
      <c r="LRV113" s="223"/>
      <c r="LRW113" s="213"/>
      <c r="LRX113" s="213"/>
      <c r="LRY113" s="201"/>
      <c r="LRZ113" s="223"/>
      <c r="LSA113" s="213"/>
      <c r="LSB113" s="213"/>
      <c r="LSC113" s="201"/>
      <c r="LSD113" s="223"/>
      <c r="LSE113" s="213"/>
      <c r="LSF113" s="213"/>
      <c r="LSG113" s="201"/>
      <c r="LSH113" s="223"/>
      <c r="LSI113" s="213"/>
      <c r="LSJ113" s="213"/>
      <c r="LSK113" s="201"/>
      <c r="LSL113" s="223"/>
      <c r="LSM113" s="213"/>
      <c r="LSN113" s="213"/>
      <c r="LSO113" s="201"/>
      <c r="LSP113" s="223"/>
      <c r="LSQ113" s="213"/>
      <c r="LSR113" s="213"/>
      <c r="LSS113" s="201"/>
      <c r="LST113" s="223"/>
      <c r="LSU113" s="213"/>
      <c r="LSV113" s="213"/>
      <c r="LSW113" s="201"/>
      <c r="LSX113" s="223"/>
      <c r="LSY113" s="213"/>
      <c r="LSZ113" s="213"/>
      <c r="LTA113" s="201"/>
      <c r="LTB113" s="223"/>
      <c r="LTC113" s="213"/>
      <c r="LTD113" s="213"/>
      <c r="LTE113" s="201"/>
      <c r="LTF113" s="223"/>
      <c r="LTG113" s="213"/>
      <c r="LTH113" s="213"/>
      <c r="LTI113" s="201"/>
      <c r="LTJ113" s="223"/>
      <c r="LTK113" s="213"/>
      <c r="LTL113" s="213"/>
      <c r="LTM113" s="201"/>
      <c r="LTN113" s="223"/>
      <c r="LTO113" s="213"/>
      <c r="LTP113" s="213"/>
      <c r="LTQ113" s="201"/>
      <c r="LTR113" s="223"/>
      <c r="LTS113" s="213"/>
      <c r="LTT113" s="213"/>
      <c r="LTU113" s="201"/>
      <c r="LTV113" s="223"/>
      <c r="LTW113" s="213"/>
      <c r="LTX113" s="213"/>
      <c r="LTY113" s="201"/>
      <c r="LTZ113" s="223"/>
      <c r="LUA113" s="213"/>
      <c r="LUB113" s="213"/>
      <c r="LUC113" s="201"/>
      <c r="LUD113" s="223"/>
      <c r="LUE113" s="213"/>
      <c r="LUF113" s="213"/>
      <c r="LUG113" s="201"/>
      <c r="LUH113" s="223"/>
      <c r="LUI113" s="213"/>
      <c r="LUJ113" s="213"/>
      <c r="LUK113" s="201"/>
      <c r="LUL113" s="223"/>
      <c r="LUM113" s="213"/>
      <c r="LUN113" s="213"/>
      <c r="LUO113" s="201"/>
      <c r="LUP113" s="223"/>
      <c r="LUQ113" s="213"/>
      <c r="LUR113" s="213"/>
      <c r="LUS113" s="201"/>
      <c r="LUT113" s="223"/>
      <c r="LUU113" s="213"/>
      <c r="LUV113" s="213"/>
      <c r="LUW113" s="201"/>
      <c r="LUX113" s="223"/>
      <c r="LUY113" s="213"/>
      <c r="LUZ113" s="213"/>
      <c r="LVA113" s="201"/>
      <c r="LVB113" s="223"/>
      <c r="LVC113" s="213"/>
      <c r="LVD113" s="213"/>
      <c r="LVE113" s="201"/>
      <c r="LVF113" s="223"/>
      <c r="LVG113" s="213"/>
      <c r="LVH113" s="213"/>
      <c r="LVI113" s="201"/>
      <c r="LVJ113" s="223"/>
      <c r="LVK113" s="213"/>
      <c r="LVL113" s="213"/>
      <c r="LVM113" s="201"/>
      <c r="LVN113" s="223"/>
      <c r="LVO113" s="213"/>
      <c r="LVP113" s="213"/>
      <c r="LVQ113" s="201"/>
      <c r="LVR113" s="223"/>
      <c r="LVS113" s="213"/>
      <c r="LVT113" s="213"/>
      <c r="LVU113" s="201"/>
      <c r="LVV113" s="223"/>
      <c r="LVW113" s="213"/>
      <c r="LVX113" s="213"/>
      <c r="LVY113" s="201"/>
      <c r="LVZ113" s="223"/>
      <c r="LWA113" s="213"/>
      <c r="LWB113" s="213"/>
      <c r="LWC113" s="201"/>
      <c r="LWD113" s="223"/>
      <c r="LWE113" s="213"/>
      <c r="LWF113" s="213"/>
      <c r="LWG113" s="201"/>
      <c r="LWH113" s="223"/>
      <c r="LWI113" s="213"/>
      <c r="LWJ113" s="213"/>
      <c r="LWK113" s="201"/>
      <c r="LWL113" s="223"/>
      <c r="LWM113" s="213"/>
      <c r="LWN113" s="213"/>
      <c r="LWO113" s="201"/>
      <c r="LWP113" s="223"/>
      <c r="LWQ113" s="213"/>
      <c r="LWR113" s="213"/>
      <c r="LWS113" s="201"/>
      <c r="LWT113" s="223"/>
      <c r="LWU113" s="213"/>
      <c r="LWV113" s="213"/>
      <c r="LWW113" s="201"/>
      <c r="LWX113" s="223"/>
      <c r="LWY113" s="213"/>
      <c r="LWZ113" s="213"/>
      <c r="LXA113" s="201"/>
      <c r="LXB113" s="223"/>
      <c r="LXC113" s="213"/>
      <c r="LXD113" s="213"/>
      <c r="LXE113" s="201"/>
      <c r="LXF113" s="223"/>
      <c r="LXG113" s="213"/>
      <c r="LXH113" s="213"/>
      <c r="LXI113" s="201"/>
      <c r="LXJ113" s="223"/>
      <c r="LXK113" s="213"/>
      <c r="LXL113" s="213"/>
      <c r="LXM113" s="201"/>
      <c r="LXN113" s="223"/>
      <c r="LXO113" s="213"/>
      <c r="LXP113" s="213"/>
      <c r="LXQ113" s="201"/>
      <c r="LXR113" s="223"/>
      <c r="LXS113" s="213"/>
      <c r="LXT113" s="213"/>
      <c r="LXU113" s="201"/>
      <c r="LXV113" s="223"/>
      <c r="LXW113" s="213"/>
      <c r="LXX113" s="213"/>
      <c r="LXY113" s="201"/>
      <c r="LXZ113" s="223"/>
      <c r="LYA113" s="213"/>
      <c r="LYB113" s="213"/>
      <c r="LYC113" s="201"/>
      <c r="LYD113" s="223"/>
      <c r="LYE113" s="213"/>
      <c r="LYF113" s="213"/>
      <c r="LYG113" s="201"/>
      <c r="LYH113" s="223"/>
      <c r="LYI113" s="213"/>
      <c r="LYJ113" s="213"/>
      <c r="LYK113" s="201"/>
      <c r="LYL113" s="223"/>
      <c r="LYM113" s="213"/>
      <c r="LYN113" s="213"/>
      <c r="LYO113" s="201"/>
      <c r="LYP113" s="223"/>
      <c r="LYQ113" s="213"/>
      <c r="LYR113" s="213"/>
      <c r="LYS113" s="201"/>
      <c r="LYT113" s="223"/>
      <c r="LYU113" s="213"/>
      <c r="LYV113" s="213"/>
      <c r="LYW113" s="201"/>
      <c r="LYX113" s="223"/>
      <c r="LYY113" s="213"/>
      <c r="LYZ113" s="213"/>
      <c r="LZA113" s="201"/>
      <c r="LZB113" s="223"/>
      <c r="LZC113" s="213"/>
      <c r="LZD113" s="213"/>
      <c r="LZE113" s="201"/>
      <c r="LZF113" s="223"/>
      <c r="LZG113" s="213"/>
      <c r="LZH113" s="213"/>
      <c r="LZI113" s="201"/>
      <c r="LZJ113" s="223"/>
      <c r="LZK113" s="213"/>
      <c r="LZL113" s="213"/>
      <c r="LZM113" s="201"/>
      <c r="LZN113" s="223"/>
      <c r="LZO113" s="213"/>
      <c r="LZP113" s="213"/>
      <c r="LZQ113" s="201"/>
      <c r="LZR113" s="223"/>
      <c r="LZS113" s="213"/>
      <c r="LZT113" s="213"/>
      <c r="LZU113" s="201"/>
      <c r="LZV113" s="223"/>
      <c r="LZW113" s="213"/>
      <c r="LZX113" s="213"/>
      <c r="LZY113" s="201"/>
      <c r="LZZ113" s="223"/>
      <c r="MAA113" s="213"/>
      <c r="MAB113" s="213"/>
      <c r="MAC113" s="201"/>
      <c r="MAD113" s="223"/>
      <c r="MAE113" s="213"/>
      <c r="MAF113" s="213"/>
      <c r="MAG113" s="201"/>
      <c r="MAH113" s="223"/>
      <c r="MAI113" s="213"/>
      <c r="MAJ113" s="213"/>
      <c r="MAK113" s="201"/>
      <c r="MAL113" s="223"/>
      <c r="MAM113" s="213"/>
      <c r="MAN113" s="213"/>
      <c r="MAO113" s="201"/>
      <c r="MAP113" s="223"/>
      <c r="MAQ113" s="213"/>
      <c r="MAR113" s="213"/>
      <c r="MAS113" s="201"/>
      <c r="MAT113" s="223"/>
      <c r="MAU113" s="213"/>
      <c r="MAV113" s="213"/>
      <c r="MAW113" s="201"/>
      <c r="MAX113" s="223"/>
      <c r="MAY113" s="213"/>
      <c r="MAZ113" s="213"/>
      <c r="MBA113" s="201"/>
      <c r="MBB113" s="223"/>
      <c r="MBC113" s="213"/>
      <c r="MBD113" s="213"/>
      <c r="MBE113" s="201"/>
      <c r="MBF113" s="223"/>
      <c r="MBG113" s="213"/>
      <c r="MBH113" s="213"/>
      <c r="MBI113" s="201"/>
      <c r="MBJ113" s="223"/>
      <c r="MBK113" s="213"/>
      <c r="MBL113" s="213"/>
      <c r="MBM113" s="201"/>
      <c r="MBN113" s="223"/>
      <c r="MBO113" s="213"/>
      <c r="MBP113" s="213"/>
      <c r="MBQ113" s="201"/>
      <c r="MBR113" s="223"/>
      <c r="MBS113" s="213"/>
      <c r="MBT113" s="213"/>
      <c r="MBU113" s="201"/>
      <c r="MBV113" s="223"/>
      <c r="MBW113" s="213"/>
      <c r="MBX113" s="213"/>
      <c r="MBY113" s="201"/>
      <c r="MBZ113" s="223"/>
      <c r="MCA113" s="213"/>
      <c r="MCB113" s="213"/>
      <c r="MCC113" s="201"/>
      <c r="MCD113" s="223"/>
      <c r="MCE113" s="213"/>
      <c r="MCF113" s="213"/>
      <c r="MCG113" s="201"/>
      <c r="MCH113" s="223"/>
      <c r="MCI113" s="213"/>
      <c r="MCJ113" s="213"/>
      <c r="MCK113" s="201"/>
      <c r="MCL113" s="223"/>
      <c r="MCM113" s="213"/>
      <c r="MCN113" s="213"/>
      <c r="MCO113" s="201"/>
      <c r="MCP113" s="223"/>
      <c r="MCQ113" s="213"/>
      <c r="MCR113" s="213"/>
      <c r="MCS113" s="201"/>
      <c r="MCT113" s="223"/>
      <c r="MCU113" s="213"/>
      <c r="MCV113" s="213"/>
      <c r="MCW113" s="201"/>
      <c r="MCX113" s="223"/>
      <c r="MCY113" s="213"/>
      <c r="MCZ113" s="213"/>
      <c r="MDA113" s="201"/>
      <c r="MDB113" s="223"/>
      <c r="MDC113" s="213"/>
      <c r="MDD113" s="213"/>
      <c r="MDE113" s="201"/>
      <c r="MDF113" s="223"/>
      <c r="MDG113" s="213"/>
      <c r="MDH113" s="213"/>
      <c r="MDI113" s="201"/>
      <c r="MDJ113" s="223"/>
      <c r="MDK113" s="213"/>
      <c r="MDL113" s="213"/>
      <c r="MDM113" s="201"/>
      <c r="MDN113" s="223"/>
      <c r="MDO113" s="213"/>
      <c r="MDP113" s="213"/>
      <c r="MDQ113" s="201"/>
      <c r="MDR113" s="223"/>
      <c r="MDS113" s="213"/>
      <c r="MDT113" s="213"/>
      <c r="MDU113" s="201"/>
      <c r="MDV113" s="223"/>
      <c r="MDW113" s="213"/>
      <c r="MDX113" s="213"/>
      <c r="MDY113" s="201"/>
      <c r="MDZ113" s="223"/>
      <c r="MEA113" s="213"/>
      <c r="MEB113" s="213"/>
      <c r="MEC113" s="201"/>
      <c r="MED113" s="223"/>
      <c r="MEE113" s="213"/>
      <c r="MEF113" s="213"/>
      <c r="MEG113" s="201"/>
      <c r="MEH113" s="223"/>
      <c r="MEI113" s="213"/>
      <c r="MEJ113" s="213"/>
      <c r="MEK113" s="201"/>
      <c r="MEL113" s="223"/>
      <c r="MEM113" s="213"/>
      <c r="MEN113" s="213"/>
      <c r="MEO113" s="201"/>
      <c r="MEP113" s="223"/>
      <c r="MEQ113" s="213"/>
      <c r="MER113" s="213"/>
      <c r="MES113" s="201"/>
      <c r="MET113" s="223"/>
      <c r="MEU113" s="213"/>
      <c r="MEV113" s="213"/>
      <c r="MEW113" s="201"/>
      <c r="MEX113" s="223"/>
      <c r="MEY113" s="213"/>
      <c r="MEZ113" s="213"/>
      <c r="MFA113" s="201"/>
      <c r="MFB113" s="223"/>
      <c r="MFC113" s="213"/>
      <c r="MFD113" s="213"/>
      <c r="MFE113" s="201"/>
      <c r="MFF113" s="223"/>
      <c r="MFG113" s="213"/>
      <c r="MFH113" s="213"/>
      <c r="MFI113" s="201"/>
      <c r="MFJ113" s="223"/>
      <c r="MFK113" s="213"/>
      <c r="MFL113" s="213"/>
      <c r="MFM113" s="201"/>
      <c r="MFN113" s="223"/>
      <c r="MFO113" s="213"/>
      <c r="MFP113" s="213"/>
      <c r="MFQ113" s="201"/>
      <c r="MFR113" s="223"/>
      <c r="MFS113" s="213"/>
      <c r="MFT113" s="213"/>
      <c r="MFU113" s="201"/>
      <c r="MFV113" s="223"/>
      <c r="MFW113" s="213"/>
      <c r="MFX113" s="213"/>
      <c r="MFY113" s="201"/>
      <c r="MFZ113" s="223"/>
      <c r="MGA113" s="213"/>
      <c r="MGB113" s="213"/>
      <c r="MGC113" s="201"/>
      <c r="MGD113" s="223"/>
      <c r="MGE113" s="213"/>
      <c r="MGF113" s="213"/>
      <c r="MGG113" s="201"/>
      <c r="MGH113" s="223"/>
      <c r="MGI113" s="213"/>
      <c r="MGJ113" s="213"/>
      <c r="MGK113" s="201"/>
      <c r="MGL113" s="223"/>
      <c r="MGM113" s="213"/>
      <c r="MGN113" s="213"/>
      <c r="MGO113" s="201"/>
      <c r="MGP113" s="223"/>
      <c r="MGQ113" s="213"/>
      <c r="MGR113" s="213"/>
      <c r="MGS113" s="201"/>
      <c r="MGT113" s="223"/>
      <c r="MGU113" s="213"/>
      <c r="MGV113" s="213"/>
      <c r="MGW113" s="201"/>
      <c r="MGX113" s="223"/>
      <c r="MGY113" s="213"/>
      <c r="MGZ113" s="213"/>
      <c r="MHA113" s="201"/>
      <c r="MHB113" s="223"/>
      <c r="MHC113" s="213"/>
      <c r="MHD113" s="213"/>
      <c r="MHE113" s="201"/>
      <c r="MHF113" s="223"/>
      <c r="MHG113" s="213"/>
      <c r="MHH113" s="213"/>
      <c r="MHI113" s="201"/>
      <c r="MHJ113" s="223"/>
      <c r="MHK113" s="213"/>
      <c r="MHL113" s="213"/>
      <c r="MHM113" s="201"/>
      <c r="MHN113" s="223"/>
      <c r="MHO113" s="213"/>
      <c r="MHP113" s="213"/>
      <c r="MHQ113" s="201"/>
      <c r="MHR113" s="223"/>
      <c r="MHS113" s="213"/>
      <c r="MHT113" s="213"/>
      <c r="MHU113" s="201"/>
      <c r="MHV113" s="223"/>
      <c r="MHW113" s="213"/>
      <c r="MHX113" s="213"/>
      <c r="MHY113" s="201"/>
      <c r="MHZ113" s="223"/>
      <c r="MIA113" s="213"/>
      <c r="MIB113" s="213"/>
      <c r="MIC113" s="201"/>
      <c r="MID113" s="223"/>
      <c r="MIE113" s="213"/>
      <c r="MIF113" s="213"/>
      <c r="MIG113" s="201"/>
      <c r="MIH113" s="223"/>
      <c r="MII113" s="213"/>
      <c r="MIJ113" s="213"/>
      <c r="MIK113" s="201"/>
      <c r="MIL113" s="223"/>
      <c r="MIM113" s="213"/>
      <c r="MIN113" s="213"/>
      <c r="MIO113" s="201"/>
      <c r="MIP113" s="223"/>
      <c r="MIQ113" s="213"/>
      <c r="MIR113" s="213"/>
      <c r="MIS113" s="201"/>
      <c r="MIT113" s="223"/>
      <c r="MIU113" s="213"/>
      <c r="MIV113" s="213"/>
      <c r="MIW113" s="201"/>
      <c r="MIX113" s="223"/>
      <c r="MIY113" s="213"/>
      <c r="MIZ113" s="213"/>
      <c r="MJA113" s="201"/>
      <c r="MJB113" s="223"/>
      <c r="MJC113" s="213"/>
      <c r="MJD113" s="213"/>
      <c r="MJE113" s="201"/>
      <c r="MJF113" s="223"/>
      <c r="MJG113" s="213"/>
      <c r="MJH113" s="213"/>
      <c r="MJI113" s="201"/>
      <c r="MJJ113" s="223"/>
      <c r="MJK113" s="213"/>
      <c r="MJL113" s="213"/>
      <c r="MJM113" s="201"/>
      <c r="MJN113" s="223"/>
      <c r="MJO113" s="213"/>
      <c r="MJP113" s="213"/>
      <c r="MJQ113" s="201"/>
      <c r="MJR113" s="223"/>
      <c r="MJS113" s="213"/>
      <c r="MJT113" s="213"/>
      <c r="MJU113" s="201"/>
      <c r="MJV113" s="223"/>
      <c r="MJW113" s="213"/>
      <c r="MJX113" s="213"/>
      <c r="MJY113" s="201"/>
      <c r="MJZ113" s="223"/>
      <c r="MKA113" s="213"/>
      <c r="MKB113" s="213"/>
      <c r="MKC113" s="201"/>
      <c r="MKD113" s="223"/>
      <c r="MKE113" s="213"/>
      <c r="MKF113" s="213"/>
      <c r="MKG113" s="201"/>
      <c r="MKH113" s="223"/>
      <c r="MKI113" s="213"/>
      <c r="MKJ113" s="213"/>
      <c r="MKK113" s="201"/>
      <c r="MKL113" s="223"/>
      <c r="MKM113" s="213"/>
      <c r="MKN113" s="213"/>
      <c r="MKO113" s="201"/>
      <c r="MKP113" s="223"/>
      <c r="MKQ113" s="213"/>
      <c r="MKR113" s="213"/>
      <c r="MKS113" s="201"/>
      <c r="MKT113" s="223"/>
      <c r="MKU113" s="213"/>
      <c r="MKV113" s="213"/>
      <c r="MKW113" s="201"/>
      <c r="MKX113" s="223"/>
      <c r="MKY113" s="213"/>
      <c r="MKZ113" s="213"/>
      <c r="MLA113" s="201"/>
      <c r="MLB113" s="223"/>
      <c r="MLC113" s="213"/>
      <c r="MLD113" s="213"/>
      <c r="MLE113" s="201"/>
      <c r="MLF113" s="223"/>
      <c r="MLG113" s="213"/>
      <c r="MLH113" s="213"/>
      <c r="MLI113" s="201"/>
      <c r="MLJ113" s="223"/>
      <c r="MLK113" s="213"/>
      <c r="MLL113" s="213"/>
      <c r="MLM113" s="201"/>
      <c r="MLN113" s="223"/>
      <c r="MLO113" s="213"/>
      <c r="MLP113" s="213"/>
      <c r="MLQ113" s="201"/>
      <c r="MLR113" s="223"/>
      <c r="MLS113" s="213"/>
      <c r="MLT113" s="213"/>
      <c r="MLU113" s="201"/>
      <c r="MLV113" s="223"/>
      <c r="MLW113" s="213"/>
      <c r="MLX113" s="213"/>
      <c r="MLY113" s="201"/>
      <c r="MLZ113" s="223"/>
      <c r="MMA113" s="213"/>
      <c r="MMB113" s="213"/>
      <c r="MMC113" s="201"/>
      <c r="MMD113" s="223"/>
      <c r="MME113" s="213"/>
      <c r="MMF113" s="213"/>
      <c r="MMG113" s="201"/>
      <c r="MMH113" s="223"/>
      <c r="MMI113" s="213"/>
      <c r="MMJ113" s="213"/>
      <c r="MMK113" s="201"/>
      <c r="MML113" s="223"/>
      <c r="MMM113" s="213"/>
      <c r="MMN113" s="213"/>
      <c r="MMO113" s="201"/>
      <c r="MMP113" s="223"/>
      <c r="MMQ113" s="213"/>
      <c r="MMR113" s="213"/>
      <c r="MMS113" s="201"/>
      <c r="MMT113" s="223"/>
      <c r="MMU113" s="213"/>
      <c r="MMV113" s="213"/>
      <c r="MMW113" s="201"/>
      <c r="MMX113" s="223"/>
      <c r="MMY113" s="213"/>
      <c r="MMZ113" s="213"/>
      <c r="MNA113" s="201"/>
      <c r="MNB113" s="223"/>
      <c r="MNC113" s="213"/>
      <c r="MND113" s="213"/>
      <c r="MNE113" s="201"/>
      <c r="MNF113" s="223"/>
      <c r="MNG113" s="213"/>
      <c r="MNH113" s="213"/>
      <c r="MNI113" s="201"/>
      <c r="MNJ113" s="223"/>
      <c r="MNK113" s="213"/>
      <c r="MNL113" s="213"/>
      <c r="MNM113" s="201"/>
      <c r="MNN113" s="223"/>
      <c r="MNO113" s="213"/>
      <c r="MNP113" s="213"/>
      <c r="MNQ113" s="201"/>
      <c r="MNR113" s="223"/>
      <c r="MNS113" s="213"/>
      <c r="MNT113" s="213"/>
      <c r="MNU113" s="201"/>
      <c r="MNV113" s="223"/>
      <c r="MNW113" s="213"/>
      <c r="MNX113" s="213"/>
      <c r="MNY113" s="201"/>
      <c r="MNZ113" s="223"/>
      <c r="MOA113" s="213"/>
      <c r="MOB113" s="213"/>
      <c r="MOC113" s="201"/>
      <c r="MOD113" s="223"/>
      <c r="MOE113" s="213"/>
      <c r="MOF113" s="213"/>
      <c r="MOG113" s="201"/>
      <c r="MOH113" s="223"/>
      <c r="MOI113" s="213"/>
      <c r="MOJ113" s="213"/>
      <c r="MOK113" s="201"/>
      <c r="MOL113" s="223"/>
      <c r="MOM113" s="213"/>
      <c r="MON113" s="213"/>
      <c r="MOO113" s="201"/>
      <c r="MOP113" s="223"/>
      <c r="MOQ113" s="213"/>
      <c r="MOR113" s="213"/>
      <c r="MOS113" s="201"/>
      <c r="MOT113" s="223"/>
      <c r="MOU113" s="213"/>
      <c r="MOV113" s="213"/>
      <c r="MOW113" s="201"/>
      <c r="MOX113" s="223"/>
      <c r="MOY113" s="213"/>
      <c r="MOZ113" s="213"/>
      <c r="MPA113" s="201"/>
      <c r="MPB113" s="223"/>
      <c r="MPC113" s="213"/>
      <c r="MPD113" s="213"/>
      <c r="MPE113" s="201"/>
      <c r="MPF113" s="223"/>
      <c r="MPG113" s="213"/>
      <c r="MPH113" s="213"/>
      <c r="MPI113" s="201"/>
      <c r="MPJ113" s="223"/>
      <c r="MPK113" s="213"/>
      <c r="MPL113" s="213"/>
      <c r="MPM113" s="201"/>
      <c r="MPN113" s="223"/>
      <c r="MPO113" s="213"/>
      <c r="MPP113" s="213"/>
      <c r="MPQ113" s="201"/>
      <c r="MPR113" s="223"/>
      <c r="MPS113" s="213"/>
      <c r="MPT113" s="213"/>
      <c r="MPU113" s="201"/>
      <c r="MPV113" s="223"/>
      <c r="MPW113" s="213"/>
      <c r="MPX113" s="213"/>
      <c r="MPY113" s="201"/>
      <c r="MPZ113" s="223"/>
      <c r="MQA113" s="213"/>
      <c r="MQB113" s="213"/>
      <c r="MQC113" s="201"/>
      <c r="MQD113" s="223"/>
      <c r="MQE113" s="213"/>
      <c r="MQF113" s="213"/>
      <c r="MQG113" s="201"/>
      <c r="MQH113" s="223"/>
      <c r="MQI113" s="213"/>
      <c r="MQJ113" s="213"/>
      <c r="MQK113" s="201"/>
      <c r="MQL113" s="223"/>
      <c r="MQM113" s="213"/>
      <c r="MQN113" s="213"/>
      <c r="MQO113" s="201"/>
      <c r="MQP113" s="223"/>
      <c r="MQQ113" s="213"/>
      <c r="MQR113" s="213"/>
      <c r="MQS113" s="201"/>
      <c r="MQT113" s="223"/>
      <c r="MQU113" s="213"/>
      <c r="MQV113" s="213"/>
      <c r="MQW113" s="201"/>
      <c r="MQX113" s="223"/>
      <c r="MQY113" s="213"/>
      <c r="MQZ113" s="213"/>
      <c r="MRA113" s="201"/>
      <c r="MRB113" s="223"/>
      <c r="MRC113" s="213"/>
      <c r="MRD113" s="213"/>
      <c r="MRE113" s="201"/>
      <c r="MRF113" s="223"/>
      <c r="MRG113" s="213"/>
      <c r="MRH113" s="213"/>
      <c r="MRI113" s="201"/>
      <c r="MRJ113" s="223"/>
      <c r="MRK113" s="213"/>
      <c r="MRL113" s="213"/>
      <c r="MRM113" s="201"/>
      <c r="MRN113" s="223"/>
      <c r="MRO113" s="213"/>
      <c r="MRP113" s="213"/>
      <c r="MRQ113" s="201"/>
      <c r="MRR113" s="223"/>
      <c r="MRS113" s="213"/>
      <c r="MRT113" s="213"/>
      <c r="MRU113" s="201"/>
      <c r="MRV113" s="223"/>
      <c r="MRW113" s="213"/>
      <c r="MRX113" s="213"/>
      <c r="MRY113" s="201"/>
      <c r="MRZ113" s="223"/>
      <c r="MSA113" s="213"/>
      <c r="MSB113" s="213"/>
      <c r="MSC113" s="201"/>
      <c r="MSD113" s="223"/>
      <c r="MSE113" s="213"/>
      <c r="MSF113" s="213"/>
      <c r="MSG113" s="201"/>
      <c r="MSH113" s="223"/>
      <c r="MSI113" s="213"/>
      <c r="MSJ113" s="213"/>
      <c r="MSK113" s="201"/>
      <c r="MSL113" s="223"/>
      <c r="MSM113" s="213"/>
      <c r="MSN113" s="213"/>
      <c r="MSO113" s="201"/>
      <c r="MSP113" s="223"/>
      <c r="MSQ113" s="213"/>
      <c r="MSR113" s="213"/>
      <c r="MSS113" s="201"/>
      <c r="MST113" s="223"/>
      <c r="MSU113" s="213"/>
      <c r="MSV113" s="213"/>
      <c r="MSW113" s="201"/>
      <c r="MSX113" s="223"/>
      <c r="MSY113" s="213"/>
      <c r="MSZ113" s="213"/>
      <c r="MTA113" s="201"/>
      <c r="MTB113" s="223"/>
      <c r="MTC113" s="213"/>
      <c r="MTD113" s="213"/>
      <c r="MTE113" s="201"/>
      <c r="MTF113" s="223"/>
      <c r="MTG113" s="213"/>
      <c r="MTH113" s="213"/>
      <c r="MTI113" s="201"/>
      <c r="MTJ113" s="223"/>
      <c r="MTK113" s="213"/>
      <c r="MTL113" s="213"/>
      <c r="MTM113" s="201"/>
      <c r="MTN113" s="223"/>
      <c r="MTO113" s="213"/>
      <c r="MTP113" s="213"/>
      <c r="MTQ113" s="201"/>
      <c r="MTR113" s="223"/>
      <c r="MTS113" s="213"/>
      <c r="MTT113" s="213"/>
      <c r="MTU113" s="201"/>
      <c r="MTV113" s="223"/>
      <c r="MTW113" s="213"/>
      <c r="MTX113" s="213"/>
      <c r="MTY113" s="201"/>
      <c r="MTZ113" s="223"/>
      <c r="MUA113" s="213"/>
      <c r="MUB113" s="213"/>
      <c r="MUC113" s="201"/>
      <c r="MUD113" s="223"/>
      <c r="MUE113" s="213"/>
      <c r="MUF113" s="213"/>
      <c r="MUG113" s="201"/>
      <c r="MUH113" s="223"/>
      <c r="MUI113" s="213"/>
      <c r="MUJ113" s="213"/>
      <c r="MUK113" s="201"/>
      <c r="MUL113" s="223"/>
      <c r="MUM113" s="213"/>
      <c r="MUN113" s="213"/>
      <c r="MUO113" s="201"/>
      <c r="MUP113" s="223"/>
      <c r="MUQ113" s="213"/>
      <c r="MUR113" s="213"/>
      <c r="MUS113" s="201"/>
      <c r="MUT113" s="223"/>
      <c r="MUU113" s="213"/>
      <c r="MUV113" s="213"/>
      <c r="MUW113" s="201"/>
      <c r="MUX113" s="223"/>
      <c r="MUY113" s="213"/>
      <c r="MUZ113" s="213"/>
      <c r="MVA113" s="201"/>
      <c r="MVB113" s="223"/>
      <c r="MVC113" s="213"/>
      <c r="MVD113" s="213"/>
      <c r="MVE113" s="201"/>
      <c r="MVF113" s="223"/>
      <c r="MVG113" s="213"/>
      <c r="MVH113" s="213"/>
      <c r="MVI113" s="201"/>
      <c r="MVJ113" s="223"/>
      <c r="MVK113" s="213"/>
      <c r="MVL113" s="213"/>
      <c r="MVM113" s="201"/>
      <c r="MVN113" s="223"/>
      <c r="MVO113" s="213"/>
      <c r="MVP113" s="213"/>
      <c r="MVQ113" s="201"/>
      <c r="MVR113" s="223"/>
      <c r="MVS113" s="213"/>
      <c r="MVT113" s="213"/>
      <c r="MVU113" s="201"/>
      <c r="MVV113" s="223"/>
      <c r="MVW113" s="213"/>
      <c r="MVX113" s="213"/>
      <c r="MVY113" s="201"/>
      <c r="MVZ113" s="223"/>
      <c r="MWA113" s="213"/>
      <c r="MWB113" s="213"/>
      <c r="MWC113" s="201"/>
      <c r="MWD113" s="223"/>
      <c r="MWE113" s="213"/>
      <c r="MWF113" s="213"/>
      <c r="MWG113" s="201"/>
      <c r="MWH113" s="223"/>
      <c r="MWI113" s="213"/>
      <c r="MWJ113" s="213"/>
      <c r="MWK113" s="201"/>
      <c r="MWL113" s="223"/>
      <c r="MWM113" s="213"/>
      <c r="MWN113" s="213"/>
      <c r="MWO113" s="201"/>
      <c r="MWP113" s="223"/>
      <c r="MWQ113" s="213"/>
      <c r="MWR113" s="213"/>
      <c r="MWS113" s="201"/>
      <c r="MWT113" s="223"/>
      <c r="MWU113" s="213"/>
      <c r="MWV113" s="213"/>
      <c r="MWW113" s="201"/>
      <c r="MWX113" s="223"/>
      <c r="MWY113" s="213"/>
      <c r="MWZ113" s="213"/>
      <c r="MXA113" s="201"/>
      <c r="MXB113" s="223"/>
      <c r="MXC113" s="213"/>
      <c r="MXD113" s="213"/>
      <c r="MXE113" s="201"/>
      <c r="MXF113" s="223"/>
      <c r="MXG113" s="213"/>
      <c r="MXH113" s="213"/>
      <c r="MXI113" s="201"/>
      <c r="MXJ113" s="223"/>
      <c r="MXK113" s="213"/>
      <c r="MXL113" s="213"/>
      <c r="MXM113" s="201"/>
      <c r="MXN113" s="223"/>
      <c r="MXO113" s="213"/>
      <c r="MXP113" s="213"/>
      <c r="MXQ113" s="201"/>
      <c r="MXR113" s="223"/>
      <c r="MXS113" s="213"/>
      <c r="MXT113" s="213"/>
      <c r="MXU113" s="201"/>
      <c r="MXV113" s="223"/>
      <c r="MXW113" s="213"/>
      <c r="MXX113" s="213"/>
      <c r="MXY113" s="201"/>
      <c r="MXZ113" s="223"/>
      <c r="MYA113" s="213"/>
      <c r="MYB113" s="213"/>
      <c r="MYC113" s="201"/>
      <c r="MYD113" s="223"/>
      <c r="MYE113" s="213"/>
      <c r="MYF113" s="213"/>
      <c r="MYG113" s="201"/>
      <c r="MYH113" s="223"/>
      <c r="MYI113" s="213"/>
      <c r="MYJ113" s="213"/>
      <c r="MYK113" s="201"/>
      <c r="MYL113" s="223"/>
      <c r="MYM113" s="213"/>
      <c r="MYN113" s="213"/>
      <c r="MYO113" s="201"/>
      <c r="MYP113" s="223"/>
      <c r="MYQ113" s="213"/>
      <c r="MYR113" s="213"/>
      <c r="MYS113" s="201"/>
      <c r="MYT113" s="223"/>
      <c r="MYU113" s="213"/>
      <c r="MYV113" s="213"/>
      <c r="MYW113" s="201"/>
      <c r="MYX113" s="223"/>
      <c r="MYY113" s="213"/>
      <c r="MYZ113" s="213"/>
      <c r="MZA113" s="201"/>
      <c r="MZB113" s="223"/>
      <c r="MZC113" s="213"/>
      <c r="MZD113" s="213"/>
      <c r="MZE113" s="201"/>
      <c r="MZF113" s="223"/>
      <c r="MZG113" s="213"/>
      <c r="MZH113" s="213"/>
      <c r="MZI113" s="201"/>
      <c r="MZJ113" s="223"/>
      <c r="MZK113" s="213"/>
      <c r="MZL113" s="213"/>
      <c r="MZM113" s="201"/>
      <c r="MZN113" s="223"/>
      <c r="MZO113" s="213"/>
      <c r="MZP113" s="213"/>
      <c r="MZQ113" s="201"/>
      <c r="MZR113" s="223"/>
      <c r="MZS113" s="213"/>
      <c r="MZT113" s="213"/>
      <c r="MZU113" s="201"/>
      <c r="MZV113" s="223"/>
      <c r="MZW113" s="213"/>
      <c r="MZX113" s="213"/>
      <c r="MZY113" s="201"/>
      <c r="MZZ113" s="223"/>
      <c r="NAA113" s="213"/>
      <c r="NAB113" s="213"/>
      <c r="NAC113" s="201"/>
      <c r="NAD113" s="223"/>
      <c r="NAE113" s="213"/>
      <c r="NAF113" s="213"/>
      <c r="NAG113" s="201"/>
      <c r="NAH113" s="223"/>
      <c r="NAI113" s="213"/>
      <c r="NAJ113" s="213"/>
      <c r="NAK113" s="201"/>
      <c r="NAL113" s="223"/>
      <c r="NAM113" s="213"/>
      <c r="NAN113" s="213"/>
      <c r="NAO113" s="201"/>
      <c r="NAP113" s="223"/>
      <c r="NAQ113" s="213"/>
      <c r="NAR113" s="213"/>
      <c r="NAS113" s="201"/>
      <c r="NAT113" s="223"/>
      <c r="NAU113" s="213"/>
      <c r="NAV113" s="213"/>
      <c r="NAW113" s="201"/>
      <c r="NAX113" s="223"/>
      <c r="NAY113" s="213"/>
      <c r="NAZ113" s="213"/>
      <c r="NBA113" s="201"/>
      <c r="NBB113" s="223"/>
      <c r="NBC113" s="213"/>
      <c r="NBD113" s="213"/>
      <c r="NBE113" s="201"/>
      <c r="NBF113" s="223"/>
      <c r="NBG113" s="213"/>
      <c r="NBH113" s="213"/>
      <c r="NBI113" s="201"/>
      <c r="NBJ113" s="223"/>
      <c r="NBK113" s="213"/>
      <c r="NBL113" s="213"/>
      <c r="NBM113" s="201"/>
      <c r="NBN113" s="223"/>
      <c r="NBO113" s="213"/>
      <c r="NBP113" s="213"/>
      <c r="NBQ113" s="201"/>
      <c r="NBR113" s="223"/>
      <c r="NBS113" s="213"/>
      <c r="NBT113" s="213"/>
      <c r="NBU113" s="201"/>
      <c r="NBV113" s="223"/>
      <c r="NBW113" s="213"/>
      <c r="NBX113" s="213"/>
      <c r="NBY113" s="201"/>
      <c r="NBZ113" s="223"/>
      <c r="NCA113" s="213"/>
      <c r="NCB113" s="213"/>
      <c r="NCC113" s="201"/>
      <c r="NCD113" s="223"/>
      <c r="NCE113" s="213"/>
      <c r="NCF113" s="213"/>
      <c r="NCG113" s="201"/>
      <c r="NCH113" s="223"/>
      <c r="NCI113" s="213"/>
      <c r="NCJ113" s="213"/>
      <c r="NCK113" s="201"/>
      <c r="NCL113" s="223"/>
      <c r="NCM113" s="213"/>
      <c r="NCN113" s="213"/>
      <c r="NCO113" s="201"/>
      <c r="NCP113" s="223"/>
      <c r="NCQ113" s="213"/>
      <c r="NCR113" s="213"/>
      <c r="NCS113" s="201"/>
      <c r="NCT113" s="223"/>
      <c r="NCU113" s="213"/>
      <c r="NCV113" s="213"/>
      <c r="NCW113" s="201"/>
      <c r="NCX113" s="223"/>
      <c r="NCY113" s="213"/>
      <c r="NCZ113" s="213"/>
      <c r="NDA113" s="201"/>
      <c r="NDB113" s="223"/>
      <c r="NDC113" s="213"/>
      <c r="NDD113" s="213"/>
      <c r="NDE113" s="201"/>
      <c r="NDF113" s="223"/>
      <c r="NDG113" s="213"/>
      <c r="NDH113" s="213"/>
      <c r="NDI113" s="201"/>
      <c r="NDJ113" s="223"/>
      <c r="NDK113" s="213"/>
      <c r="NDL113" s="213"/>
      <c r="NDM113" s="201"/>
      <c r="NDN113" s="223"/>
      <c r="NDO113" s="213"/>
      <c r="NDP113" s="213"/>
      <c r="NDQ113" s="201"/>
      <c r="NDR113" s="223"/>
      <c r="NDS113" s="213"/>
      <c r="NDT113" s="213"/>
      <c r="NDU113" s="201"/>
      <c r="NDV113" s="223"/>
      <c r="NDW113" s="213"/>
      <c r="NDX113" s="213"/>
      <c r="NDY113" s="201"/>
      <c r="NDZ113" s="223"/>
      <c r="NEA113" s="213"/>
      <c r="NEB113" s="213"/>
      <c r="NEC113" s="201"/>
      <c r="NED113" s="223"/>
      <c r="NEE113" s="213"/>
      <c r="NEF113" s="213"/>
      <c r="NEG113" s="201"/>
      <c r="NEH113" s="223"/>
      <c r="NEI113" s="213"/>
      <c r="NEJ113" s="213"/>
      <c r="NEK113" s="201"/>
      <c r="NEL113" s="223"/>
      <c r="NEM113" s="213"/>
      <c r="NEN113" s="213"/>
      <c r="NEO113" s="201"/>
      <c r="NEP113" s="223"/>
      <c r="NEQ113" s="213"/>
      <c r="NER113" s="213"/>
      <c r="NES113" s="201"/>
      <c r="NET113" s="223"/>
      <c r="NEU113" s="213"/>
      <c r="NEV113" s="213"/>
      <c r="NEW113" s="201"/>
      <c r="NEX113" s="223"/>
      <c r="NEY113" s="213"/>
      <c r="NEZ113" s="213"/>
      <c r="NFA113" s="201"/>
      <c r="NFB113" s="223"/>
      <c r="NFC113" s="213"/>
      <c r="NFD113" s="213"/>
      <c r="NFE113" s="201"/>
      <c r="NFF113" s="223"/>
      <c r="NFG113" s="213"/>
      <c r="NFH113" s="213"/>
      <c r="NFI113" s="201"/>
      <c r="NFJ113" s="223"/>
      <c r="NFK113" s="213"/>
      <c r="NFL113" s="213"/>
      <c r="NFM113" s="201"/>
      <c r="NFN113" s="223"/>
      <c r="NFO113" s="213"/>
      <c r="NFP113" s="213"/>
      <c r="NFQ113" s="201"/>
      <c r="NFR113" s="223"/>
      <c r="NFS113" s="213"/>
      <c r="NFT113" s="213"/>
      <c r="NFU113" s="201"/>
      <c r="NFV113" s="223"/>
      <c r="NFW113" s="213"/>
      <c r="NFX113" s="213"/>
      <c r="NFY113" s="201"/>
      <c r="NFZ113" s="223"/>
      <c r="NGA113" s="213"/>
      <c r="NGB113" s="213"/>
      <c r="NGC113" s="201"/>
      <c r="NGD113" s="223"/>
      <c r="NGE113" s="213"/>
      <c r="NGF113" s="213"/>
      <c r="NGG113" s="201"/>
      <c r="NGH113" s="223"/>
      <c r="NGI113" s="213"/>
      <c r="NGJ113" s="213"/>
      <c r="NGK113" s="201"/>
      <c r="NGL113" s="223"/>
      <c r="NGM113" s="213"/>
      <c r="NGN113" s="213"/>
      <c r="NGO113" s="201"/>
      <c r="NGP113" s="223"/>
      <c r="NGQ113" s="213"/>
      <c r="NGR113" s="213"/>
      <c r="NGS113" s="201"/>
      <c r="NGT113" s="223"/>
      <c r="NGU113" s="213"/>
      <c r="NGV113" s="213"/>
      <c r="NGW113" s="201"/>
      <c r="NGX113" s="223"/>
      <c r="NGY113" s="213"/>
      <c r="NGZ113" s="213"/>
      <c r="NHA113" s="201"/>
      <c r="NHB113" s="223"/>
      <c r="NHC113" s="213"/>
      <c r="NHD113" s="213"/>
      <c r="NHE113" s="201"/>
      <c r="NHF113" s="223"/>
      <c r="NHG113" s="213"/>
      <c r="NHH113" s="213"/>
      <c r="NHI113" s="201"/>
      <c r="NHJ113" s="223"/>
      <c r="NHK113" s="213"/>
      <c r="NHL113" s="213"/>
      <c r="NHM113" s="201"/>
      <c r="NHN113" s="223"/>
      <c r="NHO113" s="213"/>
      <c r="NHP113" s="213"/>
      <c r="NHQ113" s="201"/>
      <c r="NHR113" s="223"/>
      <c r="NHS113" s="213"/>
      <c r="NHT113" s="213"/>
      <c r="NHU113" s="201"/>
      <c r="NHV113" s="223"/>
      <c r="NHW113" s="213"/>
      <c r="NHX113" s="213"/>
      <c r="NHY113" s="201"/>
      <c r="NHZ113" s="223"/>
      <c r="NIA113" s="213"/>
      <c r="NIB113" s="213"/>
      <c r="NIC113" s="201"/>
      <c r="NID113" s="223"/>
      <c r="NIE113" s="213"/>
      <c r="NIF113" s="213"/>
      <c r="NIG113" s="201"/>
      <c r="NIH113" s="223"/>
      <c r="NII113" s="213"/>
      <c r="NIJ113" s="213"/>
      <c r="NIK113" s="201"/>
      <c r="NIL113" s="223"/>
      <c r="NIM113" s="213"/>
      <c r="NIN113" s="213"/>
      <c r="NIO113" s="201"/>
      <c r="NIP113" s="223"/>
      <c r="NIQ113" s="213"/>
      <c r="NIR113" s="213"/>
      <c r="NIS113" s="201"/>
      <c r="NIT113" s="223"/>
      <c r="NIU113" s="213"/>
      <c r="NIV113" s="213"/>
      <c r="NIW113" s="201"/>
      <c r="NIX113" s="223"/>
      <c r="NIY113" s="213"/>
      <c r="NIZ113" s="213"/>
      <c r="NJA113" s="201"/>
      <c r="NJB113" s="223"/>
      <c r="NJC113" s="213"/>
      <c r="NJD113" s="213"/>
      <c r="NJE113" s="201"/>
      <c r="NJF113" s="223"/>
      <c r="NJG113" s="213"/>
      <c r="NJH113" s="213"/>
      <c r="NJI113" s="201"/>
      <c r="NJJ113" s="223"/>
      <c r="NJK113" s="213"/>
      <c r="NJL113" s="213"/>
      <c r="NJM113" s="201"/>
      <c r="NJN113" s="223"/>
      <c r="NJO113" s="213"/>
      <c r="NJP113" s="213"/>
      <c r="NJQ113" s="201"/>
      <c r="NJR113" s="223"/>
      <c r="NJS113" s="213"/>
      <c r="NJT113" s="213"/>
      <c r="NJU113" s="201"/>
      <c r="NJV113" s="223"/>
      <c r="NJW113" s="213"/>
      <c r="NJX113" s="213"/>
      <c r="NJY113" s="201"/>
      <c r="NJZ113" s="223"/>
      <c r="NKA113" s="213"/>
      <c r="NKB113" s="213"/>
      <c r="NKC113" s="201"/>
      <c r="NKD113" s="223"/>
      <c r="NKE113" s="213"/>
      <c r="NKF113" s="213"/>
      <c r="NKG113" s="201"/>
      <c r="NKH113" s="223"/>
      <c r="NKI113" s="213"/>
      <c r="NKJ113" s="213"/>
      <c r="NKK113" s="201"/>
      <c r="NKL113" s="223"/>
      <c r="NKM113" s="213"/>
      <c r="NKN113" s="213"/>
      <c r="NKO113" s="201"/>
      <c r="NKP113" s="223"/>
      <c r="NKQ113" s="213"/>
      <c r="NKR113" s="213"/>
      <c r="NKS113" s="201"/>
      <c r="NKT113" s="223"/>
      <c r="NKU113" s="213"/>
      <c r="NKV113" s="213"/>
      <c r="NKW113" s="201"/>
      <c r="NKX113" s="223"/>
      <c r="NKY113" s="213"/>
      <c r="NKZ113" s="213"/>
      <c r="NLA113" s="201"/>
      <c r="NLB113" s="223"/>
      <c r="NLC113" s="213"/>
      <c r="NLD113" s="213"/>
      <c r="NLE113" s="201"/>
      <c r="NLF113" s="223"/>
      <c r="NLG113" s="213"/>
      <c r="NLH113" s="213"/>
      <c r="NLI113" s="201"/>
      <c r="NLJ113" s="223"/>
      <c r="NLK113" s="213"/>
      <c r="NLL113" s="213"/>
      <c r="NLM113" s="201"/>
      <c r="NLN113" s="223"/>
      <c r="NLO113" s="213"/>
      <c r="NLP113" s="213"/>
      <c r="NLQ113" s="201"/>
      <c r="NLR113" s="223"/>
      <c r="NLS113" s="213"/>
      <c r="NLT113" s="213"/>
      <c r="NLU113" s="201"/>
      <c r="NLV113" s="223"/>
      <c r="NLW113" s="213"/>
      <c r="NLX113" s="213"/>
      <c r="NLY113" s="201"/>
      <c r="NLZ113" s="223"/>
      <c r="NMA113" s="213"/>
      <c r="NMB113" s="213"/>
      <c r="NMC113" s="201"/>
      <c r="NMD113" s="223"/>
      <c r="NME113" s="213"/>
      <c r="NMF113" s="213"/>
      <c r="NMG113" s="201"/>
      <c r="NMH113" s="223"/>
      <c r="NMI113" s="213"/>
      <c r="NMJ113" s="213"/>
      <c r="NMK113" s="201"/>
      <c r="NML113" s="223"/>
      <c r="NMM113" s="213"/>
      <c r="NMN113" s="213"/>
      <c r="NMO113" s="201"/>
      <c r="NMP113" s="223"/>
      <c r="NMQ113" s="213"/>
      <c r="NMR113" s="213"/>
      <c r="NMS113" s="201"/>
      <c r="NMT113" s="223"/>
      <c r="NMU113" s="213"/>
      <c r="NMV113" s="213"/>
      <c r="NMW113" s="201"/>
      <c r="NMX113" s="223"/>
      <c r="NMY113" s="213"/>
      <c r="NMZ113" s="213"/>
      <c r="NNA113" s="201"/>
      <c r="NNB113" s="223"/>
      <c r="NNC113" s="213"/>
      <c r="NND113" s="213"/>
      <c r="NNE113" s="201"/>
      <c r="NNF113" s="223"/>
      <c r="NNG113" s="213"/>
      <c r="NNH113" s="213"/>
      <c r="NNI113" s="201"/>
      <c r="NNJ113" s="223"/>
      <c r="NNK113" s="213"/>
      <c r="NNL113" s="213"/>
      <c r="NNM113" s="201"/>
      <c r="NNN113" s="223"/>
      <c r="NNO113" s="213"/>
      <c r="NNP113" s="213"/>
      <c r="NNQ113" s="201"/>
      <c r="NNR113" s="223"/>
      <c r="NNS113" s="213"/>
      <c r="NNT113" s="213"/>
      <c r="NNU113" s="201"/>
      <c r="NNV113" s="223"/>
      <c r="NNW113" s="213"/>
      <c r="NNX113" s="213"/>
      <c r="NNY113" s="201"/>
      <c r="NNZ113" s="223"/>
      <c r="NOA113" s="213"/>
      <c r="NOB113" s="213"/>
      <c r="NOC113" s="201"/>
      <c r="NOD113" s="223"/>
      <c r="NOE113" s="213"/>
      <c r="NOF113" s="213"/>
      <c r="NOG113" s="201"/>
      <c r="NOH113" s="223"/>
      <c r="NOI113" s="213"/>
      <c r="NOJ113" s="213"/>
      <c r="NOK113" s="201"/>
      <c r="NOL113" s="223"/>
      <c r="NOM113" s="213"/>
      <c r="NON113" s="213"/>
      <c r="NOO113" s="201"/>
      <c r="NOP113" s="223"/>
      <c r="NOQ113" s="213"/>
      <c r="NOR113" s="213"/>
      <c r="NOS113" s="201"/>
      <c r="NOT113" s="223"/>
      <c r="NOU113" s="213"/>
      <c r="NOV113" s="213"/>
      <c r="NOW113" s="201"/>
      <c r="NOX113" s="223"/>
      <c r="NOY113" s="213"/>
      <c r="NOZ113" s="213"/>
      <c r="NPA113" s="201"/>
      <c r="NPB113" s="223"/>
      <c r="NPC113" s="213"/>
      <c r="NPD113" s="213"/>
      <c r="NPE113" s="201"/>
      <c r="NPF113" s="223"/>
      <c r="NPG113" s="213"/>
      <c r="NPH113" s="213"/>
      <c r="NPI113" s="201"/>
      <c r="NPJ113" s="223"/>
      <c r="NPK113" s="213"/>
      <c r="NPL113" s="213"/>
      <c r="NPM113" s="201"/>
      <c r="NPN113" s="223"/>
      <c r="NPO113" s="213"/>
      <c r="NPP113" s="213"/>
      <c r="NPQ113" s="201"/>
      <c r="NPR113" s="223"/>
      <c r="NPS113" s="213"/>
      <c r="NPT113" s="213"/>
      <c r="NPU113" s="201"/>
      <c r="NPV113" s="223"/>
      <c r="NPW113" s="213"/>
      <c r="NPX113" s="213"/>
      <c r="NPY113" s="201"/>
      <c r="NPZ113" s="223"/>
      <c r="NQA113" s="213"/>
      <c r="NQB113" s="213"/>
      <c r="NQC113" s="201"/>
      <c r="NQD113" s="223"/>
      <c r="NQE113" s="213"/>
      <c r="NQF113" s="213"/>
      <c r="NQG113" s="201"/>
      <c r="NQH113" s="223"/>
      <c r="NQI113" s="213"/>
      <c r="NQJ113" s="213"/>
      <c r="NQK113" s="201"/>
      <c r="NQL113" s="223"/>
      <c r="NQM113" s="213"/>
      <c r="NQN113" s="213"/>
      <c r="NQO113" s="201"/>
      <c r="NQP113" s="223"/>
      <c r="NQQ113" s="213"/>
      <c r="NQR113" s="213"/>
      <c r="NQS113" s="201"/>
      <c r="NQT113" s="223"/>
      <c r="NQU113" s="213"/>
      <c r="NQV113" s="213"/>
      <c r="NQW113" s="201"/>
      <c r="NQX113" s="223"/>
      <c r="NQY113" s="213"/>
      <c r="NQZ113" s="213"/>
      <c r="NRA113" s="201"/>
      <c r="NRB113" s="223"/>
      <c r="NRC113" s="213"/>
      <c r="NRD113" s="213"/>
      <c r="NRE113" s="201"/>
      <c r="NRF113" s="223"/>
      <c r="NRG113" s="213"/>
      <c r="NRH113" s="213"/>
      <c r="NRI113" s="201"/>
      <c r="NRJ113" s="223"/>
      <c r="NRK113" s="213"/>
      <c r="NRL113" s="213"/>
      <c r="NRM113" s="201"/>
      <c r="NRN113" s="223"/>
      <c r="NRO113" s="213"/>
      <c r="NRP113" s="213"/>
      <c r="NRQ113" s="201"/>
      <c r="NRR113" s="223"/>
      <c r="NRS113" s="213"/>
      <c r="NRT113" s="213"/>
      <c r="NRU113" s="201"/>
      <c r="NRV113" s="223"/>
      <c r="NRW113" s="213"/>
      <c r="NRX113" s="213"/>
      <c r="NRY113" s="201"/>
      <c r="NRZ113" s="223"/>
      <c r="NSA113" s="213"/>
      <c r="NSB113" s="213"/>
      <c r="NSC113" s="201"/>
      <c r="NSD113" s="223"/>
      <c r="NSE113" s="213"/>
      <c r="NSF113" s="213"/>
      <c r="NSG113" s="201"/>
      <c r="NSH113" s="223"/>
      <c r="NSI113" s="213"/>
      <c r="NSJ113" s="213"/>
      <c r="NSK113" s="201"/>
      <c r="NSL113" s="223"/>
      <c r="NSM113" s="213"/>
      <c r="NSN113" s="213"/>
      <c r="NSO113" s="201"/>
      <c r="NSP113" s="223"/>
      <c r="NSQ113" s="213"/>
      <c r="NSR113" s="213"/>
      <c r="NSS113" s="201"/>
      <c r="NST113" s="223"/>
      <c r="NSU113" s="213"/>
      <c r="NSV113" s="213"/>
      <c r="NSW113" s="201"/>
      <c r="NSX113" s="223"/>
      <c r="NSY113" s="213"/>
      <c r="NSZ113" s="213"/>
      <c r="NTA113" s="201"/>
      <c r="NTB113" s="223"/>
      <c r="NTC113" s="213"/>
      <c r="NTD113" s="213"/>
      <c r="NTE113" s="201"/>
      <c r="NTF113" s="223"/>
      <c r="NTG113" s="213"/>
      <c r="NTH113" s="213"/>
      <c r="NTI113" s="201"/>
      <c r="NTJ113" s="223"/>
      <c r="NTK113" s="213"/>
      <c r="NTL113" s="213"/>
      <c r="NTM113" s="201"/>
      <c r="NTN113" s="223"/>
      <c r="NTO113" s="213"/>
      <c r="NTP113" s="213"/>
      <c r="NTQ113" s="201"/>
      <c r="NTR113" s="223"/>
      <c r="NTS113" s="213"/>
      <c r="NTT113" s="213"/>
      <c r="NTU113" s="201"/>
      <c r="NTV113" s="223"/>
      <c r="NTW113" s="213"/>
      <c r="NTX113" s="213"/>
      <c r="NTY113" s="201"/>
      <c r="NTZ113" s="223"/>
      <c r="NUA113" s="213"/>
      <c r="NUB113" s="213"/>
      <c r="NUC113" s="201"/>
      <c r="NUD113" s="223"/>
      <c r="NUE113" s="213"/>
      <c r="NUF113" s="213"/>
      <c r="NUG113" s="201"/>
      <c r="NUH113" s="223"/>
      <c r="NUI113" s="213"/>
      <c r="NUJ113" s="213"/>
      <c r="NUK113" s="201"/>
      <c r="NUL113" s="223"/>
      <c r="NUM113" s="213"/>
      <c r="NUN113" s="213"/>
      <c r="NUO113" s="201"/>
      <c r="NUP113" s="223"/>
      <c r="NUQ113" s="213"/>
      <c r="NUR113" s="213"/>
      <c r="NUS113" s="201"/>
      <c r="NUT113" s="223"/>
      <c r="NUU113" s="213"/>
      <c r="NUV113" s="213"/>
      <c r="NUW113" s="201"/>
      <c r="NUX113" s="223"/>
      <c r="NUY113" s="213"/>
      <c r="NUZ113" s="213"/>
      <c r="NVA113" s="201"/>
      <c r="NVB113" s="223"/>
      <c r="NVC113" s="213"/>
      <c r="NVD113" s="213"/>
      <c r="NVE113" s="201"/>
      <c r="NVF113" s="223"/>
      <c r="NVG113" s="213"/>
      <c r="NVH113" s="213"/>
      <c r="NVI113" s="201"/>
      <c r="NVJ113" s="223"/>
      <c r="NVK113" s="213"/>
      <c r="NVL113" s="213"/>
      <c r="NVM113" s="201"/>
      <c r="NVN113" s="223"/>
      <c r="NVO113" s="213"/>
      <c r="NVP113" s="213"/>
      <c r="NVQ113" s="201"/>
      <c r="NVR113" s="223"/>
      <c r="NVS113" s="213"/>
      <c r="NVT113" s="213"/>
      <c r="NVU113" s="201"/>
      <c r="NVV113" s="223"/>
      <c r="NVW113" s="213"/>
      <c r="NVX113" s="213"/>
      <c r="NVY113" s="201"/>
      <c r="NVZ113" s="223"/>
      <c r="NWA113" s="213"/>
      <c r="NWB113" s="213"/>
      <c r="NWC113" s="201"/>
      <c r="NWD113" s="223"/>
      <c r="NWE113" s="213"/>
      <c r="NWF113" s="213"/>
      <c r="NWG113" s="201"/>
      <c r="NWH113" s="223"/>
      <c r="NWI113" s="213"/>
      <c r="NWJ113" s="213"/>
      <c r="NWK113" s="201"/>
      <c r="NWL113" s="223"/>
      <c r="NWM113" s="213"/>
      <c r="NWN113" s="213"/>
      <c r="NWO113" s="201"/>
      <c r="NWP113" s="223"/>
      <c r="NWQ113" s="213"/>
      <c r="NWR113" s="213"/>
      <c r="NWS113" s="201"/>
      <c r="NWT113" s="223"/>
      <c r="NWU113" s="213"/>
      <c r="NWV113" s="213"/>
      <c r="NWW113" s="201"/>
      <c r="NWX113" s="223"/>
      <c r="NWY113" s="213"/>
      <c r="NWZ113" s="213"/>
      <c r="NXA113" s="201"/>
      <c r="NXB113" s="223"/>
      <c r="NXC113" s="213"/>
      <c r="NXD113" s="213"/>
      <c r="NXE113" s="201"/>
      <c r="NXF113" s="223"/>
      <c r="NXG113" s="213"/>
      <c r="NXH113" s="213"/>
      <c r="NXI113" s="201"/>
      <c r="NXJ113" s="223"/>
      <c r="NXK113" s="213"/>
      <c r="NXL113" s="213"/>
      <c r="NXM113" s="201"/>
      <c r="NXN113" s="223"/>
      <c r="NXO113" s="213"/>
      <c r="NXP113" s="213"/>
      <c r="NXQ113" s="201"/>
      <c r="NXR113" s="223"/>
      <c r="NXS113" s="213"/>
      <c r="NXT113" s="213"/>
      <c r="NXU113" s="201"/>
      <c r="NXV113" s="223"/>
      <c r="NXW113" s="213"/>
      <c r="NXX113" s="213"/>
      <c r="NXY113" s="201"/>
      <c r="NXZ113" s="223"/>
      <c r="NYA113" s="213"/>
      <c r="NYB113" s="213"/>
      <c r="NYC113" s="201"/>
      <c r="NYD113" s="223"/>
      <c r="NYE113" s="213"/>
      <c r="NYF113" s="213"/>
      <c r="NYG113" s="201"/>
      <c r="NYH113" s="223"/>
      <c r="NYI113" s="213"/>
      <c r="NYJ113" s="213"/>
      <c r="NYK113" s="201"/>
      <c r="NYL113" s="223"/>
      <c r="NYM113" s="213"/>
      <c r="NYN113" s="213"/>
      <c r="NYO113" s="201"/>
      <c r="NYP113" s="223"/>
      <c r="NYQ113" s="213"/>
      <c r="NYR113" s="213"/>
      <c r="NYS113" s="201"/>
      <c r="NYT113" s="223"/>
      <c r="NYU113" s="213"/>
      <c r="NYV113" s="213"/>
      <c r="NYW113" s="201"/>
      <c r="NYX113" s="223"/>
      <c r="NYY113" s="213"/>
      <c r="NYZ113" s="213"/>
      <c r="NZA113" s="201"/>
      <c r="NZB113" s="223"/>
      <c r="NZC113" s="213"/>
      <c r="NZD113" s="213"/>
      <c r="NZE113" s="201"/>
      <c r="NZF113" s="223"/>
      <c r="NZG113" s="213"/>
      <c r="NZH113" s="213"/>
      <c r="NZI113" s="201"/>
      <c r="NZJ113" s="223"/>
      <c r="NZK113" s="213"/>
      <c r="NZL113" s="213"/>
      <c r="NZM113" s="201"/>
      <c r="NZN113" s="223"/>
      <c r="NZO113" s="213"/>
      <c r="NZP113" s="213"/>
      <c r="NZQ113" s="201"/>
      <c r="NZR113" s="223"/>
      <c r="NZS113" s="213"/>
      <c r="NZT113" s="213"/>
      <c r="NZU113" s="201"/>
      <c r="NZV113" s="223"/>
      <c r="NZW113" s="213"/>
      <c r="NZX113" s="213"/>
      <c r="NZY113" s="201"/>
      <c r="NZZ113" s="223"/>
      <c r="OAA113" s="213"/>
      <c r="OAB113" s="213"/>
      <c r="OAC113" s="201"/>
      <c r="OAD113" s="223"/>
      <c r="OAE113" s="213"/>
      <c r="OAF113" s="213"/>
      <c r="OAG113" s="201"/>
      <c r="OAH113" s="223"/>
      <c r="OAI113" s="213"/>
      <c r="OAJ113" s="213"/>
      <c r="OAK113" s="201"/>
      <c r="OAL113" s="223"/>
      <c r="OAM113" s="213"/>
      <c r="OAN113" s="213"/>
      <c r="OAO113" s="201"/>
      <c r="OAP113" s="223"/>
      <c r="OAQ113" s="213"/>
      <c r="OAR113" s="213"/>
      <c r="OAS113" s="201"/>
      <c r="OAT113" s="223"/>
      <c r="OAU113" s="213"/>
      <c r="OAV113" s="213"/>
      <c r="OAW113" s="201"/>
      <c r="OAX113" s="223"/>
      <c r="OAY113" s="213"/>
      <c r="OAZ113" s="213"/>
      <c r="OBA113" s="201"/>
      <c r="OBB113" s="223"/>
      <c r="OBC113" s="213"/>
      <c r="OBD113" s="213"/>
      <c r="OBE113" s="201"/>
      <c r="OBF113" s="223"/>
      <c r="OBG113" s="213"/>
      <c r="OBH113" s="213"/>
      <c r="OBI113" s="201"/>
      <c r="OBJ113" s="223"/>
      <c r="OBK113" s="213"/>
      <c r="OBL113" s="213"/>
      <c r="OBM113" s="201"/>
      <c r="OBN113" s="223"/>
      <c r="OBO113" s="213"/>
      <c r="OBP113" s="213"/>
      <c r="OBQ113" s="201"/>
      <c r="OBR113" s="223"/>
      <c r="OBS113" s="213"/>
      <c r="OBT113" s="213"/>
      <c r="OBU113" s="201"/>
      <c r="OBV113" s="223"/>
      <c r="OBW113" s="213"/>
      <c r="OBX113" s="213"/>
      <c r="OBY113" s="201"/>
      <c r="OBZ113" s="223"/>
      <c r="OCA113" s="213"/>
      <c r="OCB113" s="213"/>
      <c r="OCC113" s="201"/>
      <c r="OCD113" s="223"/>
      <c r="OCE113" s="213"/>
      <c r="OCF113" s="213"/>
      <c r="OCG113" s="201"/>
      <c r="OCH113" s="223"/>
      <c r="OCI113" s="213"/>
      <c r="OCJ113" s="213"/>
      <c r="OCK113" s="201"/>
      <c r="OCL113" s="223"/>
      <c r="OCM113" s="213"/>
      <c r="OCN113" s="213"/>
      <c r="OCO113" s="201"/>
      <c r="OCP113" s="223"/>
      <c r="OCQ113" s="213"/>
      <c r="OCR113" s="213"/>
      <c r="OCS113" s="201"/>
      <c r="OCT113" s="223"/>
      <c r="OCU113" s="213"/>
      <c r="OCV113" s="213"/>
      <c r="OCW113" s="201"/>
      <c r="OCX113" s="223"/>
      <c r="OCY113" s="213"/>
      <c r="OCZ113" s="213"/>
      <c r="ODA113" s="201"/>
      <c r="ODB113" s="223"/>
      <c r="ODC113" s="213"/>
      <c r="ODD113" s="213"/>
      <c r="ODE113" s="201"/>
      <c r="ODF113" s="223"/>
      <c r="ODG113" s="213"/>
      <c r="ODH113" s="213"/>
      <c r="ODI113" s="201"/>
      <c r="ODJ113" s="223"/>
      <c r="ODK113" s="213"/>
      <c r="ODL113" s="213"/>
      <c r="ODM113" s="201"/>
      <c r="ODN113" s="223"/>
      <c r="ODO113" s="213"/>
      <c r="ODP113" s="213"/>
      <c r="ODQ113" s="201"/>
      <c r="ODR113" s="223"/>
      <c r="ODS113" s="213"/>
      <c r="ODT113" s="213"/>
      <c r="ODU113" s="201"/>
      <c r="ODV113" s="223"/>
      <c r="ODW113" s="213"/>
      <c r="ODX113" s="213"/>
      <c r="ODY113" s="201"/>
      <c r="ODZ113" s="223"/>
      <c r="OEA113" s="213"/>
      <c r="OEB113" s="213"/>
      <c r="OEC113" s="201"/>
      <c r="OED113" s="223"/>
      <c r="OEE113" s="213"/>
      <c r="OEF113" s="213"/>
      <c r="OEG113" s="201"/>
      <c r="OEH113" s="223"/>
      <c r="OEI113" s="213"/>
      <c r="OEJ113" s="213"/>
      <c r="OEK113" s="201"/>
      <c r="OEL113" s="223"/>
      <c r="OEM113" s="213"/>
      <c r="OEN113" s="213"/>
      <c r="OEO113" s="201"/>
      <c r="OEP113" s="223"/>
      <c r="OEQ113" s="213"/>
      <c r="OER113" s="213"/>
      <c r="OES113" s="201"/>
      <c r="OET113" s="223"/>
      <c r="OEU113" s="213"/>
      <c r="OEV113" s="213"/>
      <c r="OEW113" s="201"/>
      <c r="OEX113" s="223"/>
      <c r="OEY113" s="213"/>
      <c r="OEZ113" s="213"/>
      <c r="OFA113" s="201"/>
      <c r="OFB113" s="223"/>
      <c r="OFC113" s="213"/>
      <c r="OFD113" s="213"/>
      <c r="OFE113" s="201"/>
      <c r="OFF113" s="223"/>
      <c r="OFG113" s="213"/>
      <c r="OFH113" s="213"/>
      <c r="OFI113" s="201"/>
      <c r="OFJ113" s="223"/>
      <c r="OFK113" s="213"/>
      <c r="OFL113" s="213"/>
      <c r="OFM113" s="201"/>
      <c r="OFN113" s="223"/>
      <c r="OFO113" s="213"/>
      <c r="OFP113" s="213"/>
      <c r="OFQ113" s="201"/>
      <c r="OFR113" s="223"/>
      <c r="OFS113" s="213"/>
      <c r="OFT113" s="213"/>
      <c r="OFU113" s="201"/>
      <c r="OFV113" s="223"/>
      <c r="OFW113" s="213"/>
      <c r="OFX113" s="213"/>
      <c r="OFY113" s="201"/>
      <c r="OFZ113" s="223"/>
      <c r="OGA113" s="213"/>
      <c r="OGB113" s="213"/>
      <c r="OGC113" s="201"/>
      <c r="OGD113" s="223"/>
      <c r="OGE113" s="213"/>
      <c r="OGF113" s="213"/>
      <c r="OGG113" s="201"/>
      <c r="OGH113" s="223"/>
      <c r="OGI113" s="213"/>
      <c r="OGJ113" s="213"/>
      <c r="OGK113" s="201"/>
      <c r="OGL113" s="223"/>
      <c r="OGM113" s="213"/>
      <c r="OGN113" s="213"/>
      <c r="OGO113" s="201"/>
      <c r="OGP113" s="223"/>
      <c r="OGQ113" s="213"/>
      <c r="OGR113" s="213"/>
      <c r="OGS113" s="201"/>
      <c r="OGT113" s="223"/>
      <c r="OGU113" s="213"/>
      <c r="OGV113" s="213"/>
      <c r="OGW113" s="201"/>
      <c r="OGX113" s="223"/>
      <c r="OGY113" s="213"/>
      <c r="OGZ113" s="213"/>
      <c r="OHA113" s="201"/>
      <c r="OHB113" s="223"/>
      <c r="OHC113" s="213"/>
      <c r="OHD113" s="213"/>
      <c r="OHE113" s="201"/>
      <c r="OHF113" s="223"/>
      <c r="OHG113" s="213"/>
      <c r="OHH113" s="213"/>
      <c r="OHI113" s="201"/>
      <c r="OHJ113" s="223"/>
      <c r="OHK113" s="213"/>
      <c r="OHL113" s="213"/>
      <c r="OHM113" s="201"/>
      <c r="OHN113" s="223"/>
      <c r="OHO113" s="213"/>
      <c r="OHP113" s="213"/>
      <c r="OHQ113" s="201"/>
      <c r="OHR113" s="223"/>
      <c r="OHS113" s="213"/>
      <c r="OHT113" s="213"/>
      <c r="OHU113" s="201"/>
      <c r="OHV113" s="223"/>
      <c r="OHW113" s="213"/>
      <c r="OHX113" s="213"/>
      <c r="OHY113" s="201"/>
      <c r="OHZ113" s="223"/>
      <c r="OIA113" s="213"/>
      <c r="OIB113" s="213"/>
      <c r="OIC113" s="201"/>
      <c r="OID113" s="223"/>
      <c r="OIE113" s="213"/>
      <c r="OIF113" s="213"/>
      <c r="OIG113" s="201"/>
      <c r="OIH113" s="223"/>
      <c r="OII113" s="213"/>
      <c r="OIJ113" s="213"/>
      <c r="OIK113" s="201"/>
      <c r="OIL113" s="223"/>
      <c r="OIM113" s="213"/>
      <c r="OIN113" s="213"/>
      <c r="OIO113" s="201"/>
      <c r="OIP113" s="223"/>
      <c r="OIQ113" s="213"/>
      <c r="OIR113" s="213"/>
      <c r="OIS113" s="201"/>
      <c r="OIT113" s="223"/>
      <c r="OIU113" s="213"/>
      <c r="OIV113" s="213"/>
      <c r="OIW113" s="201"/>
      <c r="OIX113" s="223"/>
      <c r="OIY113" s="213"/>
      <c r="OIZ113" s="213"/>
      <c r="OJA113" s="201"/>
      <c r="OJB113" s="223"/>
      <c r="OJC113" s="213"/>
      <c r="OJD113" s="213"/>
      <c r="OJE113" s="201"/>
      <c r="OJF113" s="223"/>
      <c r="OJG113" s="213"/>
      <c r="OJH113" s="213"/>
      <c r="OJI113" s="201"/>
      <c r="OJJ113" s="223"/>
      <c r="OJK113" s="213"/>
      <c r="OJL113" s="213"/>
      <c r="OJM113" s="201"/>
      <c r="OJN113" s="223"/>
      <c r="OJO113" s="213"/>
      <c r="OJP113" s="213"/>
      <c r="OJQ113" s="201"/>
      <c r="OJR113" s="223"/>
      <c r="OJS113" s="213"/>
      <c r="OJT113" s="213"/>
      <c r="OJU113" s="201"/>
      <c r="OJV113" s="223"/>
      <c r="OJW113" s="213"/>
      <c r="OJX113" s="213"/>
      <c r="OJY113" s="201"/>
      <c r="OJZ113" s="223"/>
      <c r="OKA113" s="213"/>
      <c r="OKB113" s="213"/>
      <c r="OKC113" s="201"/>
      <c r="OKD113" s="223"/>
      <c r="OKE113" s="213"/>
      <c r="OKF113" s="213"/>
      <c r="OKG113" s="201"/>
      <c r="OKH113" s="223"/>
      <c r="OKI113" s="213"/>
      <c r="OKJ113" s="213"/>
      <c r="OKK113" s="201"/>
      <c r="OKL113" s="223"/>
      <c r="OKM113" s="213"/>
      <c r="OKN113" s="213"/>
      <c r="OKO113" s="201"/>
      <c r="OKP113" s="223"/>
      <c r="OKQ113" s="213"/>
      <c r="OKR113" s="213"/>
      <c r="OKS113" s="201"/>
      <c r="OKT113" s="223"/>
      <c r="OKU113" s="213"/>
      <c r="OKV113" s="213"/>
      <c r="OKW113" s="201"/>
      <c r="OKX113" s="223"/>
      <c r="OKY113" s="213"/>
      <c r="OKZ113" s="213"/>
      <c r="OLA113" s="201"/>
      <c r="OLB113" s="223"/>
      <c r="OLC113" s="213"/>
      <c r="OLD113" s="213"/>
      <c r="OLE113" s="201"/>
      <c r="OLF113" s="223"/>
      <c r="OLG113" s="213"/>
      <c r="OLH113" s="213"/>
      <c r="OLI113" s="201"/>
      <c r="OLJ113" s="223"/>
      <c r="OLK113" s="213"/>
      <c r="OLL113" s="213"/>
      <c r="OLM113" s="201"/>
      <c r="OLN113" s="223"/>
      <c r="OLO113" s="213"/>
      <c r="OLP113" s="213"/>
      <c r="OLQ113" s="201"/>
      <c r="OLR113" s="223"/>
      <c r="OLS113" s="213"/>
      <c r="OLT113" s="213"/>
      <c r="OLU113" s="201"/>
      <c r="OLV113" s="223"/>
      <c r="OLW113" s="213"/>
      <c r="OLX113" s="213"/>
      <c r="OLY113" s="201"/>
      <c r="OLZ113" s="223"/>
      <c r="OMA113" s="213"/>
      <c r="OMB113" s="213"/>
      <c r="OMC113" s="201"/>
      <c r="OMD113" s="223"/>
      <c r="OME113" s="213"/>
      <c r="OMF113" s="213"/>
      <c r="OMG113" s="201"/>
      <c r="OMH113" s="223"/>
      <c r="OMI113" s="213"/>
      <c r="OMJ113" s="213"/>
      <c r="OMK113" s="201"/>
      <c r="OML113" s="223"/>
      <c r="OMM113" s="213"/>
      <c r="OMN113" s="213"/>
      <c r="OMO113" s="201"/>
      <c r="OMP113" s="223"/>
      <c r="OMQ113" s="213"/>
      <c r="OMR113" s="213"/>
      <c r="OMS113" s="201"/>
      <c r="OMT113" s="223"/>
      <c r="OMU113" s="213"/>
      <c r="OMV113" s="213"/>
      <c r="OMW113" s="201"/>
      <c r="OMX113" s="223"/>
      <c r="OMY113" s="213"/>
      <c r="OMZ113" s="213"/>
      <c r="ONA113" s="201"/>
      <c r="ONB113" s="223"/>
      <c r="ONC113" s="213"/>
      <c r="OND113" s="213"/>
      <c r="ONE113" s="201"/>
      <c r="ONF113" s="223"/>
      <c r="ONG113" s="213"/>
      <c r="ONH113" s="213"/>
      <c r="ONI113" s="201"/>
      <c r="ONJ113" s="223"/>
      <c r="ONK113" s="213"/>
      <c r="ONL113" s="213"/>
      <c r="ONM113" s="201"/>
      <c r="ONN113" s="223"/>
      <c r="ONO113" s="213"/>
      <c r="ONP113" s="213"/>
      <c r="ONQ113" s="201"/>
      <c r="ONR113" s="223"/>
      <c r="ONS113" s="213"/>
      <c r="ONT113" s="213"/>
      <c r="ONU113" s="201"/>
      <c r="ONV113" s="223"/>
      <c r="ONW113" s="213"/>
      <c r="ONX113" s="213"/>
      <c r="ONY113" s="201"/>
      <c r="ONZ113" s="223"/>
      <c r="OOA113" s="213"/>
      <c r="OOB113" s="213"/>
      <c r="OOC113" s="201"/>
      <c r="OOD113" s="223"/>
      <c r="OOE113" s="213"/>
      <c r="OOF113" s="213"/>
      <c r="OOG113" s="201"/>
      <c r="OOH113" s="223"/>
      <c r="OOI113" s="213"/>
      <c r="OOJ113" s="213"/>
      <c r="OOK113" s="201"/>
      <c r="OOL113" s="223"/>
      <c r="OOM113" s="213"/>
      <c r="OON113" s="213"/>
      <c r="OOO113" s="201"/>
      <c r="OOP113" s="223"/>
      <c r="OOQ113" s="213"/>
      <c r="OOR113" s="213"/>
      <c r="OOS113" s="201"/>
      <c r="OOT113" s="223"/>
      <c r="OOU113" s="213"/>
      <c r="OOV113" s="213"/>
      <c r="OOW113" s="201"/>
      <c r="OOX113" s="223"/>
      <c r="OOY113" s="213"/>
      <c r="OOZ113" s="213"/>
      <c r="OPA113" s="201"/>
      <c r="OPB113" s="223"/>
      <c r="OPC113" s="213"/>
      <c r="OPD113" s="213"/>
      <c r="OPE113" s="201"/>
      <c r="OPF113" s="223"/>
      <c r="OPG113" s="213"/>
      <c r="OPH113" s="213"/>
      <c r="OPI113" s="201"/>
      <c r="OPJ113" s="223"/>
      <c r="OPK113" s="213"/>
      <c r="OPL113" s="213"/>
      <c r="OPM113" s="201"/>
      <c r="OPN113" s="223"/>
      <c r="OPO113" s="213"/>
      <c r="OPP113" s="213"/>
      <c r="OPQ113" s="201"/>
      <c r="OPR113" s="223"/>
      <c r="OPS113" s="213"/>
      <c r="OPT113" s="213"/>
      <c r="OPU113" s="201"/>
      <c r="OPV113" s="223"/>
      <c r="OPW113" s="213"/>
      <c r="OPX113" s="213"/>
      <c r="OPY113" s="201"/>
      <c r="OPZ113" s="223"/>
      <c r="OQA113" s="213"/>
      <c r="OQB113" s="213"/>
      <c r="OQC113" s="201"/>
      <c r="OQD113" s="223"/>
      <c r="OQE113" s="213"/>
      <c r="OQF113" s="213"/>
      <c r="OQG113" s="201"/>
      <c r="OQH113" s="223"/>
      <c r="OQI113" s="213"/>
      <c r="OQJ113" s="213"/>
      <c r="OQK113" s="201"/>
      <c r="OQL113" s="223"/>
      <c r="OQM113" s="213"/>
      <c r="OQN113" s="213"/>
      <c r="OQO113" s="201"/>
      <c r="OQP113" s="223"/>
      <c r="OQQ113" s="213"/>
      <c r="OQR113" s="213"/>
      <c r="OQS113" s="201"/>
      <c r="OQT113" s="223"/>
      <c r="OQU113" s="213"/>
      <c r="OQV113" s="213"/>
      <c r="OQW113" s="201"/>
      <c r="OQX113" s="223"/>
      <c r="OQY113" s="213"/>
      <c r="OQZ113" s="213"/>
      <c r="ORA113" s="201"/>
      <c r="ORB113" s="223"/>
      <c r="ORC113" s="213"/>
      <c r="ORD113" s="213"/>
      <c r="ORE113" s="201"/>
      <c r="ORF113" s="223"/>
      <c r="ORG113" s="213"/>
      <c r="ORH113" s="213"/>
      <c r="ORI113" s="201"/>
      <c r="ORJ113" s="223"/>
      <c r="ORK113" s="213"/>
      <c r="ORL113" s="213"/>
      <c r="ORM113" s="201"/>
      <c r="ORN113" s="223"/>
      <c r="ORO113" s="213"/>
      <c r="ORP113" s="213"/>
      <c r="ORQ113" s="201"/>
      <c r="ORR113" s="223"/>
      <c r="ORS113" s="213"/>
      <c r="ORT113" s="213"/>
      <c r="ORU113" s="201"/>
      <c r="ORV113" s="223"/>
      <c r="ORW113" s="213"/>
      <c r="ORX113" s="213"/>
      <c r="ORY113" s="201"/>
      <c r="ORZ113" s="223"/>
      <c r="OSA113" s="213"/>
      <c r="OSB113" s="213"/>
      <c r="OSC113" s="201"/>
      <c r="OSD113" s="223"/>
      <c r="OSE113" s="213"/>
      <c r="OSF113" s="213"/>
      <c r="OSG113" s="201"/>
      <c r="OSH113" s="223"/>
      <c r="OSI113" s="213"/>
      <c r="OSJ113" s="213"/>
      <c r="OSK113" s="201"/>
      <c r="OSL113" s="223"/>
      <c r="OSM113" s="213"/>
      <c r="OSN113" s="213"/>
      <c r="OSO113" s="201"/>
      <c r="OSP113" s="223"/>
      <c r="OSQ113" s="213"/>
      <c r="OSR113" s="213"/>
      <c r="OSS113" s="201"/>
      <c r="OST113" s="223"/>
      <c r="OSU113" s="213"/>
      <c r="OSV113" s="213"/>
      <c r="OSW113" s="201"/>
      <c r="OSX113" s="223"/>
      <c r="OSY113" s="213"/>
      <c r="OSZ113" s="213"/>
      <c r="OTA113" s="201"/>
      <c r="OTB113" s="223"/>
      <c r="OTC113" s="213"/>
      <c r="OTD113" s="213"/>
      <c r="OTE113" s="201"/>
      <c r="OTF113" s="223"/>
      <c r="OTG113" s="213"/>
      <c r="OTH113" s="213"/>
      <c r="OTI113" s="201"/>
      <c r="OTJ113" s="223"/>
      <c r="OTK113" s="213"/>
      <c r="OTL113" s="213"/>
      <c r="OTM113" s="201"/>
      <c r="OTN113" s="223"/>
      <c r="OTO113" s="213"/>
      <c r="OTP113" s="213"/>
      <c r="OTQ113" s="201"/>
      <c r="OTR113" s="223"/>
      <c r="OTS113" s="213"/>
      <c r="OTT113" s="213"/>
      <c r="OTU113" s="201"/>
      <c r="OTV113" s="223"/>
      <c r="OTW113" s="213"/>
      <c r="OTX113" s="213"/>
      <c r="OTY113" s="201"/>
      <c r="OTZ113" s="223"/>
      <c r="OUA113" s="213"/>
      <c r="OUB113" s="213"/>
      <c r="OUC113" s="201"/>
      <c r="OUD113" s="223"/>
      <c r="OUE113" s="213"/>
      <c r="OUF113" s="213"/>
      <c r="OUG113" s="201"/>
      <c r="OUH113" s="223"/>
      <c r="OUI113" s="213"/>
      <c r="OUJ113" s="213"/>
      <c r="OUK113" s="201"/>
      <c r="OUL113" s="223"/>
      <c r="OUM113" s="213"/>
      <c r="OUN113" s="213"/>
      <c r="OUO113" s="201"/>
      <c r="OUP113" s="223"/>
      <c r="OUQ113" s="213"/>
      <c r="OUR113" s="213"/>
      <c r="OUS113" s="201"/>
      <c r="OUT113" s="223"/>
      <c r="OUU113" s="213"/>
      <c r="OUV113" s="213"/>
      <c r="OUW113" s="201"/>
      <c r="OUX113" s="223"/>
      <c r="OUY113" s="213"/>
      <c r="OUZ113" s="213"/>
      <c r="OVA113" s="201"/>
      <c r="OVB113" s="223"/>
      <c r="OVC113" s="213"/>
      <c r="OVD113" s="213"/>
      <c r="OVE113" s="201"/>
      <c r="OVF113" s="223"/>
      <c r="OVG113" s="213"/>
      <c r="OVH113" s="213"/>
      <c r="OVI113" s="201"/>
      <c r="OVJ113" s="223"/>
      <c r="OVK113" s="213"/>
      <c r="OVL113" s="213"/>
      <c r="OVM113" s="201"/>
      <c r="OVN113" s="223"/>
      <c r="OVO113" s="213"/>
      <c r="OVP113" s="213"/>
      <c r="OVQ113" s="201"/>
      <c r="OVR113" s="223"/>
      <c r="OVS113" s="213"/>
      <c r="OVT113" s="213"/>
      <c r="OVU113" s="201"/>
      <c r="OVV113" s="223"/>
      <c r="OVW113" s="213"/>
      <c r="OVX113" s="213"/>
      <c r="OVY113" s="201"/>
      <c r="OVZ113" s="223"/>
      <c r="OWA113" s="213"/>
      <c r="OWB113" s="213"/>
      <c r="OWC113" s="201"/>
      <c r="OWD113" s="223"/>
      <c r="OWE113" s="213"/>
      <c r="OWF113" s="213"/>
      <c r="OWG113" s="201"/>
      <c r="OWH113" s="223"/>
      <c r="OWI113" s="213"/>
      <c r="OWJ113" s="213"/>
      <c r="OWK113" s="201"/>
      <c r="OWL113" s="223"/>
      <c r="OWM113" s="213"/>
      <c r="OWN113" s="213"/>
      <c r="OWO113" s="201"/>
      <c r="OWP113" s="223"/>
      <c r="OWQ113" s="213"/>
      <c r="OWR113" s="213"/>
      <c r="OWS113" s="201"/>
      <c r="OWT113" s="223"/>
      <c r="OWU113" s="213"/>
      <c r="OWV113" s="213"/>
      <c r="OWW113" s="201"/>
      <c r="OWX113" s="223"/>
      <c r="OWY113" s="213"/>
      <c r="OWZ113" s="213"/>
      <c r="OXA113" s="201"/>
      <c r="OXB113" s="223"/>
      <c r="OXC113" s="213"/>
      <c r="OXD113" s="213"/>
      <c r="OXE113" s="201"/>
      <c r="OXF113" s="223"/>
      <c r="OXG113" s="213"/>
      <c r="OXH113" s="213"/>
      <c r="OXI113" s="201"/>
      <c r="OXJ113" s="223"/>
      <c r="OXK113" s="213"/>
      <c r="OXL113" s="213"/>
      <c r="OXM113" s="201"/>
      <c r="OXN113" s="223"/>
      <c r="OXO113" s="213"/>
      <c r="OXP113" s="213"/>
      <c r="OXQ113" s="201"/>
      <c r="OXR113" s="223"/>
      <c r="OXS113" s="213"/>
      <c r="OXT113" s="213"/>
      <c r="OXU113" s="201"/>
      <c r="OXV113" s="223"/>
      <c r="OXW113" s="213"/>
      <c r="OXX113" s="213"/>
      <c r="OXY113" s="201"/>
      <c r="OXZ113" s="223"/>
      <c r="OYA113" s="213"/>
      <c r="OYB113" s="213"/>
      <c r="OYC113" s="201"/>
      <c r="OYD113" s="223"/>
      <c r="OYE113" s="213"/>
      <c r="OYF113" s="213"/>
      <c r="OYG113" s="201"/>
      <c r="OYH113" s="223"/>
      <c r="OYI113" s="213"/>
      <c r="OYJ113" s="213"/>
      <c r="OYK113" s="201"/>
      <c r="OYL113" s="223"/>
      <c r="OYM113" s="213"/>
      <c r="OYN113" s="213"/>
      <c r="OYO113" s="201"/>
      <c r="OYP113" s="223"/>
      <c r="OYQ113" s="213"/>
      <c r="OYR113" s="213"/>
      <c r="OYS113" s="201"/>
      <c r="OYT113" s="223"/>
      <c r="OYU113" s="213"/>
      <c r="OYV113" s="213"/>
      <c r="OYW113" s="201"/>
      <c r="OYX113" s="223"/>
      <c r="OYY113" s="213"/>
      <c r="OYZ113" s="213"/>
      <c r="OZA113" s="201"/>
      <c r="OZB113" s="223"/>
      <c r="OZC113" s="213"/>
      <c r="OZD113" s="213"/>
      <c r="OZE113" s="201"/>
      <c r="OZF113" s="223"/>
      <c r="OZG113" s="213"/>
      <c r="OZH113" s="213"/>
      <c r="OZI113" s="201"/>
      <c r="OZJ113" s="223"/>
      <c r="OZK113" s="213"/>
      <c r="OZL113" s="213"/>
      <c r="OZM113" s="201"/>
      <c r="OZN113" s="223"/>
      <c r="OZO113" s="213"/>
      <c r="OZP113" s="213"/>
      <c r="OZQ113" s="201"/>
      <c r="OZR113" s="223"/>
      <c r="OZS113" s="213"/>
      <c r="OZT113" s="213"/>
      <c r="OZU113" s="201"/>
      <c r="OZV113" s="223"/>
      <c r="OZW113" s="213"/>
      <c r="OZX113" s="213"/>
      <c r="OZY113" s="201"/>
      <c r="OZZ113" s="223"/>
      <c r="PAA113" s="213"/>
      <c r="PAB113" s="213"/>
      <c r="PAC113" s="201"/>
      <c r="PAD113" s="223"/>
      <c r="PAE113" s="213"/>
      <c r="PAF113" s="213"/>
      <c r="PAG113" s="201"/>
      <c r="PAH113" s="223"/>
      <c r="PAI113" s="213"/>
      <c r="PAJ113" s="213"/>
      <c r="PAK113" s="201"/>
      <c r="PAL113" s="223"/>
      <c r="PAM113" s="213"/>
      <c r="PAN113" s="213"/>
      <c r="PAO113" s="201"/>
      <c r="PAP113" s="223"/>
      <c r="PAQ113" s="213"/>
      <c r="PAR113" s="213"/>
      <c r="PAS113" s="201"/>
      <c r="PAT113" s="223"/>
      <c r="PAU113" s="213"/>
      <c r="PAV113" s="213"/>
      <c r="PAW113" s="201"/>
      <c r="PAX113" s="223"/>
      <c r="PAY113" s="213"/>
      <c r="PAZ113" s="213"/>
      <c r="PBA113" s="201"/>
      <c r="PBB113" s="223"/>
      <c r="PBC113" s="213"/>
      <c r="PBD113" s="213"/>
      <c r="PBE113" s="201"/>
      <c r="PBF113" s="223"/>
      <c r="PBG113" s="213"/>
      <c r="PBH113" s="213"/>
      <c r="PBI113" s="201"/>
      <c r="PBJ113" s="223"/>
      <c r="PBK113" s="213"/>
      <c r="PBL113" s="213"/>
      <c r="PBM113" s="201"/>
      <c r="PBN113" s="223"/>
      <c r="PBO113" s="213"/>
      <c r="PBP113" s="213"/>
      <c r="PBQ113" s="201"/>
      <c r="PBR113" s="223"/>
      <c r="PBS113" s="213"/>
      <c r="PBT113" s="213"/>
      <c r="PBU113" s="201"/>
      <c r="PBV113" s="223"/>
      <c r="PBW113" s="213"/>
      <c r="PBX113" s="213"/>
      <c r="PBY113" s="201"/>
      <c r="PBZ113" s="223"/>
      <c r="PCA113" s="213"/>
      <c r="PCB113" s="213"/>
      <c r="PCC113" s="201"/>
      <c r="PCD113" s="223"/>
      <c r="PCE113" s="213"/>
      <c r="PCF113" s="213"/>
      <c r="PCG113" s="201"/>
      <c r="PCH113" s="223"/>
      <c r="PCI113" s="213"/>
      <c r="PCJ113" s="213"/>
      <c r="PCK113" s="201"/>
      <c r="PCL113" s="223"/>
      <c r="PCM113" s="213"/>
      <c r="PCN113" s="213"/>
      <c r="PCO113" s="201"/>
      <c r="PCP113" s="223"/>
      <c r="PCQ113" s="213"/>
      <c r="PCR113" s="213"/>
      <c r="PCS113" s="201"/>
      <c r="PCT113" s="223"/>
      <c r="PCU113" s="213"/>
      <c r="PCV113" s="213"/>
      <c r="PCW113" s="201"/>
      <c r="PCX113" s="223"/>
      <c r="PCY113" s="213"/>
      <c r="PCZ113" s="213"/>
      <c r="PDA113" s="201"/>
      <c r="PDB113" s="223"/>
      <c r="PDC113" s="213"/>
      <c r="PDD113" s="213"/>
      <c r="PDE113" s="201"/>
      <c r="PDF113" s="223"/>
      <c r="PDG113" s="213"/>
      <c r="PDH113" s="213"/>
      <c r="PDI113" s="201"/>
      <c r="PDJ113" s="223"/>
      <c r="PDK113" s="213"/>
      <c r="PDL113" s="213"/>
      <c r="PDM113" s="201"/>
      <c r="PDN113" s="223"/>
      <c r="PDO113" s="213"/>
      <c r="PDP113" s="213"/>
      <c r="PDQ113" s="201"/>
      <c r="PDR113" s="223"/>
      <c r="PDS113" s="213"/>
      <c r="PDT113" s="213"/>
      <c r="PDU113" s="201"/>
      <c r="PDV113" s="223"/>
      <c r="PDW113" s="213"/>
      <c r="PDX113" s="213"/>
      <c r="PDY113" s="201"/>
      <c r="PDZ113" s="223"/>
      <c r="PEA113" s="213"/>
      <c r="PEB113" s="213"/>
      <c r="PEC113" s="201"/>
      <c r="PED113" s="223"/>
      <c r="PEE113" s="213"/>
      <c r="PEF113" s="213"/>
      <c r="PEG113" s="201"/>
      <c r="PEH113" s="223"/>
      <c r="PEI113" s="213"/>
      <c r="PEJ113" s="213"/>
      <c r="PEK113" s="201"/>
      <c r="PEL113" s="223"/>
      <c r="PEM113" s="213"/>
      <c r="PEN113" s="213"/>
      <c r="PEO113" s="201"/>
      <c r="PEP113" s="223"/>
      <c r="PEQ113" s="213"/>
      <c r="PER113" s="213"/>
      <c r="PES113" s="201"/>
      <c r="PET113" s="223"/>
      <c r="PEU113" s="213"/>
      <c r="PEV113" s="213"/>
      <c r="PEW113" s="201"/>
      <c r="PEX113" s="223"/>
      <c r="PEY113" s="213"/>
      <c r="PEZ113" s="213"/>
      <c r="PFA113" s="201"/>
      <c r="PFB113" s="223"/>
      <c r="PFC113" s="213"/>
      <c r="PFD113" s="213"/>
      <c r="PFE113" s="201"/>
      <c r="PFF113" s="223"/>
      <c r="PFG113" s="213"/>
      <c r="PFH113" s="213"/>
      <c r="PFI113" s="201"/>
      <c r="PFJ113" s="223"/>
      <c r="PFK113" s="213"/>
      <c r="PFL113" s="213"/>
      <c r="PFM113" s="201"/>
      <c r="PFN113" s="223"/>
      <c r="PFO113" s="213"/>
      <c r="PFP113" s="213"/>
      <c r="PFQ113" s="201"/>
      <c r="PFR113" s="223"/>
      <c r="PFS113" s="213"/>
      <c r="PFT113" s="213"/>
      <c r="PFU113" s="201"/>
      <c r="PFV113" s="223"/>
      <c r="PFW113" s="213"/>
      <c r="PFX113" s="213"/>
      <c r="PFY113" s="201"/>
      <c r="PFZ113" s="223"/>
      <c r="PGA113" s="213"/>
      <c r="PGB113" s="213"/>
      <c r="PGC113" s="201"/>
      <c r="PGD113" s="223"/>
      <c r="PGE113" s="213"/>
      <c r="PGF113" s="213"/>
      <c r="PGG113" s="201"/>
      <c r="PGH113" s="223"/>
      <c r="PGI113" s="213"/>
      <c r="PGJ113" s="213"/>
      <c r="PGK113" s="201"/>
      <c r="PGL113" s="223"/>
      <c r="PGM113" s="213"/>
      <c r="PGN113" s="213"/>
      <c r="PGO113" s="201"/>
      <c r="PGP113" s="223"/>
      <c r="PGQ113" s="213"/>
      <c r="PGR113" s="213"/>
      <c r="PGS113" s="201"/>
      <c r="PGT113" s="223"/>
      <c r="PGU113" s="213"/>
      <c r="PGV113" s="213"/>
      <c r="PGW113" s="201"/>
      <c r="PGX113" s="223"/>
      <c r="PGY113" s="213"/>
      <c r="PGZ113" s="213"/>
      <c r="PHA113" s="201"/>
      <c r="PHB113" s="223"/>
      <c r="PHC113" s="213"/>
      <c r="PHD113" s="213"/>
      <c r="PHE113" s="201"/>
      <c r="PHF113" s="223"/>
      <c r="PHG113" s="213"/>
      <c r="PHH113" s="213"/>
      <c r="PHI113" s="201"/>
      <c r="PHJ113" s="223"/>
      <c r="PHK113" s="213"/>
      <c r="PHL113" s="213"/>
      <c r="PHM113" s="201"/>
      <c r="PHN113" s="223"/>
      <c r="PHO113" s="213"/>
      <c r="PHP113" s="213"/>
      <c r="PHQ113" s="201"/>
      <c r="PHR113" s="223"/>
      <c r="PHS113" s="213"/>
      <c r="PHT113" s="213"/>
      <c r="PHU113" s="201"/>
      <c r="PHV113" s="223"/>
      <c r="PHW113" s="213"/>
      <c r="PHX113" s="213"/>
      <c r="PHY113" s="201"/>
      <c r="PHZ113" s="223"/>
      <c r="PIA113" s="213"/>
      <c r="PIB113" s="213"/>
      <c r="PIC113" s="201"/>
      <c r="PID113" s="223"/>
      <c r="PIE113" s="213"/>
      <c r="PIF113" s="213"/>
      <c r="PIG113" s="201"/>
      <c r="PIH113" s="223"/>
      <c r="PII113" s="213"/>
      <c r="PIJ113" s="213"/>
      <c r="PIK113" s="201"/>
      <c r="PIL113" s="223"/>
      <c r="PIM113" s="213"/>
      <c r="PIN113" s="213"/>
      <c r="PIO113" s="201"/>
      <c r="PIP113" s="223"/>
      <c r="PIQ113" s="213"/>
      <c r="PIR113" s="213"/>
      <c r="PIS113" s="201"/>
      <c r="PIT113" s="223"/>
      <c r="PIU113" s="213"/>
      <c r="PIV113" s="213"/>
      <c r="PIW113" s="201"/>
      <c r="PIX113" s="223"/>
      <c r="PIY113" s="213"/>
      <c r="PIZ113" s="213"/>
      <c r="PJA113" s="201"/>
      <c r="PJB113" s="223"/>
      <c r="PJC113" s="213"/>
      <c r="PJD113" s="213"/>
      <c r="PJE113" s="201"/>
      <c r="PJF113" s="223"/>
      <c r="PJG113" s="213"/>
      <c r="PJH113" s="213"/>
      <c r="PJI113" s="201"/>
      <c r="PJJ113" s="223"/>
      <c r="PJK113" s="213"/>
      <c r="PJL113" s="213"/>
      <c r="PJM113" s="201"/>
      <c r="PJN113" s="223"/>
      <c r="PJO113" s="213"/>
      <c r="PJP113" s="213"/>
      <c r="PJQ113" s="201"/>
      <c r="PJR113" s="223"/>
      <c r="PJS113" s="213"/>
      <c r="PJT113" s="213"/>
      <c r="PJU113" s="201"/>
      <c r="PJV113" s="223"/>
      <c r="PJW113" s="213"/>
      <c r="PJX113" s="213"/>
      <c r="PJY113" s="201"/>
      <c r="PJZ113" s="223"/>
      <c r="PKA113" s="213"/>
      <c r="PKB113" s="213"/>
      <c r="PKC113" s="201"/>
      <c r="PKD113" s="223"/>
      <c r="PKE113" s="213"/>
      <c r="PKF113" s="213"/>
      <c r="PKG113" s="201"/>
      <c r="PKH113" s="223"/>
      <c r="PKI113" s="213"/>
      <c r="PKJ113" s="213"/>
      <c r="PKK113" s="201"/>
      <c r="PKL113" s="223"/>
      <c r="PKM113" s="213"/>
      <c r="PKN113" s="213"/>
      <c r="PKO113" s="201"/>
      <c r="PKP113" s="223"/>
      <c r="PKQ113" s="213"/>
      <c r="PKR113" s="213"/>
      <c r="PKS113" s="201"/>
      <c r="PKT113" s="223"/>
      <c r="PKU113" s="213"/>
      <c r="PKV113" s="213"/>
      <c r="PKW113" s="201"/>
      <c r="PKX113" s="223"/>
      <c r="PKY113" s="213"/>
      <c r="PKZ113" s="213"/>
      <c r="PLA113" s="201"/>
      <c r="PLB113" s="223"/>
      <c r="PLC113" s="213"/>
      <c r="PLD113" s="213"/>
      <c r="PLE113" s="201"/>
      <c r="PLF113" s="223"/>
      <c r="PLG113" s="213"/>
      <c r="PLH113" s="213"/>
      <c r="PLI113" s="201"/>
      <c r="PLJ113" s="223"/>
      <c r="PLK113" s="213"/>
      <c r="PLL113" s="213"/>
      <c r="PLM113" s="201"/>
      <c r="PLN113" s="223"/>
      <c r="PLO113" s="213"/>
      <c r="PLP113" s="213"/>
      <c r="PLQ113" s="201"/>
      <c r="PLR113" s="223"/>
      <c r="PLS113" s="213"/>
      <c r="PLT113" s="213"/>
      <c r="PLU113" s="201"/>
      <c r="PLV113" s="223"/>
      <c r="PLW113" s="213"/>
      <c r="PLX113" s="213"/>
      <c r="PLY113" s="201"/>
      <c r="PLZ113" s="223"/>
      <c r="PMA113" s="213"/>
      <c r="PMB113" s="213"/>
      <c r="PMC113" s="201"/>
      <c r="PMD113" s="223"/>
      <c r="PME113" s="213"/>
      <c r="PMF113" s="213"/>
      <c r="PMG113" s="201"/>
      <c r="PMH113" s="223"/>
      <c r="PMI113" s="213"/>
      <c r="PMJ113" s="213"/>
      <c r="PMK113" s="201"/>
      <c r="PML113" s="223"/>
      <c r="PMM113" s="213"/>
      <c r="PMN113" s="213"/>
      <c r="PMO113" s="201"/>
      <c r="PMP113" s="223"/>
      <c r="PMQ113" s="213"/>
      <c r="PMR113" s="213"/>
      <c r="PMS113" s="201"/>
      <c r="PMT113" s="223"/>
      <c r="PMU113" s="213"/>
      <c r="PMV113" s="213"/>
      <c r="PMW113" s="201"/>
      <c r="PMX113" s="223"/>
      <c r="PMY113" s="213"/>
      <c r="PMZ113" s="213"/>
      <c r="PNA113" s="201"/>
      <c r="PNB113" s="223"/>
      <c r="PNC113" s="213"/>
      <c r="PND113" s="213"/>
      <c r="PNE113" s="201"/>
      <c r="PNF113" s="223"/>
      <c r="PNG113" s="213"/>
      <c r="PNH113" s="213"/>
      <c r="PNI113" s="201"/>
      <c r="PNJ113" s="223"/>
      <c r="PNK113" s="213"/>
      <c r="PNL113" s="213"/>
      <c r="PNM113" s="201"/>
      <c r="PNN113" s="223"/>
      <c r="PNO113" s="213"/>
      <c r="PNP113" s="213"/>
      <c r="PNQ113" s="201"/>
      <c r="PNR113" s="223"/>
      <c r="PNS113" s="213"/>
      <c r="PNT113" s="213"/>
      <c r="PNU113" s="201"/>
      <c r="PNV113" s="223"/>
      <c r="PNW113" s="213"/>
      <c r="PNX113" s="213"/>
      <c r="PNY113" s="201"/>
      <c r="PNZ113" s="223"/>
      <c r="POA113" s="213"/>
      <c r="POB113" s="213"/>
      <c r="POC113" s="201"/>
      <c r="POD113" s="223"/>
      <c r="POE113" s="213"/>
      <c r="POF113" s="213"/>
      <c r="POG113" s="201"/>
      <c r="POH113" s="223"/>
      <c r="POI113" s="213"/>
      <c r="POJ113" s="213"/>
      <c r="POK113" s="201"/>
      <c r="POL113" s="223"/>
      <c r="POM113" s="213"/>
      <c r="PON113" s="213"/>
      <c r="POO113" s="201"/>
      <c r="POP113" s="223"/>
      <c r="POQ113" s="213"/>
      <c r="POR113" s="213"/>
      <c r="POS113" s="201"/>
      <c r="POT113" s="223"/>
      <c r="POU113" s="213"/>
      <c r="POV113" s="213"/>
      <c r="POW113" s="201"/>
      <c r="POX113" s="223"/>
      <c r="POY113" s="213"/>
      <c r="POZ113" s="213"/>
      <c r="PPA113" s="201"/>
      <c r="PPB113" s="223"/>
      <c r="PPC113" s="213"/>
      <c r="PPD113" s="213"/>
      <c r="PPE113" s="201"/>
      <c r="PPF113" s="223"/>
      <c r="PPG113" s="213"/>
      <c r="PPH113" s="213"/>
      <c r="PPI113" s="201"/>
      <c r="PPJ113" s="223"/>
      <c r="PPK113" s="213"/>
      <c r="PPL113" s="213"/>
      <c r="PPM113" s="201"/>
      <c r="PPN113" s="223"/>
      <c r="PPO113" s="213"/>
      <c r="PPP113" s="213"/>
      <c r="PPQ113" s="201"/>
      <c r="PPR113" s="223"/>
      <c r="PPS113" s="213"/>
      <c r="PPT113" s="213"/>
      <c r="PPU113" s="201"/>
      <c r="PPV113" s="223"/>
      <c r="PPW113" s="213"/>
      <c r="PPX113" s="213"/>
      <c r="PPY113" s="201"/>
      <c r="PPZ113" s="223"/>
      <c r="PQA113" s="213"/>
      <c r="PQB113" s="213"/>
      <c r="PQC113" s="201"/>
      <c r="PQD113" s="223"/>
      <c r="PQE113" s="213"/>
      <c r="PQF113" s="213"/>
      <c r="PQG113" s="201"/>
      <c r="PQH113" s="223"/>
      <c r="PQI113" s="213"/>
      <c r="PQJ113" s="213"/>
      <c r="PQK113" s="201"/>
      <c r="PQL113" s="223"/>
      <c r="PQM113" s="213"/>
      <c r="PQN113" s="213"/>
      <c r="PQO113" s="201"/>
      <c r="PQP113" s="223"/>
      <c r="PQQ113" s="213"/>
      <c r="PQR113" s="213"/>
      <c r="PQS113" s="201"/>
      <c r="PQT113" s="223"/>
      <c r="PQU113" s="213"/>
      <c r="PQV113" s="213"/>
      <c r="PQW113" s="201"/>
      <c r="PQX113" s="223"/>
      <c r="PQY113" s="213"/>
      <c r="PQZ113" s="213"/>
      <c r="PRA113" s="201"/>
      <c r="PRB113" s="223"/>
      <c r="PRC113" s="213"/>
      <c r="PRD113" s="213"/>
      <c r="PRE113" s="201"/>
      <c r="PRF113" s="223"/>
      <c r="PRG113" s="213"/>
      <c r="PRH113" s="213"/>
      <c r="PRI113" s="201"/>
      <c r="PRJ113" s="223"/>
      <c r="PRK113" s="213"/>
      <c r="PRL113" s="213"/>
      <c r="PRM113" s="201"/>
      <c r="PRN113" s="223"/>
      <c r="PRO113" s="213"/>
      <c r="PRP113" s="213"/>
      <c r="PRQ113" s="201"/>
      <c r="PRR113" s="223"/>
      <c r="PRS113" s="213"/>
      <c r="PRT113" s="213"/>
      <c r="PRU113" s="201"/>
      <c r="PRV113" s="223"/>
      <c r="PRW113" s="213"/>
      <c r="PRX113" s="213"/>
      <c r="PRY113" s="201"/>
      <c r="PRZ113" s="223"/>
      <c r="PSA113" s="213"/>
      <c r="PSB113" s="213"/>
      <c r="PSC113" s="201"/>
      <c r="PSD113" s="223"/>
      <c r="PSE113" s="213"/>
      <c r="PSF113" s="213"/>
      <c r="PSG113" s="201"/>
      <c r="PSH113" s="223"/>
      <c r="PSI113" s="213"/>
      <c r="PSJ113" s="213"/>
      <c r="PSK113" s="201"/>
      <c r="PSL113" s="223"/>
      <c r="PSM113" s="213"/>
      <c r="PSN113" s="213"/>
      <c r="PSO113" s="201"/>
      <c r="PSP113" s="223"/>
      <c r="PSQ113" s="213"/>
      <c r="PSR113" s="213"/>
      <c r="PSS113" s="201"/>
      <c r="PST113" s="223"/>
      <c r="PSU113" s="213"/>
      <c r="PSV113" s="213"/>
      <c r="PSW113" s="201"/>
      <c r="PSX113" s="223"/>
      <c r="PSY113" s="213"/>
      <c r="PSZ113" s="213"/>
      <c r="PTA113" s="201"/>
      <c r="PTB113" s="223"/>
      <c r="PTC113" s="213"/>
      <c r="PTD113" s="213"/>
      <c r="PTE113" s="201"/>
      <c r="PTF113" s="223"/>
      <c r="PTG113" s="213"/>
      <c r="PTH113" s="213"/>
      <c r="PTI113" s="201"/>
      <c r="PTJ113" s="223"/>
      <c r="PTK113" s="213"/>
      <c r="PTL113" s="213"/>
      <c r="PTM113" s="201"/>
      <c r="PTN113" s="223"/>
      <c r="PTO113" s="213"/>
      <c r="PTP113" s="213"/>
      <c r="PTQ113" s="201"/>
      <c r="PTR113" s="223"/>
      <c r="PTS113" s="213"/>
      <c r="PTT113" s="213"/>
      <c r="PTU113" s="201"/>
      <c r="PTV113" s="223"/>
      <c r="PTW113" s="213"/>
      <c r="PTX113" s="213"/>
      <c r="PTY113" s="201"/>
      <c r="PTZ113" s="223"/>
      <c r="PUA113" s="213"/>
      <c r="PUB113" s="213"/>
      <c r="PUC113" s="201"/>
      <c r="PUD113" s="223"/>
      <c r="PUE113" s="213"/>
      <c r="PUF113" s="213"/>
      <c r="PUG113" s="201"/>
      <c r="PUH113" s="223"/>
      <c r="PUI113" s="213"/>
      <c r="PUJ113" s="213"/>
      <c r="PUK113" s="201"/>
      <c r="PUL113" s="223"/>
      <c r="PUM113" s="213"/>
      <c r="PUN113" s="213"/>
      <c r="PUO113" s="201"/>
      <c r="PUP113" s="223"/>
      <c r="PUQ113" s="213"/>
      <c r="PUR113" s="213"/>
      <c r="PUS113" s="201"/>
      <c r="PUT113" s="223"/>
      <c r="PUU113" s="213"/>
      <c r="PUV113" s="213"/>
      <c r="PUW113" s="201"/>
      <c r="PUX113" s="223"/>
      <c r="PUY113" s="213"/>
      <c r="PUZ113" s="213"/>
      <c r="PVA113" s="201"/>
      <c r="PVB113" s="223"/>
      <c r="PVC113" s="213"/>
      <c r="PVD113" s="213"/>
      <c r="PVE113" s="201"/>
      <c r="PVF113" s="223"/>
      <c r="PVG113" s="213"/>
      <c r="PVH113" s="213"/>
      <c r="PVI113" s="201"/>
      <c r="PVJ113" s="223"/>
      <c r="PVK113" s="213"/>
      <c r="PVL113" s="213"/>
      <c r="PVM113" s="201"/>
      <c r="PVN113" s="223"/>
      <c r="PVO113" s="213"/>
      <c r="PVP113" s="213"/>
      <c r="PVQ113" s="201"/>
      <c r="PVR113" s="223"/>
      <c r="PVS113" s="213"/>
      <c r="PVT113" s="213"/>
      <c r="PVU113" s="201"/>
      <c r="PVV113" s="223"/>
      <c r="PVW113" s="213"/>
      <c r="PVX113" s="213"/>
      <c r="PVY113" s="201"/>
      <c r="PVZ113" s="223"/>
      <c r="PWA113" s="213"/>
      <c r="PWB113" s="213"/>
      <c r="PWC113" s="201"/>
      <c r="PWD113" s="223"/>
      <c r="PWE113" s="213"/>
      <c r="PWF113" s="213"/>
      <c r="PWG113" s="201"/>
      <c r="PWH113" s="223"/>
      <c r="PWI113" s="213"/>
      <c r="PWJ113" s="213"/>
      <c r="PWK113" s="201"/>
      <c r="PWL113" s="223"/>
      <c r="PWM113" s="213"/>
      <c r="PWN113" s="213"/>
      <c r="PWO113" s="201"/>
      <c r="PWP113" s="223"/>
      <c r="PWQ113" s="213"/>
      <c r="PWR113" s="213"/>
      <c r="PWS113" s="201"/>
      <c r="PWT113" s="223"/>
      <c r="PWU113" s="213"/>
      <c r="PWV113" s="213"/>
      <c r="PWW113" s="201"/>
      <c r="PWX113" s="223"/>
      <c r="PWY113" s="213"/>
      <c r="PWZ113" s="213"/>
      <c r="PXA113" s="201"/>
      <c r="PXB113" s="223"/>
      <c r="PXC113" s="213"/>
      <c r="PXD113" s="213"/>
      <c r="PXE113" s="201"/>
      <c r="PXF113" s="223"/>
      <c r="PXG113" s="213"/>
      <c r="PXH113" s="213"/>
      <c r="PXI113" s="201"/>
      <c r="PXJ113" s="223"/>
      <c r="PXK113" s="213"/>
      <c r="PXL113" s="213"/>
      <c r="PXM113" s="201"/>
      <c r="PXN113" s="223"/>
      <c r="PXO113" s="213"/>
      <c r="PXP113" s="213"/>
      <c r="PXQ113" s="201"/>
      <c r="PXR113" s="223"/>
      <c r="PXS113" s="213"/>
      <c r="PXT113" s="213"/>
      <c r="PXU113" s="201"/>
      <c r="PXV113" s="223"/>
      <c r="PXW113" s="213"/>
      <c r="PXX113" s="213"/>
      <c r="PXY113" s="201"/>
      <c r="PXZ113" s="223"/>
      <c r="PYA113" s="213"/>
      <c r="PYB113" s="213"/>
      <c r="PYC113" s="201"/>
      <c r="PYD113" s="223"/>
      <c r="PYE113" s="213"/>
      <c r="PYF113" s="213"/>
      <c r="PYG113" s="201"/>
      <c r="PYH113" s="223"/>
      <c r="PYI113" s="213"/>
      <c r="PYJ113" s="213"/>
      <c r="PYK113" s="201"/>
      <c r="PYL113" s="223"/>
      <c r="PYM113" s="213"/>
      <c r="PYN113" s="213"/>
      <c r="PYO113" s="201"/>
      <c r="PYP113" s="223"/>
      <c r="PYQ113" s="213"/>
      <c r="PYR113" s="213"/>
      <c r="PYS113" s="201"/>
      <c r="PYT113" s="223"/>
      <c r="PYU113" s="213"/>
      <c r="PYV113" s="213"/>
      <c r="PYW113" s="201"/>
      <c r="PYX113" s="223"/>
      <c r="PYY113" s="213"/>
      <c r="PYZ113" s="213"/>
      <c r="PZA113" s="201"/>
      <c r="PZB113" s="223"/>
      <c r="PZC113" s="213"/>
      <c r="PZD113" s="213"/>
      <c r="PZE113" s="201"/>
      <c r="PZF113" s="223"/>
      <c r="PZG113" s="213"/>
      <c r="PZH113" s="213"/>
      <c r="PZI113" s="201"/>
      <c r="PZJ113" s="223"/>
      <c r="PZK113" s="213"/>
      <c r="PZL113" s="213"/>
      <c r="PZM113" s="201"/>
      <c r="PZN113" s="223"/>
      <c r="PZO113" s="213"/>
      <c r="PZP113" s="213"/>
      <c r="PZQ113" s="201"/>
      <c r="PZR113" s="223"/>
      <c r="PZS113" s="213"/>
      <c r="PZT113" s="213"/>
      <c r="PZU113" s="201"/>
      <c r="PZV113" s="223"/>
      <c r="PZW113" s="213"/>
      <c r="PZX113" s="213"/>
      <c r="PZY113" s="201"/>
      <c r="PZZ113" s="223"/>
      <c r="QAA113" s="213"/>
      <c r="QAB113" s="213"/>
      <c r="QAC113" s="201"/>
      <c r="QAD113" s="223"/>
      <c r="QAE113" s="213"/>
      <c r="QAF113" s="213"/>
      <c r="QAG113" s="201"/>
      <c r="QAH113" s="223"/>
      <c r="QAI113" s="213"/>
      <c r="QAJ113" s="213"/>
      <c r="QAK113" s="201"/>
      <c r="QAL113" s="223"/>
      <c r="QAM113" s="213"/>
      <c r="QAN113" s="213"/>
      <c r="QAO113" s="201"/>
      <c r="QAP113" s="223"/>
      <c r="QAQ113" s="213"/>
      <c r="QAR113" s="213"/>
      <c r="QAS113" s="201"/>
      <c r="QAT113" s="223"/>
      <c r="QAU113" s="213"/>
      <c r="QAV113" s="213"/>
      <c r="QAW113" s="201"/>
      <c r="QAX113" s="223"/>
      <c r="QAY113" s="213"/>
      <c r="QAZ113" s="213"/>
      <c r="QBA113" s="201"/>
      <c r="QBB113" s="223"/>
      <c r="QBC113" s="213"/>
      <c r="QBD113" s="213"/>
      <c r="QBE113" s="201"/>
      <c r="QBF113" s="223"/>
      <c r="QBG113" s="213"/>
      <c r="QBH113" s="213"/>
      <c r="QBI113" s="201"/>
      <c r="QBJ113" s="223"/>
      <c r="QBK113" s="213"/>
      <c r="QBL113" s="213"/>
      <c r="QBM113" s="201"/>
      <c r="QBN113" s="223"/>
      <c r="QBO113" s="213"/>
      <c r="QBP113" s="213"/>
      <c r="QBQ113" s="201"/>
      <c r="QBR113" s="223"/>
      <c r="QBS113" s="213"/>
      <c r="QBT113" s="213"/>
      <c r="QBU113" s="201"/>
      <c r="QBV113" s="223"/>
      <c r="QBW113" s="213"/>
      <c r="QBX113" s="213"/>
      <c r="QBY113" s="201"/>
      <c r="QBZ113" s="223"/>
      <c r="QCA113" s="213"/>
      <c r="QCB113" s="213"/>
      <c r="QCC113" s="201"/>
      <c r="QCD113" s="223"/>
      <c r="QCE113" s="213"/>
      <c r="QCF113" s="213"/>
      <c r="QCG113" s="201"/>
      <c r="QCH113" s="223"/>
      <c r="QCI113" s="213"/>
      <c r="QCJ113" s="213"/>
      <c r="QCK113" s="201"/>
      <c r="QCL113" s="223"/>
      <c r="QCM113" s="213"/>
      <c r="QCN113" s="213"/>
      <c r="QCO113" s="201"/>
      <c r="QCP113" s="223"/>
      <c r="QCQ113" s="213"/>
      <c r="QCR113" s="213"/>
      <c r="QCS113" s="201"/>
      <c r="QCT113" s="223"/>
      <c r="QCU113" s="213"/>
      <c r="QCV113" s="213"/>
      <c r="QCW113" s="201"/>
      <c r="QCX113" s="223"/>
      <c r="QCY113" s="213"/>
      <c r="QCZ113" s="213"/>
      <c r="QDA113" s="201"/>
      <c r="QDB113" s="223"/>
      <c r="QDC113" s="213"/>
      <c r="QDD113" s="213"/>
      <c r="QDE113" s="201"/>
      <c r="QDF113" s="223"/>
      <c r="QDG113" s="213"/>
      <c r="QDH113" s="213"/>
      <c r="QDI113" s="201"/>
      <c r="QDJ113" s="223"/>
      <c r="QDK113" s="213"/>
      <c r="QDL113" s="213"/>
      <c r="QDM113" s="201"/>
      <c r="QDN113" s="223"/>
      <c r="QDO113" s="213"/>
      <c r="QDP113" s="213"/>
      <c r="QDQ113" s="201"/>
      <c r="QDR113" s="223"/>
      <c r="QDS113" s="213"/>
      <c r="QDT113" s="213"/>
      <c r="QDU113" s="201"/>
      <c r="QDV113" s="223"/>
      <c r="QDW113" s="213"/>
      <c r="QDX113" s="213"/>
      <c r="QDY113" s="201"/>
      <c r="QDZ113" s="223"/>
      <c r="QEA113" s="213"/>
      <c r="QEB113" s="213"/>
      <c r="QEC113" s="201"/>
      <c r="QED113" s="223"/>
      <c r="QEE113" s="213"/>
      <c r="QEF113" s="213"/>
      <c r="QEG113" s="201"/>
      <c r="QEH113" s="223"/>
      <c r="QEI113" s="213"/>
      <c r="QEJ113" s="213"/>
      <c r="QEK113" s="201"/>
      <c r="QEL113" s="223"/>
      <c r="QEM113" s="213"/>
      <c r="QEN113" s="213"/>
      <c r="QEO113" s="201"/>
      <c r="QEP113" s="223"/>
      <c r="QEQ113" s="213"/>
      <c r="QER113" s="213"/>
      <c r="QES113" s="201"/>
      <c r="QET113" s="223"/>
      <c r="QEU113" s="213"/>
      <c r="QEV113" s="213"/>
      <c r="QEW113" s="201"/>
      <c r="QEX113" s="223"/>
      <c r="QEY113" s="213"/>
      <c r="QEZ113" s="213"/>
      <c r="QFA113" s="201"/>
      <c r="QFB113" s="223"/>
      <c r="QFC113" s="213"/>
      <c r="QFD113" s="213"/>
      <c r="QFE113" s="201"/>
      <c r="QFF113" s="223"/>
      <c r="QFG113" s="213"/>
      <c r="QFH113" s="213"/>
      <c r="QFI113" s="201"/>
      <c r="QFJ113" s="223"/>
      <c r="QFK113" s="213"/>
      <c r="QFL113" s="213"/>
      <c r="QFM113" s="201"/>
      <c r="QFN113" s="223"/>
      <c r="QFO113" s="213"/>
      <c r="QFP113" s="213"/>
      <c r="QFQ113" s="201"/>
      <c r="QFR113" s="223"/>
      <c r="QFS113" s="213"/>
      <c r="QFT113" s="213"/>
      <c r="QFU113" s="201"/>
      <c r="QFV113" s="223"/>
      <c r="QFW113" s="213"/>
      <c r="QFX113" s="213"/>
      <c r="QFY113" s="201"/>
      <c r="QFZ113" s="223"/>
      <c r="QGA113" s="213"/>
      <c r="QGB113" s="213"/>
      <c r="QGC113" s="201"/>
      <c r="QGD113" s="223"/>
      <c r="QGE113" s="213"/>
      <c r="QGF113" s="213"/>
      <c r="QGG113" s="201"/>
      <c r="QGH113" s="223"/>
      <c r="QGI113" s="213"/>
      <c r="QGJ113" s="213"/>
      <c r="QGK113" s="201"/>
      <c r="QGL113" s="223"/>
      <c r="QGM113" s="213"/>
      <c r="QGN113" s="213"/>
      <c r="QGO113" s="201"/>
      <c r="QGP113" s="223"/>
      <c r="QGQ113" s="213"/>
      <c r="QGR113" s="213"/>
      <c r="QGS113" s="201"/>
      <c r="QGT113" s="223"/>
      <c r="QGU113" s="213"/>
      <c r="QGV113" s="213"/>
      <c r="QGW113" s="201"/>
      <c r="QGX113" s="223"/>
      <c r="QGY113" s="213"/>
      <c r="QGZ113" s="213"/>
      <c r="QHA113" s="201"/>
      <c r="QHB113" s="223"/>
      <c r="QHC113" s="213"/>
      <c r="QHD113" s="213"/>
      <c r="QHE113" s="201"/>
      <c r="QHF113" s="223"/>
      <c r="QHG113" s="213"/>
      <c r="QHH113" s="213"/>
      <c r="QHI113" s="201"/>
      <c r="QHJ113" s="223"/>
      <c r="QHK113" s="213"/>
      <c r="QHL113" s="213"/>
      <c r="QHM113" s="201"/>
      <c r="QHN113" s="223"/>
      <c r="QHO113" s="213"/>
      <c r="QHP113" s="213"/>
      <c r="QHQ113" s="201"/>
      <c r="QHR113" s="223"/>
      <c r="QHS113" s="213"/>
      <c r="QHT113" s="213"/>
      <c r="QHU113" s="201"/>
      <c r="QHV113" s="223"/>
      <c r="QHW113" s="213"/>
      <c r="QHX113" s="213"/>
      <c r="QHY113" s="201"/>
      <c r="QHZ113" s="223"/>
      <c r="QIA113" s="213"/>
      <c r="QIB113" s="213"/>
      <c r="QIC113" s="201"/>
      <c r="QID113" s="223"/>
      <c r="QIE113" s="213"/>
      <c r="QIF113" s="213"/>
      <c r="QIG113" s="201"/>
      <c r="QIH113" s="223"/>
      <c r="QII113" s="213"/>
      <c r="QIJ113" s="213"/>
      <c r="QIK113" s="201"/>
      <c r="QIL113" s="223"/>
      <c r="QIM113" s="213"/>
      <c r="QIN113" s="213"/>
      <c r="QIO113" s="201"/>
      <c r="QIP113" s="223"/>
      <c r="QIQ113" s="213"/>
      <c r="QIR113" s="213"/>
      <c r="QIS113" s="201"/>
      <c r="QIT113" s="223"/>
      <c r="QIU113" s="213"/>
      <c r="QIV113" s="213"/>
      <c r="QIW113" s="201"/>
      <c r="QIX113" s="223"/>
      <c r="QIY113" s="213"/>
      <c r="QIZ113" s="213"/>
      <c r="QJA113" s="201"/>
      <c r="QJB113" s="223"/>
      <c r="QJC113" s="213"/>
      <c r="QJD113" s="213"/>
      <c r="QJE113" s="201"/>
      <c r="QJF113" s="223"/>
      <c r="QJG113" s="213"/>
      <c r="QJH113" s="213"/>
      <c r="QJI113" s="201"/>
      <c r="QJJ113" s="223"/>
      <c r="QJK113" s="213"/>
      <c r="QJL113" s="213"/>
      <c r="QJM113" s="201"/>
      <c r="QJN113" s="223"/>
      <c r="QJO113" s="213"/>
      <c r="QJP113" s="213"/>
      <c r="QJQ113" s="201"/>
      <c r="QJR113" s="223"/>
      <c r="QJS113" s="213"/>
      <c r="QJT113" s="213"/>
      <c r="QJU113" s="201"/>
      <c r="QJV113" s="223"/>
      <c r="QJW113" s="213"/>
      <c r="QJX113" s="213"/>
      <c r="QJY113" s="201"/>
      <c r="QJZ113" s="223"/>
      <c r="QKA113" s="213"/>
      <c r="QKB113" s="213"/>
      <c r="QKC113" s="201"/>
      <c r="QKD113" s="223"/>
      <c r="QKE113" s="213"/>
      <c r="QKF113" s="213"/>
      <c r="QKG113" s="201"/>
      <c r="QKH113" s="223"/>
      <c r="QKI113" s="213"/>
      <c r="QKJ113" s="213"/>
      <c r="QKK113" s="201"/>
      <c r="QKL113" s="223"/>
      <c r="QKM113" s="213"/>
      <c r="QKN113" s="213"/>
      <c r="QKO113" s="201"/>
      <c r="QKP113" s="223"/>
      <c r="QKQ113" s="213"/>
      <c r="QKR113" s="213"/>
      <c r="QKS113" s="201"/>
      <c r="QKT113" s="223"/>
      <c r="QKU113" s="213"/>
      <c r="QKV113" s="213"/>
      <c r="QKW113" s="201"/>
      <c r="QKX113" s="223"/>
      <c r="QKY113" s="213"/>
      <c r="QKZ113" s="213"/>
      <c r="QLA113" s="201"/>
      <c r="QLB113" s="223"/>
      <c r="QLC113" s="213"/>
      <c r="QLD113" s="213"/>
      <c r="QLE113" s="201"/>
      <c r="QLF113" s="223"/>
      <c r="QLG113" s="213"/>
      <c r="QLH113" s="213"/>
      <c r="QLI113" s="201"/>
      <c r="QLJ113" s="223"/>
      <c r="QLK113" s="213"/>
      <c r="QLL113" s="213"/>
      <c r="QLM113" s="201"/>
      <c r="QLN113" s="223"/>
      <c r="QLO113" s="213"/>
      <c r="QLP113" s="213"/>
      <c r="QLQ113" s="201"/>
      <c r="QLR113" s="223"/>
      <c r="QLS113" s="213"/>
      <c r="QLT113" s="213"/>
      <c r="QLU113" s="201"/>
      <c r="QLV113" s="223"/>
      <c r="QLW113" s="213"/>
      <c r="QLX113" s="213"/>
      <c r="QLY113" s="201"/>
      <c r="QLZ113" s="223"/>
      <c r="QMA113" s="213"/>
      <c r="QMB113" s="213"/>
      <c r="QMC113" s="201"/>
      <c r="QMD113" s="223"/>
      <c r="QME113" s="213"/>
      <c r="QMF113" s="213"/>
      <c r="QMG113" s="201"/>
      <c r="QMH113" s="223"/>
      <c r="QMI113" s="213"/>
      <c r="QMJ113" s="213"/>
      <c r="QMK113" s="201"/>
      <c r="QML113" s="223"/>
      <c r="QMM113" s="213"/>
      <c r="QMN113" s="213"/>
      <c r="QMO113" s="201"/>
      <c r="QMP113" s="223"/>
      <c r="QMQ113" s="213"/>
      <c r="QMR113" s="213"/>
      <c r="QMS113" s="201"/>
      <c r="QMT113" s="223"/>
      <c r="QMU113" s="213"/>
      <c r="QMV113" s="213"/>
      <c r="QMW113" s="201"/>
      <c r="QMX113" s="223"/>
      <c r="QMY113" s="213"/>
      <c r="QMZ113" s="213"/>
      <c r="QNA113" s="201"/>
      <c r="QNB113" s="223"/>
      <c r="QNC113" s="213"/>
      <c r="QND113" s="213"/>
      <c r="QNE113" s="201"/>
      <c r="QNF113" s="223"/>
      <c r="QNG113" s="213"/>
      <c r="QNH113" s="213"/>
      <c r="QNI113" s="201"/>
      <c r="QNJ113" s="223"/>
      <c r="QNK113" s="213"/>
      <c r="QNL113" s="213"/>
      <c r="QNM113" s="201"/>
      <c r="QNN113" s="223"/>
      <c r="QNO113" s="213"/>
      <c r="QNP113" s="213"/>
      <c r="QNQ113" s="201"/>
      <c r="QNR113" s="223"/>
      <c r="QNS113" s="213"/>
      <c r="QNT113" s="213"/>
      <c r="QNU113" s="201"/>
      <c r="QNV113" s="223"/>
      <c r="QNW113" s="213"/>
      <c r="QNX113" s="213"/>
      <c r="QNY113" s="201"/>
      <c r="QNZ113" s="223"/>
      <c r="QOA113" s="213"/>
      <c r="QOB113" s="213"/>
      <c r="QOC113" s="201"/>
      <c r="QOD113" s="223"/>
      <c r="QOE113" s="213"/>
      <c r="QOF113" s="213"/>
      <c r="QOG113" s="201"/>
      <c r="QOH113" s="223"/>
      <c r="QOI113" s="213"/>
      <c r="QOJ113" s="213"/>
      <c r="QOK113" s="201"/>
      <c r="QOL113" s="223"/>
      <c r="QOM113" s="213"/>
      <c r="QON113" s="213"/>
      <c r="QOO113" s="201"/>
      <c r="QOP113" s="223"/>
      <c r="QOQ113" s="213"/>
      <c r="QOR113" s="213"/>
      <c r="QOS113" s="201"/>
      <c r="QOT113" s="223"/>
      <c r="QOU113" s="213"/>
      <c r="QOV113" s="213"/>
      <c r="QOW113" s="201"/>
      <c r="QOX113" s="223"/>
      <c r="QOY113" s="213"/>
      <c r="QOZ113" s="213"/>
      <c r="QPA113" s="201"/>
      <c r="QPB113" s="223"/>
      <c r="QPC113" s="213"/>
      <c r="QPD113" s="213"/>
      <c r="QPE113" s="201"/>
      <c r="QPF113" s="223"/>
      <c r="QPG113" s="213"/>
      <c r="QPH113" s="213"/>
      <c r="QPI113" s="201"/>
      <c r="QPJ113" s="223"/>
      <c r="QPK113" s="213"/>
      <c r="QPL113" s="213"/>
      <c r="QPM113" s="201"/>
      <c r="QPN113" s="223"/>
      <c r="QPO113" s="213"/>
      <c r="QPP113" s="213"/>
      <c r="QPQ113" s="201"/>
      <c r="QPR113" s="223"/>
      <c r="QPS113" s="213"/>
      <c r="QPT113" s="213"/>
      <c r="QPU113" s="201"/>
      <c r="QPV113" s="223"/>
      <c r="QPW113" s="213"/>
      <c r="QPX113" s="213"/>
      <c r="QPY113" s="201"/>
      <c r="QPZ113" s="223"/>
      <c r="QQA113" s="213"/>
      <c r="QQB113" s="213"/>
      <c r="QQC113" s="201"/>
      <c r="QQD113" s="223"/>
      <c r="QQE113" s="213"/>
      <c r="QQF113" s="213"/>
      <c r="QQG113" s="201"/>
      <c r="QQH113" s="223"/>
      <c r="QQI113" s="213"/>
      <c r="QQJ113" s="213"/>
      <c r="QQK113" s="201"/>
      <c r="QQL113" s="223"/>
      <c r="QQM113" s="213"/>
      <c r="QQN113" s="213"/>
      <c r="QQO113" s="201"/>
      <c r="QQP113" s="223"/>
      <c r="QQQ113" s="213"/>
      <c r="QQR113" s="213"/>
      <c r="QQS113" s="201"/>
      <c r="QQT113" s="223"/>
      <c r="QQU113" s="213"/>
      <c r="QQV113" s="213"/>
      <c r="QQW113" s="201"/>
      <c r="QQX113" s="223"/>
      <c r="QQY113" s="213"/>
      <c r="QQZ113" s="213"/>
      <c r="QRA113" s="201"/>
      <c r="QRB113" s="223"/>
      <c r="QRC113" s="213"/>
      <c r="QRD113" s="213"/>
      <c r="QRE113" s="201"/>
      <c r="QRF113" s="223"/>
      <c r="QRG113" s="213"/>
      <c r="QRH113" s="213"/>
      <c r="QRI113" s="201"/>
      <c r="QRJ113" s="223"/>
      <c r="QRK113" s="213"/>
      <c r="QRL113" s="213"/>
      <c r="QRM113" s="201"/>
      <c r="QRN113" s="223"/>
      <c r="QRO113" s="213"/>
      <c r="QRP113" s="213"/>
      <c r="QRQ113" s="201"/>
      <c r="QRR113" s="223"/>
      <c r="QRS113" s="213"/>
      <c r="QRT113" s="213"/>
      <c r="QRU113" s="201"/>
      <c r="QRV113" s="223"/>
      <c r="QRW113" s="213"/>
      <c r="QRX113" s="213"/>
      <c r="QRY113" s="201"/>
      <c r="QRZ113" s="223"/>
      <c r="QSA113" s="213"/>
      <c r="QSB113" s="213"/>
      <c r="QSC113" s="201"/>
      <c r="QSD113" s="223"/>
      <c r="QSE113" s="213"/>
      <c r="QSF113" s="213"/>
      <c r="QSG113" s="201"/>
      <c r="QSH113" s="223"/>
      <c r="QSI113" s="213"/>
      <c r="QSJ113" s="213"/>
      <c r="QSK113" s="201"/>
      <c r="QSL113" s="223"/>
      <c r="QSM113" s="213"/>
      <c r="QSN113" s="213"/>
      <c r="QSO113" s="201"/>
      <c r="QSP113" s="223"/>
      <c r="QSQ113" s="213"/>
      <c r="QSR113" s="213"/>
      <c r="QSS113" s="201"/>
      <c r="QST113" s="223"/>
      <c r="QSU113" s="213"/>
      <c r="QSV113" s="213"/>
      <c r="QSW113" s="201"/>
      <c r="QSX113" s="223"/>
      <c r="QSY113" s="213"/>
      <c r="QSZ113" s="213"/>
      <c r="QTA113" s="201"/>
      <c r="QTB113" s="223"/>
      <c r="QTC113" s="213"/>
      <c r="QTD113" s="213"/>
      <c r="QTE113" s="201"/>
      <c r="QTF113" s="223"/>
      <c r="QTG113" s="213"/>
      <c r="QTH113" s="213"/>
      <c r="QTI113" s="201"/>
      <c r="QTJ113" s="223"/>
      <c r="QTK113" s="213"/>
      <c r="QTL113" s="213"/>
      <c r="QTM113" s="201"/>
      <c r="QTN113" s="223"/>
      <c r="QTO113" s="213"/>
      <c r="QTP113" s="213"/>
      <c r="QTQ113" s="201"/>
      <c r="QTR113" s="223"/>
      <c r="QTS113" s="213"/>
      <c r="QTT113" s="213"/>
      <c r="QTU113" s="201"/>
      <c r="QTV113" s="223"/>
      <c r="QTW113" s="213"/>
      <c r="QTX113" s="213"/>
      <c r="QTY113" s="201"/>
      <c r="QTZ113" s="223"/>
      <c r="QUA113" s="213"/>
      <c r="QUB113" s="213"/>
      <c r="QUC113" s="201"/>
      <c r="QUD113" s="223"/>
      <c r="QUE113" s="213"/>
      <c r="QUF113" s="213"/>
      <c r="QUG113" s="201"/>
      <c r="QUH113" s="223"/>
      <c r="QUI113" s="213"/>
      <c r="QUJ113" s="213"/>
      <c r="QUK113" s="201"/>
      <c r="QUL113" s="223"/>
      <c r="QUM113" s="213"/>
      <c r="QUN113" s="213"/>
      <c r="QUO113" s="201"/>
      <c r="QUP113" s="223"/>
      <c r="QUQ113" s="213"/>
      <c r="QUR113" s="213"/>
      <c r="QUS113" s="201"/>
      <c r="QUT113" s="223"/>
      <c r="QUU113" s="213"/>
      <c r="QUV113" s="213"/>
      <c r="QUW113" s="201"/>
      <c r="QUX113" s="223"/>
      <c r="QUY113" s="213"/>
      <c r="QUZ113" s="213"/>
      <c r="QVA113" s="201"/>
      <c r="QVB113" s="223"/>
      <c r="QVC113" s="213"/>
      <c r="QVD113" s="213"/>
      <c r="QVE113" s="201"/>
      <c r="QVF113" s="223"/>
      <c r="QVG113" s="213"/>
      <c r="QVH113" s="213"/>
      <c r="QVI113" s="201"/>
      <c r="QVJ113" s="223"/>
      <c r="QVK113" s="213"/>
      <c r="QVL113" s="213"/>
      <c r="QVM113" s="201"/>
      <c r="QVN113" s="223"/>
      <c r="QVO113" s="213"/>
      <c r="QVP113" s="213"/>
      <c r="QVQ113" s="201"/>
      <c r="QVR113" s="223"/>
      <c r="QVS113" s="213"/>
      <c r="QVT113" s="213"/>
      <c r="QVU113" s="201"/>
      <c r="QVV113" s="223"/>
      <c r="QVW113" s="213"/>
      <c r="QVX113" s="213"/>
      <c r="QVY113" s="201"/>
      <c r="QVZ113" s="223"/>
      <c r="QWA113" s="213"/>
      <c r="QWB113" s="213"/>
      <c r="QWC113" s="201"/>
      <c r="QWD113" s="223"/>
      <c r="QWE113" s="213"/>
      <c r="QWF113" s="213"/>
      <c r="QWG113" s="201"/>
      <c r="QWH113" s="223"/>
      <c r="QWI113" s="213"/>
      <c r="QWJ113" s="213"/>
      <c r="QWK113" s="201"/>
      <c r="QWL113" s="223"/>
      <c r="QWM113" s="213"/>
      <c r="QWN113" s="213"/>
      <c r="QWO113" s="201"/>
      <c r="QWP113" s="223"/>
      <c r="QWQ113" s="213"/>
      <c r="QWR113" s="213"/>
      <c r="QWS113" s="201"/>
      <c r="QWT113" s="223"/>
      <c r="QWU113" s="213"/>
      <c r="QWV113" s="213"/>
      <c r="QWW113" s="201"/>
      <c r="QWX113" s="223"/>
      <c r="QWY113" s="213"/>
      <c r="QWZ113" s="213"/>
      <c r="QXA113" s="201"/>
      <c r="QXB113" s="223"/>
      <c r="QXC113" s="213"/>
      <c r="QXD113" s="213"/>
      <c r="QXE113" s="201"/>
      <c r="QXF113" s="223"/>
      <c r="QXG113" s="213"/>
      <c r="QXH113" s="213"/>
      <c r="QXI113" s="201"/>
      <c r="QXJ113" s="223"/>
      <c r="QXK113" s="213"/>
      <c r="QXL113" s="213"/>
      <c r="QXM113" s="201"/>
      <c r="QXN113" s="223"/>
      <c r="QXO113" s="213"/>
      <c r="QXP113" s="213"/>
      <c r="QXQ113" s="201"/>
      <c r="QXR113" s="223"/>
      <c r="QXS113" s="213"/>
      <c r="QXT113" s="213"/>
      <c r="QXU113" s="201"/>
      <c r="QXV113" s="223"/>
      <c r="QXW113" s="213"/>
      <c r="QXX113" s="213"/>
      <c r="QXY113" s="201"/>
      <c r="QXZ113" s="223"/>
      <c r="QYA113" s="213"/>
      <c r="QYB113" s="213"/>
      <c r="QYC113" s="201"/>
      <c r="QYD113" s="223"/>
      <c r="QYE113" s="213"/>
      <c r="QYF113" s="213"/>
      <c r="QYG113" s="201"/>
      <c r="QYH113" s="223"/>
      <c r="QYI113" s="213"/>
      <c r="QYJ113" s="213"/>
      <c r="QYK113" s="201"/>
      <c r="QYL113" s="223"/>
      <c r="QYM113" s="213"/>
      <c r="QYN113" s="213"/>
      <c r="QYO113" s="201"/>
      <c r="QYP113" s="223"/>
      <c r="QYQ113" s="213"/>
      <c r="QYR113" s="213"/>
      <c r="QYS113" s="201"/>
      <c r="QYT113" s="223"/>
      <c r="QYU113" s="213"/>
      <c r="QYV113" s="213"/>
      <c r="QYW113" s="201"/>
      <c r="QYX113" s="223"/>
      <c r="QYY113" s="213"/>
      <c r="QYZ113" s="213"/>
      <c r="QZA113" s="201"/>
      <c r="QZB113" s="223"/>
      <c r="QZC113" s="213"/>
      <c r="QZD113" s="213"/>
      <c r="QZE113" s="201"/>
      <c r="QZF113" s="223"/>
      <c r="QZG113" s="213"/>
      <c r="QZH113" s="213"/>
      <c r="QZI113" s="201"/>
      <c r="QZJ113" s="223"/>
      <c r="QZK113" s="213"/>
      <c r="QZL113" s="213"/>
      <c r="QZM113" s="201"/>
      <c r="QZN113" s="223"/>
      <c r="QZO113" s="213"/>
      <c r="QZP113" s="213"/>
      <c r="QZQ113" s="201"/>
      <c r="QZR113" s="223"/>
      <c r="QZS113" s="213"/>
      <c r="QZT113" s="213"/>
      <c r="QZU113" s="201"/>
      <c r="QZV113" s="223"/>
      <c r="QZW113" s="213"/>
      <c r="QZX113" s="213"/>
      <c r="QZY113" s="201"/>
      <c r="QZZ113" s="223"/>
      <c r="RAA113" s="213"/>
      <c r="RAB113" s="213"/>
      <c r="RAC113" s="201"/>
      <c r="RAD113" s="223"/>
      <c r="RAE113" s="213"/>
      <c r="RAF113" s="213"/>
      <c r="RAG113" s="201"/>
      <c r="RAH113" s="223"/>
      <c r="RAI113" s="213"/>
      <c r="RAJ113" s="213"/>
      <c r="RAK113" s="201"/>
      <c r="RAL113" s="223"/>
      <c r="RAM113" s="213"/>
      <c r="RAN113" s="213"/>
      <c r="RAO113" s="201"/>
      <c r="RAP113" s="223"/>
      <c r="RAQ113" s="213"/>
      <c r="RAR113" s="213"/>
      <c r="RAS113" s="201"/>
      <c r="RAT113" s="223"/>
      <c r="RAU113" s="213"/>
      <c r="RAV113" s="213"/>
      <c r="RAW113" s="201"/>
      <c r="RAX113" s="223"/>
      <c r="RAY113" s="213"/>
      <c r="RAZ113" s="213"/>
      <c r="RBA113" s="201"/>
      <c r="RBB113" s="223"/>
      <c r="RBC113" s="213"/>
      <c r="RBD113" s="213"/>
      <c r="RBE113" s="201"/>
      <c r="RBF113" s="223"/>
      <c r="RBG113" s="213"/>
      <c r="RBH113" s="213"/>
      <c r="RBI113" s="201"/>
      <c r="RBJ113" s="223"/>
      <c r="RBK113" s="213"/>
      <c r="RBL113" s="213"/>
      <c r="RBM113" s="201"/>
      <c r="RBN113" s="223"/>
      <c r="RBO113" s="213"/>
      <c r="RBP113" s="213"/>
      <c r="RBQ113" s="201"/>
      <c r="RBR113" s="223"/>
      <c r="RBS113" s="213"/>
      <c r="RBT113" s="213"/>
      <c r="RBU113" s="201"/>
      <c r="RBV113" s="223"/>
      <c r="RBW113" s="213"/>
      <c r="RBX113" s="213"/>
      <c r="RBY113" s="201"/>
      <c r="RBZ113" s="223"/>
      <c r="RCA113" s="213"/>
      <c r="RCB113" s="213"/>
      <c r="RCC113" s="201"/>
      <c r="RCD113" s="223"/>
      <c r="RCE113" s="213"/>
      <c r="RCF113" s="213"/>
      <c r="RCG113" s="201"/>
      <c r="RCH113" s="223"/>
      <c r="RCI113" s="213"/>
      <c r="RCJ113" s="213"/>
      <c r="RCK113" s="201"/>
      <c r="RCL113" s="223"/>
      <c r="RCM113" s="213"/>
      <c r="RCN113" s="213"/>
      <c r="RCO113" s="201"/>
      <c r="RCP113" s="223"/>
      <c r="RCQ113" s="213"/>
      <c r="RCR113" s="213"/>
      <c r="RCS113" s="201"/>
      <c r="RCT113" s="223"/>
      <c r="RCU113" s="213"/>
      <c r="RCV113" s="213"/>
      <c r="RCW113" s="201"/>
      <c r="RCX113" s="223"/>
      <c r="RCY113" s="213"/>
      <c r="RCZ113" s="213"/>
      <c r="RDA113" s="201"/>
      <c r="RDB113" s="223"/>
      <c r="RDC113" s="213"/>
      <c r="RDD113" s="213"/>
      <c r="RDE113" s="201"/>
      <c r="RDF113" s="223"/>
      <c r="RDG113" s="213"/>
      <c r="RDH113" s="213"/>
      <c r="RDI113" s="201"/>
      <c r="RDJ113" s="223"/>
      <c r="RDK113" s="213"/>
      <c r="RDL113" s="213"/>
      <c r="RDM113" s="201"/>
      <c r="RDN113" s="223"/>
      <c r="RDO113" s="213"/>
      <c r="RDP113" s="213"/>
      <c r="RDQ113" s="201"/>
      <c r="RDR113" s="223"/>
      <c r="RDS113" s="213"/>
      <c r="RDT113" s="213"/>
      <c r="RDU113" s="201"/>
      <c r="RDV113" s="223"/>
      <c r="RDW113" s="213"/>
      <c r="RDX113" s="213"/>
      <c r="RDY113" s="201"/>
      <c r="RDZ113" s="223"/>
      <c r="REA113" s="213"/>
      <c r="REB113" s="213"/>
      <c r="REC113" s="201"/>
      <c r="RED113" s="223"/>
      <c r="REE113" s="213"/>
      <c r="REF113" s="213"/>
      <c r="REG113" s="201"/>
      <c r="REH113" s="223"/>
      <c r="REI113" s="213"/>
      <c r="REJ113" s="213"/>
      <c r="REK113" s="201"/>
      <c r="REL113" s="223"/>
      <c r="REM113" s="213"/>
      <c r="REN113" s="213"/>
      <c r="REO113" s="201"/>
      <c r="REP113" s="223"/>
      <c r="REQ113" s="213"/>
      <c r="RER113" s="213"/>
      <c r="RES113" s="201"/>
      <c r="RET113" s="223"/>
      <c r="REU113" s="213"/>
      <c r="REV113" s="213"/>
      <c r="REW113" s="201"/>
      <c r="REX113" s="223"/>
      <c r="REY113" s="213"/>
      <c r="REZ113" s="213"/>
      <c r="RFA113" s="201"/>
      <c r="RFB113" s="223"/>
      <c r="RFC113" s="213"/>
      <c r="RFD113" s="213"/>
      <c r="RFE113" s="201"/>
      <c r="RFF113" s="223"/>
      <c r="RFG113" s="213"/>
      <c r="RFH113" s="213"/>
      <c r="RFI113" s="201"/>
      <c r="RFJ113" s="223"/>
      <c r="RFK113" s="213"/>
      <c r="RFL113" s="213"/>
      <c r="RFM113" s="201"/>
      <c r="RFN113" s="223"/>
      <c r="RFO113" s="213"/>
      <c r="RFP113" s="213"/>
      <c r="RFQ113" s="201"/>
      <c r="RFR113" s="223"/>
      <c r="RFS113" s="213"/>
      <c r="RFT113" s="213"/>
      <c r="RFU113" s="201"/>
      <c r="RFV113" s="223"/>
      <c r="RFW113" s="213"/>
      <c r="RFX113" s="213"/>
      <c r="RFY113" s="201"/>
      <c r="RFZ113" s="223"/>
      <c r="RGA113" s="213"/>
      <c r="RGB113" s="213"/>
      <c r="RGC113" s="201"/>
      <c r="RGD113" s="223"/>
      <c r="RGE113" s="213"/>
      <c r="RGF113" s="213"/>
      <c r="RGG113" s="201"/>
      <c r="RGH113" s="223"/>
      <c r="RGI113" s="213"/>
      <c r="RGJ113" s="213"/>
      <c r="RGK113" s="201"/>
      <c r="RGL113" s="223"/>
      <c r="RGM113" s="213"/>
      <c r="RGN113" s="213"/>
      <c r="RGO113" s="201"/>
      <c r="RGP113" s="223"/>
      <c r="RGQ113" s="213"/>
      <c r="RGR113" s="213"/>
      <c r="RGS113" s="201"/>
      <c r="RGT113" s="223"/>
      <c r="RGU113" s="213"/>
      <c r="RGV113" s="213"/>
      <c r="RGW113" s="201"/>
      <c r="RGX113" s="223"/>
      <c r="RGY113" s="213"/>
      <c r="RGZ113" s="213"/>
      <c r="RHA113" s="201"/>
      <c r="RHB113" s="223"/>
      <c r="RHC113" s="213"/>
      <c r="RHD113" s="213"/>
      <c r="RHE113" s="201"/>
      <c r="RHF113" s="223"/>
      <c r="RHG113" s="213"/>
      <c r="RHH113" s="213"/>
      <c r="RHI113" s="201"/>
      <c r="RHJ113" s="223"/>
      <c r="RHK113" s="213"/>
      <c r="RHL113" s="213"/>
      <c r="RHM113" s="201"/>
      <c r="RHN113" s="223"/>
      <c r="RHO113" s="213"/>
      <c r="RHP113" s="213"/>
      <c r="RHQ113" s="201"/>
      <c r="RHR113" s="223"/>
      <c r="RHS113" s="213"/>
      <c r="RHT113" s="213"/>
      <c r="RHU113" s="201"/>
      <c r="RHV113" s="223"/>
      <c r="RHW113" s="213"/>
      <c r="RHX113" s="213"/>
      <c r="RHY113" s="201"/>
      <c r="RHZ113" s="223"/>
      <c r="RIA113" s="213"/>
      <c r="RIB113" s="213"/>
      <c r="RIC113" s="201"/>
      <c r="RID113" s="223"/>
      <c r="RIE113" s="213"/>
      <c r="RIF113" s="213"/>
      <c r="RIG113" s="201"/>
      <c r="RIH113" s="223"/>
      <c r="RII113" s="213"/>
      <c r="RIJ113" s="213"/>
      <c r="RIK113" s="201"/>
      <c r="RIL113" s="223"/>
      <c r="RIM113" s="213"/>
      <c r="RIN113" s="213"/>
      <c r="RIO113" s="201"/>
      <c r="RIP113" s="223"/>
      <c r="RIQ113" s="213"/>
      <c r="RIR113" s="213"/>
      <c r="RIS113" s="201"/>
      <c r="RIT113" s="223"/>
      <c r="RIU113" s="213"/>
      <c r="RIV113" s="213"/>
      <c r="RIW113" s="201"/>
      <c r="RIX113" s="223"/>
      <c r="RIY113" s="213"/>
      <c r="RIZ113" s="213"/>
      <c r="RJA113" s="201"/>
      <c r="RJB113" s="223"/>
      <c r="RJC113" s="213"/>
      <c r="RJD113" s="213"/>
      <c r="RJE113" s="201"/>
      <c r="RJF113" s="223"/>
      <c r="RJG113" s="213"/>
      <c r="RJH113" s="213"/>
      <c r="RJI113" s="201"/>
      <c r="RJJ113" s="223"/>
      <c r="RJK113" s="213"/>
      <c r="RJL113" s="213"/>
      <c r="RJM113" s="201"/>
      <c r="RJN113" s="223"/>
      <c r="RJO113" s="213"/>
      <c r="RJP113" s="213"/>
      <c r="RJQ113" s="201"/>
      <c r="RJR113" s="223"/>
      <c r="RJS113" s="213"/>
      <c r="RJT113" s="213"/>
      <c r="RJU113" s="201"/>
      <c r="RJV113" s="223"/>
      <c r="RJW113" s="213"/>
      <c r="RJX113" s="213"/>
      <c r="RJY113" s="201"/>
      <c r="RJZ113" s="223"/>
      <c r="RKA113" s="213"/>
      <c r="RKB113" s="213"/>
      <c r="RKC113" s="201"/>
      <c r="RKD113" s="223"/>
      <c r="RKE113" s="213"/>
      <c r="RKF113" s="213"/>
      <c r="RKG113" s="201"/>
      <c r="RKH113" s="223"/>
      <c r="RKI113" s="213"/>
      <c r="RKJ113" s="213"/>
      <c r="RKK113" s="201"/>
      <c r="RKL113" s="223"/>
      <c r="RKM113" s="213"/>
      <c r="RKN113" s="213"/>
      <c r="RKO113" s="201"/>
      <c r="RKP113" s="223"/>
      <c r="RKQ113" s="213"/>
      <c r="RKR113" s="213"/>
      <c r="RKS113" s="201"/>
      <c r="RKT113" s="223"/>
      <c r="RKU113" s="213"/>
      <c r="RKV113" s="213"/>
      <c r="RKW113" s="201"/>
      <c r="RKX113" s="223"/>
      <c r="RKY113" s="213"/>
      <c r="RKZ113" s="213"/>
      <c r="RLA113" s="201"/>
      <c r="RLB113" s="223"/>
      <c r="RLC113" s="213"/>
      <c r="RLD113" s="213"/>
      <c r="RLE113" s="201"/>
      <c r="RLF113" s="223"/>
      <c r="RLG113" s="213"/>
      <c r="RLH113" s="213"/>
      <c r="RLI113" s="201"/>
      <c r="RLJ113" s="223"/>
      <c r="RLK113" s="213"/>
      <c r="RLL113" s="213"/>
      <c r="RLM113" s="201"/>
      <c r="RLN113" s="223"/>
      <c r="RLO113" s="213"/>
      <c r="RLP113" s="213"/>
      <c r="RLQ113" s="201"/>
      <c r="RLR113" s="223"/>
      <c r="RLS113" s="213"/>
      <c r="RLT113" s="213"/>
      <c r="RLU113" s="201"/>
      <c r="RLV113" s="223"/>
      <c r="RLW113" s="213"/>
      <c r="RLX113" s="213"/>
      <c r="RLY113" s="201"/>
      <c r="RLZ113" s="223"/>
      <c r="RMA113" s="213"/>
      <c r="RMB113" s="213"/>
      <c r="RMC113" s="201"/>
      <c r="RMD113" s="223"/>
      <c r="RME113" s="213"/>
      <c r="RMF113" s="213"/>
      <c r="RMG113" s="201"/>
      <c r="RMH113" s="223"/>
      <c r="RMI113" s="213"/>
      <c r="RMJ113" s="213"/>
      <c r="RMK113" s="201"/>
      <c r="RML113" s="223"/>
      <c r="RMM113" s="213"/>
      <c r="RMN113" s="213"/>
      <c r="RMO113" s="201"/>
      <c r="RMP113" s="223"/>
      <c r="RMQ113" s="213"/>
      <c r="RMR113" s="213"/>
      <c r="RMS113" s="201"/>
      <c r="RMT113" s="223"/>
      <c r="RMU113" s="213"/>
      <c r="RMV113" s="213"/>
      <c r="RMW113" s="201"/>
      <c r="RMX113" s="223"/>
      <c r="RMY113" s="213"/>
      <c r="RMZ113" s="213"/>
      <c r="RNA113" s="201"/>
      <c r="RNB113" s="223"/>
      <c r="RNC113" s="213"/>
      <c r="RND113" s="213"/>
      <c r="RNE113" s="201"/>
      <c r="RNF113" s="223"/>
      <c r="RNG113" s="213"/>
      <c r="RNH113" s="213"/>
      <c r="RNI113" s="201"/>
      <c r="RNJ113" s="223"/>
      <c r="RNK113" s="213"/>
      <c r="RNL113" s="213"/>
      <c r="RNM113" s="201"/>
      <c r="RNN113" s="223"/>
      <c r="RNO113" s="213"/>
      <c r="RNP113" s="213"/>
      <c r="RNQ113" s="201"/>
      <c r="RNR113" s="223"/>
      <c r="RNS113" s="213"/>
      <c r="RNT113" s="213"/>
      <c r="RNU113" s="201"/>
      <c r="RNV113" s="223"/>
      <c r="RNW113" s="213"/>
      <c r="RNX113" s="213"/>
      <c r="RNY113" s="201"/>
      <c r="RNZ113" s="223"/>
      <c r="ROA113" s="213"/>
      <c r="ROB113" s="213"/>
      <c r="ROC113" s="201"/>
      <c r="ROD113" s="223"/>
      <c r="ROE113" s="213"/>
      <c r="ROF113" s="213"/>
      <c r="ROG113" s="201"/>
      <c r="ROH113" s="223"/>
      <c r="ROI113" s="213"/>
      <c r="ROJ113" s="213"/>
      <c r="ROK113" s="201"/>
      <c r="ROL113" s="223"/>
      <c r="ROM113" s="213"/>
      <c r="RON113" s="213"/>
      <c r="ROO113" s="201"/>
      <c r="ROP113" s="223"/>
      <c r="ROQ113" s="213"/>
      <c r="ROR113" s="213"/>
      <c r="ROS113" s="201"/>
      <c r="ROT113" s="223"/>
      <c r="ROU113" s="213"/>
      <c r="ROV113" s="213"/>
      <c r="ROW113" s="201"/>
      <c r="ROX113" s="223"/>
      <c r="ROY113" s="213"/>
      <c r="ROZ113" s="213"/>
      <c r="RPA113" s="201"/>
      <c r="RPB113" s="223"/>
      <c r="RPC113" s="213"/>
      <c r="RPD113" s="213"/>
      <c r="RPE113" s="201"/>
      <c r="RPF113" s="223"/>
      <c r="RPG113" s="213"/>
      <c r="RPH113" s="213"/>
      <c r="RPI113" s="201"/>
      <c r="RPJ113" s="223"/>
      <c r="RPK113" s="213"/>
      <c r="RPL113" s="213"/>
      <c r="RPM113" s="201"/>
      <c r="RPN113" s="223"/>
      <c r="RPO113" s="213"/>
      <c r="RPP113" s="213"/>
      <c r="RPQ113" s="201"/>
      <c r="RPR113" s="223"/>
      <c r="RPS113" s="213"/>
      <c r="RPT113" s="213"/>
      <c r="RPU113" s="201"/>
      <c r="RPV113" s="223"/>
      <c r="RPW113" s="213"/>
      <c r="RPX113" s="213"/>
      <c r="RPY113" s="201"/>
      <c r="RPZ113" s="223"/>
      <c r="RQA113" s="213"/>
      <c r="RQB113" s="213"/>
      <c r="RQC113" s="201"/>
      <c r="RQD113" s="223"/>
      <c r="RQE113" s="213"/>
      <c r="RQF113" s="213"/>
      <c r="RQG113" s="201"/>
      <c r="RQH113" s="223"/>
      <c r="RQI113" s="213"/>
      <c r="RQJ113" s="213"/>
      <c r="RQK113" s="201"/>
      <c r="RQL113" s="223"/>
      <c r="RQM113" s="213"/>
      <c r="RQN113" s="213"/>
      <c r="RQO113" s="201"/>
      <c r="RQP113" s="223"/>
      <c r="RQQ113" s="213"/>
      <c r="RQR113" s="213"/>
      <c r="RQS113" s="201"/>
      <c r="RQT113" s="223"/>
      <c r="RQU113" s="213"/>
      <c r="RQV113" s="213"/>
      <c r="RQW113" s="201"/>
      <c r="RQX113" s="223"/>
      <c r="RQY113" s="213"/>
      <c r="RQZ113" s="213"/>
      <c r="RRA113" s="201"/>
      <c r="RRB113" s="223"/>
      <c r="RRC113" s="213"/>
      <c r="RRD113" s="213"/>
      <c r="RRE113" s="201"/>
      <c r="RRF113" s="223"/>
      <c r="RRG113" s="213"/>
      <c r="RRH113" s="213"/>
      <c r="RRI113" s="201"/>
      <c r="RRJ113" s="223"/>
      <c r="RRK113" s="213"/>
      <c r="RRL113" s="213"/>
      <c r="RRM113" s="201"/>
      <c r="RRN113" s="223"/>
      <c r="RRO113" s="213"/>
      <c r="RRP113" s="213"/>
      <c r="RRQ113" s="201"/>
      <c r="RRR113" s="223"/>
      <c r="RRS113" s="213"/>
      <c r="RRT113" s="213"/>
      <c r="RRU113" s="201"/>
      <c r="RRV113" s="223"/>
      <c r="RRW113" s="213"/>
      <c r="RRX113" s="213"/>
      <c r="RRY113" s="201"/>
      <c r="RRZ113" s="223"/>
      <c r="RSA113" s="213"/>
      <c r="RSB113" s="213"/>
      <c r="RSC113" s="201"/>
      <c r="RSD113" s="223"/>
      <c r="RSE113" s="213"/>
      <c r="RSF113" s="213"/>
      <c r="RSG113" s="201"/>
      <c r="RSH113" s="223"/>
      <c r="RSI113" s="213"/>
      <c r="RSJ113" s="213"/>
      <c r="RSK113" s="201"/>
      <c r="RSL113" s="223"/>
      <c r="RSM113" s="213"/>
      <c r="RSN113" s="213"/>
      <c r="RSO113" s="201"/>
      <c r="RSP113" s="223"/>
      <c r="RSQ113" s="213"/>
      <c r="RSR113" s="213"/>
      <c r="RSS113" s="201"/>
      <c r="RST113" s="223"/>
      <c r="RSU113" s="213"/>
      <c r="RSV113" s="213"/>
      <c r="RSW113" s="201"/>
      <c r="RSX113" s="223"/>
      <c r="RSY113" s="213"/>
      <c r="RSZ113" s="213"/>
      <c r="RTA113" s="201"/>
      <c r="RTB113" s="223"/>
      <c r="RTC113" s="213"/>
      <c r="RTD113" s="213"/>
      <c r="RTE113" s="201"/>
      <c r="RTF113" s="223"/>
      <c r="RTG113" s="213"/>
      <c r="RTH113" s="213"/>
      <c r="RTI113" s="201"/>
      <c r="RTJ113" s="223"/>
      <c r="RTK113" s="213"/>
      <c r="RTL113" s="213"/>
      <c r="RTM113" s="201"/>
      <c r="RTN113" s="223"/>
      <c r="RTO113" s="213"/>
      <c r="RTP113" s="213"/>
      <c r="RTQ113" s="201"/>
      <c r="RTR113" s="223"/>
      <c r="RTS113" s="213"/>
      <c r="RTT113" s="213"/>
      <c r="RTU113" s="201"/>
      <c r="RTV113" s="223"/>
      <c r="RTW113" s="213"/>
      <c r="RTX113" s="213"/>
      <c r="RTY113" s="201"/>
      <c r="RTZ113" s="223"/>
      <c r="RUA113" s="213"/>
      <c r="RUB113" s="213"/>
      <c r="RUC113" s="201"/>
      <c r="RUD113" s="223"/>
      <c r="RUE113" s="213"/>
      <c r="RUF113" s="213"/>
      <c r="RUG113" s="201"/>
      <c r="RUH113" s="223"/>
      <c r="RUI113" s="213"/>
      <c r="RUJ113" s="213"/>
      <c r="RUK113" s="201"/>
      <c r="RUL113" s="223"/>
      <c r="RUM113" s="213"/>
      <c r="RUN113" s="213"/>
      <c r="RUO113" s="201"/>
      <c r="RUP113" s="223"/>
      <c r="RUQ113" s="213"/>
      <c r="RUR113" s="213"/>
      <c r="RUS113" s="201"/>
      <c r="RUT113" s="223"/>
      <c r="RUU113" s="213"/>
      <c r="RUV113" s="213"/>
      <c r="RUW113" s="201"/>
      <c r="RUX113" s="223"/>
      <c r="RUY113" s="213"/>
      <c r="RUZ113" s="213"/>
      <c r="RVA113" s="201"/>
      <c r="RVB113" s="223"/>
      <c r="RVC113" s="213"/>
      <c r="RVD113" s="213"/>
      <c r="RVE113" s="201"/>
      <c r="RVF113" s="223"/>
      <c r="RVG113" s="213"/>
      <c r="RVH113" s="213"/>
      <c r="RVI113" s="201"/>
      <c r="RVJ113" s="223"/>
      <c r="RVK113" s="213"/>
      <c r="RVL113" s="213"/>
      <c r="RVM113" s="201"/>
      <c r="RVN113" s="223"/>
      <c r="RVO113" s="213"/>
      <c r="RVP113" s="213"/>
      <c r="RVQ113" s="201"/>
      <c r="RVR113" s="223"/>
      <c r="RVS113" s="213"/>
      <c r="RVT113" s="213"/>
      <c r="RVU113" s="201"/>
      <c r="RVV113" s="223"/>
      <c r="RVW113" s="213"/>
      <c r="RVX113" s="213"/>
      <c r="RVY113" s="201"/>
      <c r="RVZ113" s="223"/>
      <c r="RWA113" s="213"/>
      <c r="RWB113" s="213"/>
      <c r="RWC113" s="201"/>
      <c r="RWD113" s="223"/>
      <c r="RWE113" s="213"/>
      <c r="RWF113" s="213"/>
      <c r="RWG113" s="201"/>
      <c r="RWH113" s="223"/>
      <c r="RWI113" s="213"/>
      <c r="RWJ113" s="213"/>
      <c r="RWK113" s="201"/>
      <c r="RWL113" s="223"/>
      <c r="RWM113" s="213"/>
      <c r="RWN113" s="213"/>
      <c r="RWO113" s="201"/>
      <c r="RWP113" s="223"/>
      <c r="RWQ113" s="213"/>
      <c r="RWR113" s="213"/>
      <c r="RWS113" s="201"/>
      <c r="RWT113" s="223"/>
      <c r="RWU113" s="213"/>
      <c r="RWV113" s="213"/>
      <c r="RWW113" s="201"/>
      <c r="RWX113" s="223"/>
      <c r="RWY113" s="213"/>
      <c r="RWZ113" s="213"/>
      <c r="RXA113" s="201"/>
      <c r="RXB113" s="223"/>
      <c r="RXC113" s="213"/>
      <c r="RXD113" s="213"/>
      <c r="RXE113" s="201"/>
      <c r="RXF113" s="223"/>
      <c r="RXG113" s="213"/>
      <c r="RXH113" s="213"/>
      <c r="RXI113" s="201"/>
      <c r="RXJ113" s="223"/>
      <c r="RXK113" s="213"/>
      <c r="RXL113" s="213"/>
      <c r="RXM113" s="201"/>
      <c r="RXN113" s="223"/>
      <c r="RXO113" s="213"/>
      <c r="RXP113" s="213"/>
      <c r="RXQ113" s="201"/>
      <c r="RXR113" s="223"/>
      <c r="RXS113" s="213"/>
      <c r="RXT113" s="213"/>
      <c r="RXU113" s="201"/>
      <c r="RXV113" s="223"/>
      <c r="RXW113" s="213"/>
      <c r="RXX113" s="213"/>
      <c r="RXY113" s="201"/>
      <c r="RXZ113" s="223"/>
      <c r="RYA113" s="213"/>
      <c r="RYB113" s="213"/>
      <c r="RYC113" s="201"/>
      <c r="RYD113" s="223"/>
      <c r="RYE113" s="213"/>
      <c r="RYF113" s="213"/>
      <c r="RYG113" s="201"/>
      <c r="RYH113" s="223"/>
      <c r="RYI113" s="213"/>
      <c r="RYJ113" s="213"/>
      <c r="RYK113" s="201"/>
      <c r="RYL113" s="223"/>
      <c r="RYM113" s="213"/>
      <c r="RYN113" s="213"/>
      <c r="RYO113" s="201"/>
      <c r="RYP113" s="223"/>
      <c r="RYQ113" s="213"/>
      <c r="RYR113" s="213"/>
      <c r="RYS113" s="201"/>
      <c r="RYT113" s="223"/>
      <c r="RYU113" s="213"/>
      <c r="RYV113" s="213"/>
      <c r="RYW113" s="201"/>
      <c r="RYX113" s="223"/>
      <c r="RYY113" s="213"/>
      <c r="RYZ113" s="213"/>
      <c r="RZA113" s="201"/>
      <c r="RZB113" s="223"/>
      <c r="RZC113" s="213"/>
      <c r="RZD113" s="213"/>
      <c r="RZE113" s="201"/>
      <c r="RZF113" s="223"/>
      <c r="RZG113" s="213"/>
      <c r="RZH113" s="213"/>
      <c r="RZI113" s="201"/>
      <c r="RZJ113" s="223"/>
      <c r="RZK113" s="213"/>
      <c r="RZL113" s="213"/>
      <c r="RZM113" s="201"/>
      <c r="RZN113" s="223"/>
      <c r="RZO113" s="213"/>
      <c r="RZP113" s="213"/>
      <c r="RZQ113" s="201"/>
      <c r="RZR113" s="223"/>
      <c r="RZS113" s="213"/>
      <c r="RZT113" s="213"/>
      <c r="RZU113" s="201"/>
      <c r="RZV113" s="223"/>
      <c r="RZW113" s="213"/>
      <c r="RZX113" s="213"/>
      <c r="RZY113" s="201"/>
      <c r="RZZ113" s="223"/>
      <c r="SAA113" s="213"/>
      <c r="SAB113" s="213"/>
      <c r="SAC113" s="201"/>
      <c r="SAD113" s="223"/>
      <c r="SAE113" s="213"/>
      <c r="SAF113" s="213"/>
      <c r="SAG113" s="201"/>
      <c r="SAH113" s="223"/>
      <c r="SAI113" s="213"/>
      <c r="SAJ113" s="213"/>
      <c r="SAK113" s="201"/>
      <c r="SAL113" s="223"/>
      <c r="SAM113" s="213"/>
      <c r="SAN113" s="213"/>
      <c r="SAO113" s="201"/>
      <c r="SAP113" s="223"/>
      <c r="SAQ113" s="213"/>
      <c r="SAR113" s="213"/>
      <c r="SAS113" s="201"/>
      <c r="SAT113" s="223"/>
      <c r="SAU113" s="213"/>
      <c r="SAV113" s="213"/>
      <c r="SAW113" s="201"/>
      <c r="SAX113" s="223"/>
      <c r="SAY113" s="213"/>
      <c r="SAZ113" s="213"/>
      <c r="SBA113" s="201"/>
      <c r="SBB113" s="223"/>
      <c r="SBC113" s="213"/>
      <c r="SBD113" s="213"/>
      <c r="SBE113" s="201"/>
      <c r="SBF113" s="223"/>
      <c r="SBG113" s="213"/>
      <c r="SBH113" s="213"/>
      <c r="SBI113" s="201"/>
      <c r="SBJ113" s="223"/>
      <c r="SBK113" s="213"/>
      <c r="SBL113" s="213"/>
      <c r="SBM113" s="201"/>
      <c r="SBN113" s="223"/>
      <c r="SBO113" s="213"/>
      <c r="SBP113" s="213"/>
      <c r="SBQ113" s="201"/>
      <c r="SBR113" s="223"/>
      <c r="SBS113" s="213"/>
      <c r="SBT113" s="213"/>
      <c r="SBU113" s="201"/>
      <c r="SBV113" s="223"/>
      <c r="SBW113" s="213"/>
      <c r="SBX113" s="213"/>
      <c r="SBY113" s="201"/>
      <c r="SBZ113" s="223"/>
      <c r="SCA113" s="213"/>
      <c r="SCB113" s="213"/>
      <c r="SCC113" s="201"/>
      <c r="SCD113" s="223"/>
      <c r="SCE113" s="213"/>
      <c r="SCF113" s="213"/>
      <c r="SCG113" s="201"/>
      <c r="SCH113" s="223"/>
      <c r="SCI113" s="213"/>
      <c r="SCJ113" s="213"/>
      <c r="SCK113" s="201"/>
      <c r="SCL113" s="223"/>
      <c r="SCM113" s="213"/>
      <c r="SCN113" s="213"/>
      <c r="SCO113" s="201"/>
      <c r="SCP113" s="223"/>
      <c r="SCQ113" s="213"/>
      <c r="SCR113" s="213"/>
      <c r="SCS113" s="201"/>
      <c r="SCT113" s="223"/>
      <c r="SCU113" s="213"/>
      <c r="SCV113" s="213"/>
      <c r="SCW113" s="201"/>
      <c r="SCX113" s="223"/>
      <c r="SCY113" s="213"/>
      <c r="SCZ113" s="213"/>
      <c r="SDA113" s="201"/>
      <c r="SDB113" s="223"/>
      <c r="SDC113" s="213"/>
      <c r="SDD113" s="213"/>
      <c r="SDE113" s="201"/>
      <c r="SDF113" s="223"/>
      <c r="SDG113" s="213"/>
      <c r="SDH113" s="213"/>
      <c r="SDI113" s="201"/>
      <c r="SDJ113" s="223"/>
      <c r="SDK113" s="213"/>
      <c r="SDL113" s="213"/>
      <c r="SDM113" s="201"/>
      <c r="SDN113" s="223"/>
      <c r="SDO113" s="213"/>
      <c r="SDP113" s="213"/>
      <c r="SDQ113" s="201"/>
      <c r="SDR113" s="223"/>
      <c r="SDS113" s="213"/>
      <c r="SDT113" s="213"/>
      <c r="SDU113" s="201"/>
      <c r="SDV113" s="223"/>
      <c r="SDW113" s="213"/>
      <c r="SDX113" s="213"/>
      <c r="SDY113" s="201"/>
      <c r="SDZ113" s="223"/>
      <c r="SEA113" s="213"/>
      <c r="SEB113" s="213"/>
      <c r="SEC113" s="201"/>
      <c r="SED113" s="223"/>
      <c r="SEE113" s="213"/>
      <c r="SEF113" s="213"/>
      <c r="SEG113" s="201"/>
      <c r="SEH113" s="223"/>
      <c r="SEI113" s="213"/>
      <c r="SEJ113" s="213"/>
      <c r="SEK113" s="201"/>
      <c r="SEL113" s="223"/>
      <c r="SEM113" s="213"/>
      <c r="SEN113" s="213"/>
      <c r="SEO113" s="201"/>
      <c r="SEP113" s="223"/>
      <c r="SEQ113" s="213"/>
      <c r="SER113" s="213"/>
      <c r="SES113" s="201"/>
      <c r="SET113" s="223"/>
      <c r="SEU113" s="213"/>
      <c r="SEV113" s="213"/>
      <c r="SEW113" s="201"/>
      <c r="SEX113" s="223"/>
      <c r="SEY113" s="213"/>
      <c r="SEZ113" s="213"/>
      <c r="SFA113" s="201"/>
      <c r="SFB113" s="223"/>
      <c r="SFC113" s="213"/>
      <c r="SFD113" s="213"/>
      <c r="SFE113" s="201"/>
      <c r="SFF113" s="223"/>
      <c r="SFG113" s="213"/>
      <c r="SFH113" s="213"/>
      <c r="SFI113" s="201"/>
      <c r="SFJ113" s="223"/>
      <c r="SFK113" s="213"/>
      <c r="SFL113" s="213"/>
      <c r="SFM113" s="201"/>
      <c r="SFN113" s="223"/>
      <c r="SFO113" s="213"/>
      <c r="SFP113" s="213"/>
      <c r="SFQ113" s="201"/>
      <c r="SFR113" s="223"/>
      <c r="SFS113" s="213"/>
      <c r="SFT113" s="213"/>
      <c r="SFU113" s="201"/>
      <c r="SFV113" s="223"/>
      <c r="SFW113" s="213"/>
      <c r="SFX113" s="213"/>
      <c r="SFY113" s="201"/>
      <c r="SFZ113" s="223"/>
      <c r="SGA113" s="213"/>
      <c r="SGB113" s="213"/>
      <c r="SGC113" s="201"/>
      <c r="SGD113" s="223"/>
      <c r="SGE113" s="213"/>
      <c r="SGF113" s="213"/>
      <c r="SGG113" s="201"/>
      <c r="SGH113" s="223"/>
      <c r="SGI113" s="213"/>
      <c r="SGJ113" s="213"/>
      <c r="SGK113" s="201"/>
      <c r="SGL113" s="223"/>
      <c r="SGM113" s="213"/>
      <c r="SGN113" s="213"/>
      <c r="SGO113" s="201"/>
      <c r="SGP113" s="223"/>
      <c r="SGQ113" s="213"/>
      <c r="SGR113" s="213"/>
      <c r="SGS113" s="201"/>
      <c r="SGT113" s="223"/>
      <c r="SGU113" s="213"/>
      <c r="SGV113" s="213"/>
      <c r="SGW113" s="201"/>
      <c r="SGX113" s="223"/>
      <c r="SGY113" s="213"/>
      <c r="SGZ113" s="213"/>
      <c r="SHA113" s="201"/>
      <c r="SHB113" s="223"/>
      <c r="SHC113" s="213"/>
      <c r="SHD113" s="213"/>
      <c r="SHE113" s="201"/>
      <c r="SHF113" s="223"/>
      <c r="SHG113" s="213"/>
      <c r="SHH113" s="213"/>
      <c r="SHI113" s="201"/>
      <c r="SHJ113" s="223"/>
      <c r="SHK113" s="213"/>
      <c r="SHL113" s="213"/>
      <c r="SHM113" s="201"/>
      <c r="SHN113" s="223"/>
      <c r="SHO113" s="213"/>
      <c r="SHP113" s="213"/>
      <c r="SHQ113" s="201"/>
      <c r="SHR113" s="223"/>
      <c r="SHS113" s="213"/>
      <c r="SHT113" s="213"/>
      <c r="SHU113" s="201"/>
      <c r="SHV113" s="223"/>
      <c r="SHW113" s="213"/>
      <c r="SHX113" s="213"/>
      <c r="SHY113" s="201"/>
      <c r="SHZ113" s="223"/>
      <c r="SIA113" s="213"/>
      <c r="SIB113" s="213"/>
      <c r="SIC113" s="201"/>
      <c r="SID113" s="223"/>
      <c r="SIE113" s="213"/>
      <c r="SIF113" s="213"/>
      <c r="SIG113" s="201"/>
      <c r="SIH113" s="223"/>
      <c r="SII113" s="213"/>
      <c r="SIJ113" s="213"/>
      <c r="SIK113" s="201"/>
      <c r="SIL113" s="223"/>
      <c r="SIM113" s="213"/>
      <c r="SIN113" s="213"/>
      <c r="SIO113" s="201"/>
      <c r="SIP113" s="223"/>
      <c r="SIQ113" s="213"/>
      <c r="SIR113" s="213"/>
      <c r="SIS113" s="201"/>
      <c r="SIT113" s="223"/>
      <c r="SIU113" s="213"/>
      <c r="SIV113" s="213"/>
      <c r="SIW113" s="201"/>
      <c r="SIX113" s="223"/>
      <c r="SIY113" s="213"/>
      <c r="SIZ113" s="213"/>
      <c r="SJA113" s="201"/>
      <c r="SJB113" s="223"/>
      <c r="SJC113" s="213"/>
      <c r="SJD113" s="213"/>
      <c r="SJE113" s="201"/>
      <c r="SJF113" s="223"/>
      <c r="SJG113" s="213"/>
      <c r="SJH113" s="213"/>
      <c r="SJI113" s="201"/>
      <c r="SJJ113" s="223"/>
      <c r="SJK113" s="213"/>
      <c r="SJL113" s="213"/>
      <c r="SJM113" s="201"/>
      <c r="SJN113" s="223"/>
      <c r="SJO113" s="213"/>
      <c r="SJP113" s="213"/>
      <c r="SJQ113" s="201"/>
      <c r="SJR113" s="223"/>
      <c r="SJS113" s="213"/>
      <c r="SJT113" s="213"/>
      <c r="SJU113" s="201"/>
      <c r="SJV113" s="223"/>
      <c r="SJW113" s="213"/>
      <c r="SJX113" s="213"/>
      <c r="SJY113" s="201"/>
      <c r="SJZ113" s="223"/>
      <c r="SKA113" s="213"/>
      <c r="SKB113" s="213"/>
      <c r="SKC113" s="201"/>
      <c r="SKD113" s="223"/>
      <c r="SKE113" s="213"/>
      <c r="SKF113" s="213"/>
      <c r="SKG113" s="201"/>
      <c r="SKH113" s="223"/>
      <c r="SKI113" s="213"/>
      <c r="SKJ113" s="213"/>
      <c r="SKK113" s="201"/>
      <c r="SKL113" s="223"/>
      <c r="SKM113" s="213"/>
      <c r="SKN113" s="213"/>
      <c r="SKO113" s="201"/>
      <c r="SKP113" s="223"/>
      <c r="SKQ113" s="213"/>
      <c r="SKR113" s="213"/>
      <c r="SKS113" s="201"/>
      <c r="SKT113" s="223"/>
      <c r="SKU113" s="213"/>
      <c r="SKV113" s="213"/>
      <c r="SKW113" s="201"/>
      <c r="SKX113" s="223"/>
      <c r="SKY113" s="213"/>
      <c r="SKZ113" s="213"/>
      <c r="SLA113" s="201"/>
      <c r="SLB113" s="223"/>
      <c r="SLC113" s="213"/>
      <c r="SLD113" s="213"/>
      <c r="SLE113" s="201"/>
      <c r="SLF113" s="223"/>
      <c r="SLG113" s="213"/>
      <c r="SLH113" s="213"/>
      <c r="SLI113" s="201"/>
      <c r="SLJ113" s="223"/>
      <c r="SLK113" s="213"/>
      <c r="SLL113" s="213"/>
      <c r="SLM113" s="201"/>
      <c r="SLN113" s="223"/>
      <c r="SLO113" s="213"/>
      <c r="SLP113" s="213"/>
      <c r="SLQ113" s="201"/>
      <c r="SLR113" s="223"/>
      <c r="SLS113" s="213"/>
      <c r="SLT113" s="213"/>
      <c r="SLU113" s="201"/>
      <c r="SLV113" s="223"/>
      <c r="SLW113" s="213"/>
      <c r="SLX113" s="213"/>
      <c r="SLY113" s="201"/>
      <c r="SLZ113" s="223"/>
      <c r="SMA113" s="213"/>
      <c r="SMB113" s="213"/>
      <c r="SMC113" s="201"/>
      <c r="SMD113" s="223"/>
      <c r="SME113" s="213"/>
      <c r="SMF113" s="213"/>
      <c r="SMG113" s="201"/>
      <c r="SMH113" s="223"/>
      <c r="SMI113" s="213"/>
      <c r="SMJ113" s="213"/>
      <c r="SMK113" s="201"/>
      <c r="SML113" s="223"/>
      <c r="SMM113" s="213"/>
      <c r="SMN113" s="213"/>
      <c r="SMO113" s="201"/>
      <c r="SMP113" s="223"/>
      <c r="SMQ113" s="213"/>
      <c r="SMR113" s="213"/>
      <c r="SMS113" s="201"/>
      <c r="SMT113" s="223"/>
      <c r="SMU113" s="213"/>
      <c r="SMV113" s="213"/>
      <c r="SMW113" s="201"/>
      <c r="SMX113" s="223"/>
      <c r="SMY113" s="213"/>
      <c r="SMZ113" s="213"/>
      <c r="SNA113" s="201"/>
      <c r="SNB113" s="223"/>
      <c r="SNC113" s="213"/>
      <c r="SND113" s="213"/>
      <c r="SNE113" s="201"/>
      <c r="SNF113" s="223"/>
      <c r="SNG113" s="213"/>
      <c r="SNH113" s="213"/>
      <c r="SNI113" s="201"/>
      <c r="SNJ113" s="223"/>
      <c r="SNK113" s="213"/>
      <c r="SNL113" s="213"/>
      <c r="SNM113" s="201"/>
      <c r="SNN113" s="223"/>
      <c r="SNO113" s="213"/>
      <c r="SNP113" s="213"/>
      <c r="SNQ113" s="201"/>
      <c r="SNR113" s="223"/>
      <c r="SNS113" s="213"/>
      <c r="SNT113" s="213"/>
      <c r="SNU113" s="201"/>
      <c r="SNV113" s="223"/>
      <c r="SNW113" s="213"/>
      <c r="SNX113" s="213"/>
      <c r="SNY113" s="201"/>
      <c r="SNZ113" s="223"/>
      <c r="SOA113" s="213"/>
      <c r="SOB113" s="213"/>
      <c r="SOC113" s="201"/>
      <c r="SOD113" s="223"/>
      <c r="SOE113" s="213"/>
      <c r="SOF113" s="213"/>
      <c r="SOG113" s="201"/>
      <c r="SOH113" s="223"/>
      <c r="SOI113" s="213"/>
      <c r="SOJ113" s="213"/>
      <c r="SOK113" s="201"/>
      <c r="SOL113" s="223"/>
      <c r="SOM113" s="213"/>
      <c r="SON113" s="213"/>
      <c r="SOO113" s="201"/>
      <c r="SOP113" s="223"/>
      <c r="SOQ113" s="213"/>
      <c r="SOR113" s="213"/>
      <c r="SOS113" s="201"/>
      <c r="SOT113" s="223"/>
      <c r="SOU113" s="213"/>
      <c r="SOV113" s="213"/>
      <c r="SOW113" s="201"/>
      <c r="SOX113" s="223"/>
      <c r="SOY113" s="213"/>
      <c r="SOZ113" s="213"/>
      <c r="SPA113" s="201"/>
      <c r="SPB113" s="223"/>
      <c r="SPC113" s="213"/>
      <c r="SPD113" s="213"/>
      <c r="SPE113" s="201"/>
      <c r="SPF113" s="223"/>
      <c r="SPG113" s="213"/>
      <c r="SPH113" s="213"/>
      <c r="SPI113" s="201"/>
      <c r="SPJ113" s="223"/>
      <c r="SPK113" s="213"/>
      <c r="SPL113" s="213"/>
      <c r="SPM113" s="201"/>
      <c r="SPN113" s="223"/>
      <c r="SPO113" s="213"/>
      <c r="SPP113" s="213"/>
      <c r="SPQ113" s="201"/>
      <c r="SPR113" s="223"/>
      <c r="SPS113" s="213"/>
      <c r="SPT113" s="213"/>
      <c r="SPU113" s="201"/>
      <c r="SPV113" s="223"/>
      <c r="SPW113" s="213"/>
      <c r="SPX113" s="213"/>
      <c r="SPY113" s="201"/>
      <c r="SPZ113" s="223"/>
      <c r="SQA113" s="213"/>
      <c r="SQB113" s="213"/>
      <c r="SQC113" s="201"/>
      <c r="SQD113" s="223"/>
      <c r="SQE113" s="213"/>
      <c r="SQF113" s="213"/>
      <c r="SQG113" s="201"/>
      <c r="SQH113" s="223"/>
      <c r="SQI113" s="213"/>
      <c r="SQJ113" s="213"/>
      <c r="SQK113" s="201"/>
      <c r="SQL113" s="223"/>
      <c r="SQM113" s="213"/>
      <c r="SQN113" s="213"/>
      <c r="SQO113" s="201"/>
      <c r="SQP113" s="223"/>
      <c r="SQQ113" s="213"/>
      <c r="SQR113" s="213"/>
      <c r="SQS113" s="201"/>
      <c r="SQT113" s="223"/>
      <c r="SQU113" s="213"/>
      <c r="SQV113" s="213"/>
      <c r="SQW113" s="201"/>
      <c r="SQX113" s="223"/>
      <c r="SQY113" s="213"/>
      <c r="SQZ113" s="213"/>
      <c r="SRA113" s="201"/>
      <c r="SRB113" s="223"/>
      <c r="SRC113" s="213"/>
      <c r="SRD113" s="213"/>
      <c r="SRE113" s="201"/>
      <c r="SRF113" s="223"/>
      <c r="SRG113" s="213"/>
      <c r="SRH113" s="213"/>
      <c r="SRI113" s="201"/>
      <c r="SRJ113" s="223"/>
      <c r="SRK113" s="213"/>
      <c r="SRL113" s="213"/>
      <c r="SRM113" s="201"/>
      <c r="SRN113" s="223"/>
      <c r="SRO113" s="213"/>
      <c r="SRP113" s="213"/>
      <c r="SRQ113" s="201"/>
      <c r="SRR113" s="223"/>
      <c r="SRS113" s="213"/>
      <c r="SRT113" s="213"/>
      <c r="SRU113" s="201"/>
      <c r="SRV113" s="223"/>
      <c r="SRW113" s="213"/>
      <c r="SRX113" s="213"/>
      <c r="SRY113" s="201"/>
      <c r="SRZ113" s="223"/>
      <c r="SSA113" s="213"/>
      <c r="SSB113" s="213"/>
      <c r="SSC113" s="201"/>
      <c r="SSD113" s="223"/>
      <c r="SSE113" s="213"/>
      <c r="SSF113" s="213"/>
      <c r="SSG113" s="201"/>
      <c r="SSH113" s="223"/>
      <c r="SSI113" s="213"/>
      <c r="SSJ113" s="213"/>
      <c r="SSK113" s="201"/>
      <c r="SSL113" s="223"/>
      <c r="SSM113" s="213"/>
      <c r="SSN113" s="213"/>
      <c r="SSO113" s="201"/>
      <c r="SSP113" s="223"/>
      <c r="SSQ113" s="213"/>
      <c r="SSR113" s="213"/>
      <c r="SSS113" s="201"/>
      <c r="SST113" s="223"/>
      <c r="SSU113" s="213"/>
      <c r="SSV113" s="213"/>
      <c r="SSW113" s="201"/>
      <c r="SSX113" s="223"/>
      <c r="SSY113" s="213"/>
      <c r="SSZ113" s="213"/>
      <c r="STA113" s="201"/>
      <c r="STB113" s="223"/>
      <c r="STC113" s="213"/>
      <c r="STD113" s="213"/>
      <c r="STE113" s="201"/>
      <c r="STF113" s="223"/>
      <c r="STG113" s="213"/>
      <c r="STH113" s="213"/>
      <c r="STI113" s="201"/>
      <c r="STJ113" s="223"/>
      <c r="STK113" s="213"/>
      <c r="STL113" s="213"/>
      <c r="STM113" s="201"/>
      <c r="STN113" s="223"/>
      <c r="STO113" s="213"/>
      <c r="STP113" s="213"/>
      <c r="STQ113" s="201"/>
      <c r="STR113" s="223"/>
      <c r="STS113" s="213"/>
      <c r="STT113" s="213"/>
      <c r="STU113" s="201"/>
      <c r="STV113" s="223"/>
      <c r="STW113" s="213"/>
      <c r="STX113" s="213"/>
      <c r="STY113" s="201"/>
      <c r="STZ113" s="223"/>
      <c r="SUA113" s="213"/>
      <c r="SUB113" s="213"/>
      <c r="SUC113" s="201"/>
      <c r="SUD113" s="223"/>
      <c r="SUE113" s="213"/>
      <c r="SUF113" s="213"/>
      <c r="SUG113" s="201"/>
      <c r="SUH113" s="223"/>
      <c r="SUI113" s="213"/>
      <c r="SUJ113" s="213"/>
      <c r="SUK113" s="201"/>
      <c r="SUL113" s="223"/>
      <c r="SUM113" s="213"/>
      <c r="SUN113" s="213"/>
      <c r="SUO113" s="201"/>
      <c r="SUP113" s="223"/>
      <c r="SUQ113" s="213"/>
      <c r="SUR113" s="213"/>
      <c r="SUS113" s="201"/>
      <c r="SUT113" s="223"/>
      <c r="SUU113" s="213"/>
      <c r="SUV113" s="213"/>
      <c r="SUW113" s="201"/>
      <c r="SUX113" s="223"/>
      <c r="SUY113" s="213"/>
      <c r="SUZ113" s="213"/>
      <c r="SVA113" s="201"/>
      <c r="SVB113" s="223"/>
      <c r="SVC113" s="213"/>
      <c r="SVD113" s="213"/>
      <c r="SVE113" s="201"/>
      <c r="SVF113" s="223"/>
      <c r="SVG113" s="213"/>
      <c r="SVH113" s="213"/>
      <c r="SVI113" s="201"/>
      <c r="SVJ113" s="223"/>
      <c r="SVK113" s="213"/>
      <c r="SVL113" s="213"/>
      <c r="SVM113" s="201"/>
      <c r="SVN113" s="223"/>
      <c r="SVO113" s="213"/>
      <c r="SVP113" s="213"/>
      <c r="SVQ113" s="201"/>
      <c r="SVR113" s="223"/>
      <c r="SVS113" s="213"/>
      <c r="SVT113" s="213"/>
      <c r="SVU113" s="201"/>
      <c r="SVV113" s="223"/>
      <c r="SVW113" s="213"/>
      <c r="SVX113" s="213"/>
      <c r="SVY113" s="201"/>
      <c r="SVZ113" s="223"/>
      <c r="SWA113" s="213"/>
      <c r="SWB113" s="213"/>
      <c r="SWC113" s="201"/>
      <c r="SWD113" s="223"/>
      <c r="SWE113" s="213"/>
      <c r="SWF113" s="213"/>
      <c r="SWG113" s="201"/>
      <c r="SWH113" s="223"/>
      <c r="SWI113" s="213"/>
      <c r="SWJ113" s="213"/>
      <c r="SWK113" s="201"/>
      <c r="SWL113" s="223"/>
      <c r="SWM113" s="213"/>
      <c r="SWN113" s="213"/>
      <c r="SWO113" s="201"/>
      <c r="SWP113" s="223"/>
      <c r="SWQ113" s="213"/>
      <c r="SWR113" s="213"/>
      <c r="SWS113" s="201"/>
      <c r="SWT113" s="223"/>
      <c r="SWU113" s="213"/>
      <c r="SWV113" s="213"/>
      <c r="SWW113" s="201"/>
      <c r="SWX113" s="223"/>
      <c r="SWY113" s="213"/>
      <c r="SWZ113" s="213"/>
      <c r="SXA113" s="201"/>
      <c r="SXB113" s="223"/>
      <c r="SXC113" s="213"/>
      <c r="SXD113" s="213"/>
      <c r="SXE113" s="201"/>
      <c r="SXF113" s="223"/>
      <c r="SXG113" s="213"/>
      <c r="SXH113" s="213"/>
      <c r="SXI113" s="201"/>
      <c r="SXJ113" s="223"/>
      <c r="SXK113" s="213"/>
      <c r="SXL113" s="213"/>
      <c r="SXM113" s="201"/>
      <c r="SXN113" s="223"/>
      <c r="SXO113" s="213"/>
      <c r="SXP113" s="213"/>
      <c r="SXQ113" s="201"/>
      <c r="SXR113" s="223"/>
      <c r="SXS113" s="213"/>
      <c r="SXT113" s="213"/>
      <c r="SXU113" s="201"/>
      <c r="SXV113" s="223"/>
      <c r="SXW113" s="213"/>
      <c r="SXX113" s="213"/>
      <c r="SXY113" s="201"/>
      <c r="SXZ113" s="223"/>
      <c r="SYA113" s="213"/>
      <c r="SYB113" s="213"/>
      <c r="SYC113" s="201"/>
      <c r="SYD113" s="223"/>
      <c r="SYE113" s="213"/>
      <c r="SYF113" s="213"/>
      <c r="SYG113" s="201"/>
      <c r="SYH113" s="223"/>
      <c r="SYI113" s="213"/>
      <c r="SYJ113" s="213"/>
      <c r="SYK113" s="201"/>
      <c r="SYL113" s="223"/>
      <c r="SYM113" s="213"/>
      <c r="SYN113" s="213"/>
      <c r="SYO113" s="201"/>
      <c r="SYP113" s="223"/>
      <c r="SYQ113" s="213"/>
      <c r="SYR113" s="213"/>
      <c r="SYS113" s="201"/>
      <c r="SYT113" s="223"/>
      <c r="SYU113" s="213"/>
      <c r="SYV113" s="213"/>
      <c r="SYW113" s="201"/>
      <c r="SYX113" s="223"/>
      <c r="SYY113" s="213"/>
      <c r="SYZ113" s="213"/>
      <c r="SZA113" s="201"/>
      <c r="SZB113" s="223"/>
      <c r="SZC113" s="213"/>
      <c r="SZD113" s="213"/>
      <c r="SZE113" s="201"/>
      <c r="SZF113" s="223"/>
      <c r="SZG113" s="213"/>
      <c r="SZH113" s="213"/>
      <c r="SZI113" s="201"/>
      <c r="SZJ113" s="223"/>
      <c r="SZK113" s="213"/>
      <c r="SZL113" s="213"/>
      <c r="SZM113" s="201"/>
      <c r="SZN113" s="223"/>
      <c r="SZO113" s="213"/>
      <c r="SZP113" s="213"/>
      <c r="SZQ113" s="201"/>
      <c r="SZR113" s="223"/>
      <c r="SZS113" s="213"/>
      <c r="SZT113" s="213"/>
      <c r="SZU113" s="201"/>
      <c r="SZV113" s="223"/>
      <c r="SZW113" s="213"/>
      <c r="SZX113" s="213"/>
      <c r="SZY113" s="201"/>
      <c r="SZZ113" s="223"/>
      <c r="TAA113" s="213"/>
      <c r="TAB113" s="213"/>
      <c r="TAC113" s="201"/>
      <c r="TAD113" s="223"/>
      <c r="TAE113" s="213"/>
      <c r="TAF113" s="213"/>
      <c r="TAG113" s="201"/>
      <c r="TAH113" s="223"/>
      <c r="TAI113" s="213"/>
      <c r="TAJ113" s="213"/>
      <c r="TAK113" s="201"/>
      <c r="TAL113" s="223"/>
      <c r="TAM113" s="213"/>
      <c r="TAN113" s="213"/>
      <c r="TAO113" s="201"/>
      <c r="TAP113" s="223"/>
      <c r="TAQ113" s="213"/>
      <c r="TAR113" s="213"/>
      <c r="TAS113" s="201"/>
      <c r="TAT113" s="223"/>
      <c r="TAU113" s="213"/>
      <c r="TAV113" s="213"/>
      <c r="TAW113" s="201"/>
      <c r="TAX113" s="223"/>
      <c r="TAY113" s="213"/>
      <c r="TAZ113" s="213"/>
      <c r="TBA113" s="201"/>
      <c r="TBB113" s="223"/>
      <c r="TBC113" s="213"/>
      <c r="TBD113" s="213"/>
      <c r="TBE113" s="201"/>
      <c r="TBF113" s="223"/>
      <c r="TBG113" s="213"/>
      <c r="TBH113" s="213"/>
      <c r="TBI113" s="201"/>
      <c r="TBJ113" s="223"/>
      <c r="TBK113" s="213"/>
      <c r="TBL113" s="213"/>
      <c r="TBM113" s="201"/>
      <c r="TBN113" s="223"/>
      <c r="TBO113" s="213"/>
      <c r="TBP113" s="213"/>
      <c r="TBQ113" s="201"/>
      <c r="TBR113" s="223"/>
      <c r="TBS113" s="213"/>
      <c r="TBT113" s="213"/>
      <c r="TBU113" s="201"/>
      <c r="TBV113" s="223"/>
      <c r="TBW113" s="213"/>
      <c r="TBX113" s="213"/>
      <c r="TBY113" s="201"/>
      <c r="TBZ113" s="223"/>
      <c r="TCA113" s="213"/>
      <c r="TCB113" s="213"/>
      <c r="TCC113" s="201"/>
      <c r="TCD113" s="223"/>
      <c r="TCE113" s="213"/>
      <c r="TCF113" s="213"/>
      <c r="TCG113" s="201"/>
      <c r="TCH113" s="223"/>
      <c r="TCI113" s="213"/>
      <c r="TCJ113" s="213"/>
      <c r="TCK113" s="201"/>
      <c r="TCL113" s="223"/>
      <c r="TCM113" s="213"/>
      <c r="TCN113" s="213"/>
      <c r="TCO113" s="201"/>
      <c r="TCP113" s="223"/>
      <c r="TCQ113" s="213"/>
      <c r="TCR113" s="213"/>
      <c r="TCS113" s="201"/>
      <c r="TCT113" s="223"/>
      <c r="TCU113" s="213"/>
      <c r="TCV113" s="213"/>
      <c r="TCW113" s="201"/>
      <c r="TCX113" s="223"/>
      <c r="TCY113" s="213"/>
      <c r="TCZ113" s="213"/>
      <c r="TDA113" s="201"/>
      <c r="TDB113" s="223"/>
      <c r="TDC113" s="213"/>
      <c r="TDD113" s="213"/>
      <c r="TDE113" s="201"/>
      <c r="TDF113" s="223"/>
      <c r="TDG113" s="213"/>
      <c r="TDH113" s="213"/>
      <c r="TDI113" s="201"/>
      <c r="TDJ113" s="223"/>
      <c r="TDK113" s="213"/>
      <c r="TDL113" s="213"/>
      <c r="TDM113" s="201"/>
      <c r="TDN113" s="223"/>
      <c r="TDO113" s="213"/>
      <c r="TDP113" s="213"/>
      <c r="TDQ113" s="201"/>
      <c r="TDR113" s="223"/>
      <c r="TDS113" s="213"/>
      <c r="TDT113" s="213"/>
      <c r="TDU113" s="201"/>
      <c r="TDV113" s="223"/>
      <c r="TDW113" s="213"/>
      <c r="TDX113" s="213"/>
      <c r="TDY113" s="201"/>
      <c r="TDZ113" s="223"/>
      <c r="TEA113" s="213"/>
      <c r="TEB113" s="213"/>
      <c r="TEC113" s="201"/>
      <c r="TED113" s="223"/>
      <c r="TEE113" s="213"/>
      <c r="TEF113" s="213"/>
      <c r="TEG113" s="201"/>
      <c r="TEH113" s="223"/>
      <c r="TEI113" s="213"/>
      <c r="TEJ113" s="213"/>
      <c r="TEK113" s="201"/>
      <c r="TEL113" s="223"/>
      <c r="TEM113" s="213"/>
      <c r="TEN113" s="213"/>
      <c r="TEO113" s="201"/>
      <c r="TEP113" s="223"/>
      <c r="TEQ113" s="213"/>
      <c r="TER113" s="213"/>
      <c r="TES113" s="201"/>
      <c r="TET113" s="223"/>
      <c r="TEU113" s="213"/>
      <c r="TEV113" s="213"/>
      <c r="TEW113" s="201"/>
      <c r="TEX113" s="223"/>
      <c r="TEY113" s="213"/>
      <c r="TEZ113" s="213"/>
      <c r="TFA113" s="201"/>
      <c r="TFB113" s="223"/>
      <c r="TFC113" s="213"/>
      <c r="TFD113" s="213"/>
      <c r="TFE113" s="201"/>
      <c r="TFF113" s="223"/>
      <c r="TFG113" s="213"/>
      <c r="TFH113" s="213"/>
      <c r="TFI113" s="201"/>
      <c r="TFJ113" s="223"/>
      <c r="TFK113" s="213"/>
      <c r="TFL113" s="213"/>
      <c r="TFM113" s="201"/>
      <c r="TFN113" s="223"/>
      <c r="TFO113" s="213"/>
      <c r="TFP113" s="213"/>
      <c r="TFQ113" s="201"/>
      <c r="TFR113" s="223"/>
      <c r="TFS113" s="213"/>
      <c r="TFT113" s="213"/>
      <c r="TFU113" s="201"/>
      <c r="TFV113" s="223"/>
      <c r="TFW113" s="213"/>
      <c r="TFX113" s="213"/>
      <c r="TFY113" s="201"/>
      <c r="TFZ113" s="223"/>
      <c r="TGA113" s="213"/>
      <c r="TGB113" s="213"/>
      <c r="TGC113" s="201"/>
      <c r="TGD113" s="223"/>
      <c r="TGE113" s="213"/>
      <c r="TGF113" s="213"/>
      <c r="TGG113" s="201"/>
      <c r="TGH113" s="223"/>
      <c r="TGI113" s="213"/>
      <c r="TGJ113" s="213"/>
      <c r="TGK113" s="201"/>
      <c r="TGL113" s="223"/>
      <c r="TGM113" s="213"/>
      <c r="TGN113" s="213"/>
      <c r="TGO113" s="201"/>
      <c r="TGP113" s="223"/>
      <c r="TGQ113" s="213"/>
      <c r="TGR113" s="213"/>
      <c r="TGS113" s="201"/>
      <c r="TGT113" s="223"/>
      <c r="TGU113" s="213"/>
      <c r="TGV113" s="213"/>
      <c r="TGW113" s="201"/>
      <c r="TGX113" s="223"/>
      <c r="TGY113" s="213"/>
      <c r="TGZ113" s="213"/>
      <c r="THA113" s="201"/>
      <c r="THB113" s="223"/>
      <c r="THC113" s="213"/>
      <c r="THD113" s="213"/>
      <c r="THE113" s="201"/>
      <c r="THF113" s="223"/>
      <c r="THG113" s="213"/>
      <c r="THH113" s="213"/>
      <c r="THI113" s="201"/>
      <c r="THJ113" s="223"/>
      <c r="THK113" s="213"/>
      <c r="THL113" s="213"/>
      <c r="THM113" s="201"/>
      <c r="THN113" s="223"/>
      <c r="THO113" s="213"/>
      <c r="THP113" s="213"/>
      <c r="THQ113" s="201"/>
      <c r="THR113" s="223"/>
      <c r="THS113" s="213"/>
      <c r="THT113" s="213"/>
      <c r="THU113" s="201"/>
      <c r="THV113" s="223"/>
      <c r="THW113" s="213"/>
      <c r="THX113" s="213"/>
      <c r="THY113" s="201"/>
      <c r="THZ113" s="223"/>
      <c r="TIA113" s="213"/>
      <c r="TIB113" s="213"/>
      <c r="TIC113" s="201"/>
      <c r="TID113" s="223"/>
      <c r="TIE113" s="213"/>
      <c r="TIF113" s="213"/>
      <c r="TIG113" s="201"/>
      <c r="TIH113" s="223"/>
      <c r="TII113" s="213"/>
      <c r="TIJ113" s="213"/>
      <c r="TIK113" s="201"/>
      <c r="TIL113" s="223"/>
      <c r="TIM113" s="213"/>
      <c r="TIN113" s="213"/>
      <c r="TIO113" s="201"/>
      <c r="TIP113" s="223"/>
      <c r="TIQ113" s="213"/>
      <c r="TIR113" s="213"/>
      <c r="TIS113" s="201"/>
      <c r="TIT113" s="223"/>
      <c r="TIU113" s="213"/>
      <c r="TIV113" s="213"/>
      <c r="TIW113" s="201"/>
      <c r="TIX113" s="223"/>
      <c r="TIY113" s="213"/>
      <c r="TIZ113" s="213"/>
      <c r="TJA113" s="201"/>
      <c r="TJB113" s="223"/>
      <c r="TJC113" s="213"/>
      <c r="TJD113" s="213"/>
      <c r="TJE113" s="201"/>
      <c r="TJF113" s="223"/>
      <c r="TJG113" s="213"/>
      <c r="TJH113" s="213"/>
      <c r="TJI113" s="201"/>
      <c r="TJJ113" s="223"/>
      <c r="TJK113" s="213"/>
      <c r="TJL113" s="213"/>
      <c r="TJM113" s="201"/>
      <c r="TJN113" s="223"/>
      <c r="TJO113" s="213"/>
      <c r="TJP113" s="213"/>
      <c r="TJQ113" s="201"/>
      <c r="TJR113" s="223"/>
      <c r="TJS113" s="213"/>
      <c r="TJT113" s="213"/>
      <c r="TJU113" s="201"/>
      <c r="TJV113" s="223"/>
      <c r="TJW113" s="213"/>
      <c r="TJX113" s="213"/>
      <c r="TJY113" s="201"/>
      <c r="TJZ113" s="223"/>
      <c r="TKA113" s="213"/>
      <c r="TKB113" s="213"/>
      <c r="TKC113" s="201"/>
      <c r="TKD113" s="223"/>
      <c r="TKE113" s="213"/>
      <c r="TKF113" s="213"/>
      <c r="TKG113" s="201"/>
      <c r="TKH113" s="223"/>
      <c r="TKI113" s="213"/>
      <c r="TKJ113" s="213"/>
      <c r="TKK113" s="201"/>
      <c r="TKL113" s="223"/>
      <c r="TKM113" s="213"/>
      <c r="TKN113" s="213"/>
      <c r="TKO113" s="201"/>
      <c r="TKP113" s="223"/>
      <c r="TKQ113" s="213"/>
      <c r="TKR113" s="213"/>
      <c r="TKS113" s="201"/>
      <c r="TKT113" s="223"/>
      <c r="TKU113" s="213"/>
      <c r="TKV113" s="213"/>
      <c r="TKW113" s="201"/>
      <c r="TKX113" s="223"/>
      <c r="TKY113" s="213"/>
      <c r="TKZ113" s="213"/>
      <c r="TLA113" s="201"/>
      <c r="TLB113" s="223"/>
      <c r="TLC113" s="213"/>
      <c r="TLD113" s="213"/>
      <c r="TLE113" s="201"/>
      <c r="TLF113" s="223"/>
      <c r="TLG113" s="213"/>
      <c r="TLH113" s="213"/>
      <c r="TLI113" s="201"/>
      <c r="TLJ113" s="223"/>
      <c r="TLK113" s="213"/>
      <c r="TLL113" s="213"/>
      <c r="TLM113" s="201"/>
      <c r="TLN113" s="223"/>
      <c r="TLO113" s="213"/>
      <c r="TLP113" s="213"/>
      <c r="TLQ113" s="201"/>
      <c r="TLR113" s="223"/>
      <c r="TLS113" s="213"/>
      <c r="TLT113" s="213"/>
      <c r="TLU113" s="201"/>
      <c r="TLV113" s="223"/>
      <c r="TLW113" s="213"/>
      <c r="TLX113" s="213"/>
      <c r="TLY113" s="201"/>
      <c r="TLZ113" s="223"/>
      <c r="TMA113" s="213"/>
      <c r="TMB113" s="213"/>
      <c r="TMC113" s="201"/>
      <c r="TMD113" s="223"/>
      <c r="TME113" s="213"/>
      <c r="TMF113" s="213"/>
      <c r="TMG113" s="201"/>
      <c r="TMH113" s="223"/>
      <c r="TMI113" s="213"/>
      <c r="TMJ113" s="213"/>
      <c r="TMK113" s="201"/>
      <c r="TML113" s="223"/>
      <c r="TMM113" s="213"/>
      <c r="TMN113" s="213"/>
      <c r="TMO113" s="201"/>
      <c r="TMP113" s="223"/>
      <c r="TMQ113" s="213"/>
      <c r="TMR113" s="213"/>
      <c r="TMS113" s="201"/>
      <c r="TMT113" s="223"/>
      <c r="TMU113" s="213"/>
      <c r="TMV113" s="213"/>
      <c r="TMW113" s="201"/>
      <c r="TMX113" s="223"/>
      <c r="TMY113" s="213"/>
      <c r="TMZ113" s="213"/>
      <c r="TNA113" s="201"/>
      <c r="TNB113" s="223"/>
      <c r="TNC113" s="213"/>
      <c r="TND113" s="213"/>
      <c r="TNE113" s="201"/>
      <c r="TNF113" s="223"/>
      <c r="TNG113" s="213"/>
      <c r="TNH113" s="213"/>
      <c r="TNI113" s="201"/>
      <c r="TNJ113" s="223"/>
      <c r="TNK113" s="213"/>
      <c r="TNL113" s="213"/>
      <c r="TNM113" s="201"/>
      <c r="TNN113" s="223"/>
      <c r="TNO113" s="213"/>
      <c r="TNP113" s="213"/>
      <c r="TNQ113" s="201"/>
      <c r="TNR113" s="223"/>
      <c r="TNS113" s="213"/>
      <c r="TNT113" s="213"/>
      <c r="TNU113" s="201"/>
      <c r="TNV113" s="223"/>
      <c r="TNW113" s="213"/>
      <c r="TNX113" s="213"/>
      <c r="TNY113" s="201"/>
      <c r="TNZ113" s="223"/>
      <c r="TOA113" s="213"/>
      <c r="TOB113" s="213"/>
      <c r="TOC113" s="201"/>
      <c r="TOD113" s="223"/>
      <c r="TOE113" s="213"/>
      <c r="TOF113" s="213"/>
      <c r="TOG113" s="201"/>
      <c r="TOH113" s="223"/>
      <c r="TOI113" s="213"/>
      <c r="TOJ113" s="213"/>
      <c r="TOK113" s="201"/>
      <c r="TOL113" s="223"/>
      <c r="TOM113" s="213"/>
      <c r="TON113" s="213"/>
      <c r="TOO113" s="201"/>
      <c r="TOP113" s="223"/>
      <c r="TOQ113" s="213"/>
      <c r="TOR113" s="213"/>
      <c r="TOS113" s="201"/>
      <c r="TOT113" s="223"/>
      <c r="TOU113" s="213"/>
      <c r="TOV113" s="213"/>
      <c r="TOW113" s="201"/>
      <c r="TOX113" s="223"/>
      <c r="TOY113" s="213"/>
      <c r="TOZ113" s="213"/>
      <c r="TPA113" s="201"/>
      <c r="TPB113" s="223"/>
      <c r="TPC113" s="213"/>
      <c r="TPD113" s="213"/>
      <c r="TPE113" s="201"/>
      <c r="TPF113" s="223"/>
      <c r="TPG113" s="213"/>
      <c r="TPH113" s="213"/>
      <c r="TPI113" s="201"/>
      <c r="TPJ113" s="223"/>
      <c r="TPK113" s="213"/>
      <c r="TPL113" s="213"/>
      <c r="TPM113" s="201"/>
      <c r="TPN113" s="223"/>
      <c r="TPO113" s="213"/>
      <c r="TPP113" s="213"/>
      <c r="TPQ113" s="201"/>
      <c r="TPR113" s="223"/>
      <c r="TPS113" s="213"/>
      <c r="TPT113" s="213"/>
      <c r="TPU113" s="201"/>
      <c r="TPV113" s="223"/>
      <c r="TPW113" s="213"/>
      <c r="TPX113" s="213"/>
      <c r="TPY113" s="201"/>
      <c r="TPZ113" s="223"/>
      <c r="TQA113" s="213"/>
      <c r="TQB113" s="213"/>
      <c r="TQC113" s="201"/>
      <c r="TQD113" s="223"/>
      <c r="TQE113" s="213"/>
      <c r="TQF113" s="213"/>
      <c r="TQG113" s="201"/>
      <c r="TQH113" s="223"/>
      <c r="TQI113" s="213"/>
      <c r="TQJ113" s="213"/>
      <c r="TQK113" s="201"/>
      <c r="TQL113" s="223"/>
      <c r="TQM113" s="213"/>
      <c r="TQN113" s="213"/>
      <c r="TQO113" s="201"/>
      <c r="TQP113" s="223"/>
      <c r="TQQ113" s="213"/>
      <c r="TQR113" s="213"/>
      <c r="TQS113" s="201"/>
      <c r="TQT113" s="223"/>
      <c r="TQU113" s="213"/>
      <c r="TQV113" s="213"/>
      <c r="TQW113" s="201"/>
      <c r="TQX113" s="223"/>
      <c r="TQY113" s="213"/>
      <c r="TQZ113" s="213"/>
      <c r="TRA113" s="201"/>
      <c r="TRB113" s="223"/>
      <c r="TRC113" s="213"/>
      <c r="TRD113" s="213"/>
      <c r="TRE113" s="201"/>
      <c r="TRF113" s="223"/>
      <c r="TRG113" s="213"/>
      <c r="TRH113" s="213"/>
      <c r="TRI113" s="201"/>
      <c r="TRJ113" s="223"/>
      <c r="TRK113" s="213"/>
      <c r="TRL113" s="213"/>
      <c r="TRM113" s="201"/>
      <c r="TRN113" s="223"/>
      <c r="TRO113" s="213"/>
      <c r="TRP113" s="213"/>
      <c r="TRQ113" s="201"/>
      <c r="TRR113" s="223"/>
      <c r="TRS113" s="213"/>
      <c r="TRT113" s="213"/>
      <c r="TRU113" s="201"/>
      <c r="TRV113" s="223"/>
      <c r="TRW113" s="213"/>
      <c r="TRX113" s="213"/>
      <c r="TRY113" s="201"/>
      <c r="TRZ113" s="223"/>
      <c r="TSA113" s="213"/>
      <c r="TSB113" s="213"/>
      <c r="TSC113" s="201"/>
      <c r="TSD113" s="223"/>
      <c r="TSE113" s="213"/>
      <c r="TSF113" s="213"/>
      <c r="TSG113" s="201"/>
      <c r="TSH113" s="223"/>
      <c r="TSI113" s="213"/>
      <c r="TSJ113" s="213"/>
      <c r="TSK113" s="201"/>
      <c r="TSL113" s="223"/>
      <c r="TSM113" s="213"/>
      <c r="TSN113" s="213"/>
      <c r="TSO113" s="201"/>
      <c r="TSP113" s="223"/>
      <c r="TSQ113" s="213"/>
      <c r="TSR113" s="213"/>
      <c r="TSS113" s="201"/>
      <c r="TST113" s="223"/>
      <c r="TSU113" s="213"/>
      <c r="TSV113" s="213"/>
      <c r="TSW113" s="201"/>
      <c r="TSX113" s="223"/>
      <c r="TSY113" s="213"/>
      <c r="TSZ113" s="213"/>
      <c r="TTA113" s="201"/>
      <c r="TTB113" s="223"/>
      <c r="TTC113" s="213"/>
      <c r="TTD113" s="213"/>
      <c r="TTE113" s="201"/>
      <c r="TTF113" s="223"/>
      <c r="TTG113" s="213"/>
      <c r="TTH113" s="213"/>
      <c r="TTI113" s="201"/>
      <c r="TTJ113" s="223"/>
      <c r="TTK113" s="213"/>
      <c r="TTL113" s="213"/>
      <c r="TTM113" s="201"/>
      <c r="TTN113" s="223"/>
      <c r="TTO113" s="213"/>
      <c r="TTP113" s="213"/>
      <c r="TTQ113" s="201"/>
      <c r="TTR113" s="223"/>
      <c r="TTS113" s="213"/>
      <c r="TTT113" s="213"/>
      <c r="TTU113" s="201"/>
      <c r="TTV113" s="223"/>
      <c r="TTW113" s="213"/>
      <c r="TTX113" s="213"/>
      <c r="TTY113" s="201"/>
      <c r="TTZ113" s="223"/>
      <c r="TUA113" s="213"/>
      <c r="TUB113" s="213"/>
      <c r="TUC113" s="201"/>
      <c r="TUD113" s="223"/>
      <c r="TUE113" s="213"/>
      <c r="TUF113" s="213"/>
      <c r="TUG113" s="201"/>
      <c r="TUH113" s="223"/>
      <c r="TUI113" s="213"/>
      <c r="TUJ113" s="213"/>
      <c r="TUK113" s="201"/>
      <c r="TUL113" s="223"/>
      <c r="TUM113" s="213"/>
      <c r="TUN113" s="213"/>
      <c r="TUO113" s="201"/>
      <c r="TUP113" s="223"/>
      <c r="TUQ113" s="213"/>
      <c r="TUR113" s="213"/>
      <c r="TUS113" s="201"/>
      <c r="TUT113" s="223"/>
      <c r="TUU113" s="213"/>
      <c r="TUV113" s="213"/>
      <c r="TUW113" s="201"/>
      <c r="TUX113" s="223"/>
      <c r="TUY113" s="213"/>
      <c r="TUZ113" s="213"/>
      <c r="TVA113" s="201"/>
      <c r="TVB113" s="223"/>
      <c r="TVC113" s="213"/>
      <c r="TVD113" s="213"/>
      <c r="TVE113" s="201"/>
      <c r="TVF113" s="223"/>
      <c r="TVG113" s="213"/>
      <c r="TVH113" s="213"/>
      <c r="TVI113" s="201"/>
      <c r="TVJ113" s="223"/>
      <c r="TVK113" s="213"/>
      <c r="TVL113" s="213"/>
      <c r="TVM113" s="201"/>
      <c r="TVN113" s="223"/>
      <c r="TVO113" s="213"/>
      <c r="TVP113" s="213"/>
      <c r="TVQ113" s="201"/>
      <c r="TVR113" s="223"/>
      <c r="TVS113" s="213"/>
      <c r="TVT113" s="213"/>
      <c r="TVU113" s="201"/>
      <c r="TVV113" s="223"/>
      <c r="TVW113" s="213"/>
      <c r="TVX113" s="213"/>
      <c r="TVY113" s="201"/>
      <c r="TVZ113" s="223"/>
      <c r="TWA113" s="213"/>
      <c r="TWB113" s="213"/>
      <c r="TWC113" s="201"/>
      <c r="TWD113" s="223"/>
      <c r="TWE113" s="213"/>
      <c r="TWF113" s="213"/>
      <c r="TWG113" s="201"/>
      <c r="TWH113" s="223"/>
      <c r="TWI113" s="213"/>
      <c r="TWJ113" s="213"/>
      <c r="TWK113" s="201"/>
      <c r="TWL113" s="223"/>
      <c r="TWM113" s="213"/>
      <c r="TWN113" s="213"/>
      <c r="TWO113" s="201"/>
      <c r="TWP113" s="223"/>
      <c r="TWQ113" s="213"/>
      <c r="TWR113" s="213"/>
      <c r="TWS113" s="201"/>
      <c r="TWT113" s="223"/>
      <c r="TWU113" s="213"/>
      <c r="TWV113" s="213"/>
      <c r="TWW113" s="201"/>
      <c r="TWX113" s="223"/>
      <c r="TWY113" s="213"/>
      <c r="TWZ113" s="213"/>
      <c r="TXA113" s="201"/>
      <c r="TXB113" s="223"/>
      <c r="TXC113" s="213"/>
      <c r="TXD113" s="213"/>
      <c r="TXE113" s="201"/>
      <c r="TXF113" s="223"/>
      <c r="TXG113" s="213"/>
      <c r="TXH113" s="213"/>
      <c r="TXI113" s="201"/>
      <c r="TXJ113" s="223"/>
      <c r="TXK113" s="213"/>
      <c r="TXL113" s="213"/>
      <c r="TXM113" s="201"/>
      <c r="TXN113" s="223"/>
      <c r="TXO113" s="213"/>
      <c r="TXP113" s="213"/>
      <c r="TXQ113" s="201"/>
      <c r="TXR113" s="223"/>
      <c r="TXS113" s="213"/>
      <c r="TXT113" s="213"/>
      <c r="TXU113" s="201"/>
      <c r="TXV113" s="223"/>
      <c r="TXW113" s="213"/>
      <c r="TXX113" s="213"/>
      <c r="TXY113" s="201"/>
      <c r="TXZ113" s="223"/>
      <c r="TYA113" s="213"/>
      <c r="TYB113" s="213"/>
      <c r="TYC113" s="201"/>
      <c r="TYD113" s="223"/>
      <c r="TYE113" s="213"/>
      <c r="TYF113" s="213"/>
      <c r="TYG113" s="201"/>
      <c r="TYH113" s="223"/>
      <c r="TYI113" s="213"/>
      <c r="TYJ113" s="213"/>
      <c r="TYK113" s="201"/>
      <c r="TYL113" s="223"/>
      <c r="TYM113" s="213"/>
      <c r="TYN113" s="213"/>
      <c r="TYO113" s="201"/>
      <c r="TYP113" s="223"/>
      <c r="TYQ113" s="213"/>
      <c r="TYR113" s="213"/>
      <c r="TYS113" s="201"/>
      <c r="TYT113" s="223"/>
      <c r="TYU113" s="213"/>
      <c r="TYV113" s="213"/>
      <c r="TYW113" s="201"/>
      <c r="TYX113" s="223"/>
      <c r="TYY113" s="213"/>
      <c r="TYZ113" s="213"/>
      <c r="TZA113" s="201"/>
      <c r="TZB113" s="223"/>
      <c r="TZC113" s="213"/>
      <c r="TZD113" s="213"/>
      <c r="TZE113" s="201"/>
      <c r="TZF113" s="223"/>
      <c r="TZG113" s="213"/>
      <c r="TZH113" s="213"/>
      <c r="TZI113" s="201"/>
      <c r="TZJ113" s="223"/>
      <c r="TZK113" s="213"/>
      <c r="TZL113" s="213"/>
      <c r="TZM113" s="201"/>
      <c r="TZN113" s="223"/>
      <c r="TZO113" s="213"/>
      <c r="TZP113" s="213"/>
      <c r="TZQ113" s="201"/>
      <c r="TZR113" s="223"/>
      <c r="TZS113" s="213"/>
      <c r="TZT113" s="213"/>
      <c r="TZU113" s="201"/>
      <c r="TZV113" s="223"/>
      <c r="TZW113" s="213"/>
      <c r="TZX113" s="213"/>
      <c r="TZY113" s="201"/>
      <c r="TZZ113" s="223"/>
      <c r="UAA113" s="213"/>
      <c r="UAB113" s="213"/>
      <c r="UAC113" s="201"/>
      <c r="UAD113" s="223"/>
      <c r="UAE113" s="213"/>
      <c r="UAF113" s="213"/>
      <c r="UAG113" s="201"/>
      <c r="UAH113" s="223"/>
      <c r="UAI113" s="213"/>
      <c r="UAJ113" s="213"/>
      <c r="UAK113" s="201"/>
      <c r="UAL113" s="223"/>
      <c r="UAM113" s="213"/>
      <c r="UAN113" s="213"/>
      <c r="UAO113" s="201"/>
      <c r="UAP113" s="223"/>
      <c r="UAQ113" s="213"/>
      <c r="UAR113" s="213"/>
      <c r="UAS113" s="201"/>
      <c r="UAT113" s="223"/>
      <c r="UAU113" s="213"/>
      <c r="UAV113" s="213"/>
      <c r="UAW113" s="201"/>
      <c r="UAX113" s="223"/>
      <c r="UAY113" s="213"/>
      <c r="UAZ113" s="213"/>
      <c r="UBA113" s="201"/>
      <c r="UBB113" s="223"/>
      <c r="UBC113" s="213"/>
      <c r="UBD113" s="213"/>
      <c r="UBE113" s="201"/>
      <c r="UBF113" s="223"/>
      <c r="UBG113" s="213"/>
      <c r="UBH113" s="213"/>
      <c r="UBI113" s="201"/>
      <c r="UBJ113" s="223"/>
      <c r="UBK113" s="213"/>
      <c r="UBL113" s="213"/>
      <c r="UBM113" s="201"/>
      <c r="UBN113" s="223"/>
      <c r="UBO113" s="213"/>
      <c r="UBP113" s="213"/>
      <c r="UBQ113" s="201"/>
      <c r="UBR113" s="223"/>
      <c r="UBS113" s="213"/>
      <c r="UBT113" s="213"/>
      <c r="UBU113" s="201"/>
      <c r="UBV113" s="223"/>
      <c r="UBW113" s="213"/>
      <c r="UBX113" s="213"/>
      <c r="UBY113" s="201"/>
      <c r="UBZ113" s="223"/>
      <c r="UCA113" s="213"/>
      <c r="UCB113" s="213"/>
      <c r="UCC113" s="201"/>
      <c r="UCD113" s="223"/>
      <c r="UCE113" s="213"/>
      <c r="UCF113" s="213"/>
      <c r="UCG113" s="201"/>
      <c r="UCH113" s="223"/>
      <c r="UCI113" s="213"/>
      <c r="UCJ113" s="213"/>
      <c r="UCK113" s="201"/>
      <c r="UCL113" s="223"/>
      <c r="UCM113" s="213"/>
      <c r="UCN113" s="213"/>
      <c r="UCO113" s="201"/>
      <c r="UCP113" s="223"/>
      <c r="UCQ113" s="213"/>
      <c r="UCR113" s="213"/>
      <c r="UCS113" s="201"/>
      <c r="UCT113" s="223"/>
      <c r="UCU113" s="213"/>
      <c r="UCV113" s="213"/>
      <c r="UCW113" s="201"/>
      <c r="UCX113" s="223"/>
      <c r="UCY113" s="213"/>
      <c r="UCZ113" s="213"/>
      <c r="UDA113" s="201"/>
      <c r="UDB113" s="223"/>
      <c r="UDC113" s="213"/>
      <c r="UDD113" s="213"/>
      <c r="UDE113" s="201"/>
      <c r="UDF113" s="223"/>
      <c r="UDG113" s="213"/>
      <c r="UDH113" s="213"/>
      <c r="UDI113" s="201"/>
      <c r="UDJ113" s="223"/>
      <c r="UDK113" s="213"/>
      <c r="UDL113" s="213"/>
      <c r="UDM113" s="201"/>
      <c r="UDN113" s="223"/>
      <c r="UDO113" s="213"/>
      <c r="UDP113" s="213"/>
      <c r="UDQ113" s="201"/>
      <c r="UDR113" s="223"/>
      <c r="UDS113" s="213"/>
      <c r="UDT113" s="213"/>
      <c r="UDU113" s="201"/>
      <c r="UDV113" s="223"/>
      <c r="UDW113" s="213"/>
      <c r="UDX113" s="213"/>
      <c r="UDY113" s="201"/>
      <c r="UDZ113" s="223"/>
      <c r="UEA113" s="213"/>
      <c r="UEB113" s="213"/>
      <c r="UEC113" s="201"/>
      <c r="UED113" s="223"/>
      <c r="UEE113" s="213"/>
      <c r="UEF113" s="213"/>
      <c r="UEG113" s="201"/>
      <c r="UEH113" s="223"/>
      <c r="UEI113" s="213"/>
      <c r="UEJ113" s="213"/>
      <c r="UEK113" s="201"/>
      <c r="UEL113" s="223"/>
      <c r="UEM113" s="213"/>
      <c r="UEN113" s="213"/>
      <c r="UEO113" s="201"/>
      <c r="UEP113" s="223"/>
      <c r="UEQ113" s="213"/>
      <c r="UER113" s="213"/>
      <c r="UES113" s="201"/>
      <c r="UET113" s="223"/>
      <c r="UEU113" s="213"/>
      <c r="UEV113" s="213"/>
      <c r="UEW113" s="201"/>
      <c r="UEX113" s="223"/>
      <c r="UEY113" s="213"/>
      <c r="UEZ113" s="213"/>
      <c r="UFA113" s="201"/>
      <c r="UFB113" s="223"/>
      <c r="UFC113" s="213"/>
      <c r="UFD113" s="213"/>
      <c r="UFE113" s="201"/>
      <c r="UFF113" s="223"/>
      <c r="UFG113" s="213"/>
      <c r="UFH113" s="213"/>
      <c r="UFI113" s="201"/>
      <c r="UFJ113" s="223"/>
      <c r="UFK113" s="213"/>
      <c r="UFL113" s="213"/>
      <c r="UFM113" s="201"/>
      <c r="UFN113" s="223"/>
      <c r="UFO113" s="213"/>
      <c r="UFP113" s="213"/>
      <c r="UFQ113" s="201"/>
      <c r="UFR113" s="223"/>
      <c r="UFS113" s="213"/>
      <c r="UFT113" s="213"/>
      <c r="UFU113" s="201"/>
      <c r="UFV113" s="223"/>
      <c r="UFW113" s="213"/>
      <c r="UFX113" s="213"/>
      <c r="UFY113" s="201"/>
      <c r="UFZ113" s="223"/>
      <c r="UGA113" s="213"/>
      <c r="UGB113" s="213"/>
      <c r="UGC113" s="201"/>
      <c r="UGD113" s="223"/>
      <c r="UGE113" s="213"/>
      <c r="UGF113" s="213"/>
      <c r="UGG113" s="201"/>
      <c r="UGH113" s="223"/>
      <c r="UGI113" s="213"/>
      <c r="UGJ113" s="213"/>
      <c r="UGK113" s="201"/>
      <c r="UGL113" s="223"/>
      <c r="UGM113" s="213"/>
      <c r="UGN113" s="213"/>
      <c r="UGO113" s="201"/>
      <c r="UGP113" s="223"/>
      <c r="UGQ113" s="213"/>
      <c r="UGR113" s="213"/>
      <c r="UGS113" s="201"/>
      <c r="UGT113" s="223"/>
      <c r="UGU113" s="213"/>
      <c r="UGV113" s="213"/>
      <c r="UGW113" s="201"/>
      <c r="UGX113" s="223"/>
      <c r="UGY113" s="213"/>
      <c r="UGZ113" s="213"/>
      <c r="UHA113" s="201"/>
      <c r="UHB113" s="223"/>
      <c r="UHC113" s="213"/>
      <c r="UHD113" s="213"/>
      <c r="UHE113" s="201"/>
      <c r="UHF113" s="223"/>
      <c r="UHG113" s="213"/>
      <c r="UHH113" s="213"/>
      <c r="UHI113" s="201"/>
      <c r="UHJ113" s="223"/>
      <c r="UHK113" s="213"/>
      <c r="UHL113" s="213"/>
      <c r="UHM113" s="201"/>
      <c r="UHN113" s="223"/>
      <c r="UHO113" s="213"/>
      <c r="UHP113" s="213"/>
      <c r="UHQ113" s="201"/>
      <c r="UHR113" s="223"/>
      <c r="UHS113" s="213"/>
      <c r="UHT113" s="213"/>
      <c r="UHU113" s="201"/>
      <c r="UHV113" s="223"/>
      <c r="UHW113" s="213"/>
      <c r="UHX113" s="213"/>
      <c r="UHY113" s="201"/>
      <c r="UHZ113" s="223"/>
      <c r="UIA113" s="213"/>
      <c r="UIB113" s="213"/>
      <c r="UIC113" s="201"/>
      <c r="UID113" s="223"/>
      <c r="UIE113" s="213"/>
      <c r="UIF113" s="213"/>
      <c r="UIG113" s="201"/>
      <c r="UIH113" s="223"/>
      <c r="UII113" s="213"/>
      <c r="UIJ113" s="213"/>
      <c r="UIK113" s="201"/>
      <c r="UIL113" s="223"/>
      <c r="UIM113" s="213"/>
      <c r="UIN113" s="213"/>
      <c r="UIO113" s="201"/>
      <c r="UIP113" s="223"/>
      <c r="UIQ113" s="213"/>
      <c r="UIR113" s="213"/>
      <c r="UIS113" s="201"/>
      <c r="UIT113" s="223"/>
      <c r="UIU113" s="213"/>
      <c r="UIV113" s="213"/>
      <c r="UIW113" s="201"/>
      <c r="UIX113" s="223"/>
      <c r="UIY113" s="213"/>
      <c r="UIZ113" s="213"/>
      <c r="UJA113" s="201"/>
      <c r="UJB113" s="223"/>
      <c r="UJC113" s="213"/>
      <c r="UJD113" s="213"/>
      <c r="UJE113" s="201"/>
      <c r="UJF113" s="223"/>
      <c r="UJG113" s="213"/>
      <c r="UJH113" s="213"/>
      <c r="UJI113" s="201"/>
      <c r="UJJ113" s="223"/>
      <c r="UJK113" s="213"/>
      <c r="UJL113" s="213"/>
      <c r="UJM113" s="201"/>
      <c r="UJN113" s="223"/>
      <c r="UJO113" s="213"/>
      <c r="UJP113" s="213"/>
      <c r="UJQ113" s="201"/>
      <c r="UJR113" s="223"/>
      <c r="UJS113" s="213"/>
      <c r="UJT113" s="213"/>
      <c r="UJU113" s="201"/>
      <c r="UJV113" s="223"/>
      <c r="UJW113" s="213"/>
      <c r="UJX113" s="213"/>
      <c r="UJY113" s="201"/>
      <c r="UJZ113" s="223"/>
      <c r="UKA113" s="213"/>
      <c r="UKB113" s="213"/>
      <c r="UKC113" s="201"/>
      <c r="UKD113" s="223"/>
      <c r="UKE113" s="213"/>
      <c r="UKF113" s="213"/>
      <c r="UKG113" s="201"/>
      <c r="UKH113" s="223"/>
      <c r="UKI113" s="213"/>
      <c r="UKJ113" s="213"/>
      <c r="UKK113" s="201"/>
      <c r="UKL113" s="223"/>
      <c r="UKM113" s="213"/>
      <c r="UKN113" s="213"/>
      <c r="UKO113" s="201"/>
      <c r="UKP113" s="223"/>
      <c r="UKQ113" s="213"/>
      <c r="UKR113" s="213"/>
      <c r="UKS113" s="201"/>
      <c r="UKT113" s="223"/>
      <c r="UKU113" s="213"/>
      <c r="UKV113" s="213"/>
      <c r="UKW113" s="201"/>
      <c r="UKX113" s="223"/>
      <c r="UKY113" s="213"/>
      <c r="UKZ113" s="213"/>
      <c r="ULA113" s="201"/>
      <c r="ULB113" s="223"/>
      <c r="ULC113" s="213"/>
      <c r="ULD113" s="213"/>
      <c r="ULE113" s="201"/>
      <c r="ULF113" s="223"/>
      <c r="ULG113" s="213"/>
      <c r="ULH113" s="213"/>
      <c r="ULI113" s="201"/>
      <c r="ULJ113" s="223"/>
      <c r="ULK113" s="213"/>
      <c r="ULL113" s="213"/>
      <c r="ULM113" s="201"/>
      <c r="ULN113" s="223"/>
      <c r="ULO113" s="213"/>
      <c r="ULP113" s="213"/>
      <c r="ULQ113" s="201"/>
      <c r="ULR113" s="223"/>
      <c r="ULS113" s="213"/>
      <c r="ULT113" s="213"/>
      <c r="ULU113" s="201"/>
      <c r="ULV113" s="223"/>
      <c r="ULW113" s="213"/>
      <c r="ULX113" s="213"/>
      <c r="ULY113" s="201"/>
      <c r="ULZ113" s="223"/>
      <c r="UMA113" s="213"/>
      <c r="UMB113" s="213"/>
      <c r="UMC113" s="201"/>
      <c r="UMD113" s="223"/>
      <c r="UME113" s="213"/>
      <c r="UMF113" s="213"/>
      <c r="UMG113" s="201"/>
      <c r="UMH113" s="223"/>
      <c r="UMI113" s="213"/>
      <c r="UMJ113" s="213"/>
      <c r="UMK113" s="201"/>
      <c r="UML113" s="223"/>
      <c r="UMM113" s="213"/>
      <c r="UMN113" s="213"/>
      <c r="UMO113" s="201"/>
      <c r="UMP113" s="223"/>
      <c r="UMQ113" s="213"/>
      <c r="UMR113" s="213"/>
      <c r="UMS113" s="201"/>
      <c r="UMT113" s="223"/>
      <c r="UMU113" s="213"/>
      <c r="UMV113" s="213"/>
      <c r="UMW113" s="201"/>
      <c r="UMX113" s="223"/>
      <c r="UMY113" s="213"/>
      <c r="UMZ113" s="213"/>
      <c r="UNA113" s="201"/>
      <c r="UNB113" s="223"/>
      <c r="UNC113" s="213"/>
      <c r="UND113" s="213"/>
      <c r="UNE113" s="201"/>
      <c r="UNF113" s="223"/>
      <c r="UNG113" s="213"/>
      <c r="UNH113" s="213"/>
      <c r="UNI113" s="201"/>
      <c r="UNJ113" s="223"/>
      <c r="UNK113" s="213"/>
      <c r="UNL113" s="213"/>
      <c r="UNM113" s="201"/>
      <c r="UNN113" s="223"/>
      <c r="UNO113" s="213"/>
      <c r="UNP113" s="213"/>
      <c r="UNQ113" s="201"/>
      <c r="UNR113" s="223"/>
      <c r="UNS113" s="213"/>
      <c r="UNT113" s="213"/>
      <c r="UNU113" s="201"/>
      <c r="UNV113" s="223"/>
      <c r="UNW113" s="213"/>
      <c r="UNX113" s="213"/>
      <c r="UNY113" s="201"/>
      <c r="UNZ113" s="223"/>
      <c r="UOA113" s="213"/>
      <c r="UOB113" s="213"/>
      <c r="UOC113" s="201"/>
      <c r="UOD113" s="223"/>
      <c r="UOE113" s="213"/>
      <c r="UOF113" s="213"/>
      <c r="UOG113" s="201"/>
      <c r="UOH113" s="223"/>
      <c r="UOI113" s="213"/>
      <c r="UOJ113" s="213"/>
      <c r="UOK113" s="201"/>
      <c r="UOL113" s="223"/>
      <c r="UOM113" s="213"/>
      <c r="UON113" s="213"/>
      <c r="UOO113" s="201"/>
      <c r="UOP113" s="223"/>
      <c r="UOQ113" s="213"/>
      <c r="UOR113" s="213"/>
      <c r="UOS113" s="201"/>
      <c r="UOT113" s="223"/>
      <c r="UOU113" s="213"/>
      <c r="UOV113" s="213"/>
      <c r="UOW113" s="201"/>
      <c r="UOX113" s="223"/>
      <c r="UOY113" s="213"/>
      <c r="UOZ113" s="213"/>
      <c r="UPA113" s="201"/>
      <c r="UPB113" s="223"/>
      <c r="UPC113" s="213"/>
      <c r="UPD113" s="213"/>
      <c r="UPE113" s="201"/>
      <c r="UPF113" s="223"/>
      <c r="UPG113" s="213"/>
      <c r="UPH113" s="213"/>
      <c r="UPI113" s="201"/>
      <c r="UPJ113" s="223"/>
      <c r="UPK113" s="213"/>
      <c r="UPL113" s="213"/>
      <c r="UPM113" s="201"/>
      <c r="UPN113" s="223"/>
      <c r="UPO113" s="213"/>
      <c r="UPP113" s="213"/>
      <c r="UPQ113" s="201"/>
      <c r="UPR113" s="223"/>
      <c r="UPS113" s="213"/>
      <c r="UPT113" s="213"/>
      <c r="UPU113" s="201"/>
      <c r="UPV113" s="223"/>
      <c r="UPW113" s="213"/>
      <c r="UPX113" s="213"/>
      <c r="UPY113" s="201"/>
      <c r="UPZ113" s="223"/>
      <c r="UQA113" s="213"/>
      <c r="UQB113" s="213"/>
      <c r="UQC113" s="201"/>
      <c r="UQD113" s="223"/>
      <c r="UQE113" s="213"/>
      <c r="UQF113" s="213"/>
      <c r="UQG113" s="201"/>
      <c r="UQH113" s="223"/>
      <c r="UQI113" s="213"/>
      <c r="UQJ113" s="213"/>
      <c r="UQK113" s="201"/>
      <c r="UQL113" s="223"/>
      <c r="UQM113" s="213"/>
      <c r="UQN113" s="213"/>
      <c r="UQO113" s="201"/>
      <c r="UQP113" s="223"/>
      <c r="UQQ113" s="213"/>
      <c r="UQR113" s="213"/>
      <c r="UQS113" s="201"/>
      <c r="UQT113" s="223"/>
      <c r="UQU113" s="213"/>
      <c r="UQV113" s="213"/>
      <c r="UQW113" s="201"/>
      <c r="UQX113" s="223"/>
      <c r="UQY113" s="213"/>
      <c r="UQZ113" s="213"/>
      <c r="URA113" s="201"/>
      <c r="URB113" s="223"/>
      <c r="URC113" s="213"/>
      <c r="URD113" s="213"/>
      <c r="URE113" s="201"/>
      <c r="URF113" s="223"/>
      <c r="URG113" s="213"/>
      <c r="URH113" s="213"/>
      <c r="URI113" s="201"/>
      <c r="URJ113" s="223"/>
      <c r="URK113" s="213"/>
      <c r="URL113" s="213"/>
      <c r="URM113" s="201"/>
      <c r="URN113" s="223"/>
      <c r="URO113" s="213"/>
      <c r="URP113" s="213"/>
      <c r="URQ113" s="201"/>
      <c r="URR113" s="223"/>
      <c r="URS113" s="213"/>
      <c r="URT113" s="213"/>
      <c r="URU113" s="201"/>
      <c r="URV113" s="223"/>
      <c r="URW113" s="213"/>
      <c r="URX113" s="213"/>
      <c r="URY113" s="201"/>
      <c r="URZ113" s="223"/>
      <c r="USA113" s="213"/>
      <c r="USB113" s="213"/>
      <c r="USC113" s="201"/>
      <c r="USD113" s="223"/>
      <c r="USE113" s="213"/>
      <c r="USF113" s="213"/>
      <c r="USG113" s="201"/>
      <c r="USH113" s="223"/>
      <c r="USI113" s="213"/>
      <c r="USJ113" s="213"/>
      <c r="USK113" s="201"/>
      <c r="USL113" s="223"/>
      <c r="USM113" s="213"/>
      <c r="USN113" s="213"/>
      <c r="USO113" s="201"/>
      <c r="USP113" s="223"/>
      <c r="USQ113" s="213"/>
      <c r="USR113" s="213"/>
      <c r="USS113" s="201"/>
      <c r="UST113" s="223"/>
      <c r="USU113" s="213"/>
      <c r="USV113" s="213"/>
      <c r="USW113" s="201"/>
      <c r="USX113" s="223"/>
      <c r="USY113" s="213"/>
      <c r="USZ113" s="213"/>
      <c r="UTA113" s="201"/>
      <c r="UTB113" s="223"/>
      <c r="UTC113" s="213"/>
      <c r="UTD113" s="213"/>
      <c r="UTE113" s="201"/>
      <c r="UTF113" s="223"/>
      <c r="UTG113" s="213"/>
      <c r="UTH113" s="213"/>
      <c r="UTI113" s="201"/>
      <c r="UTJ113" s="223"/>
      <c r="UTK113" s="213"/>
      <c r="UTL113" s="213"/>
      <c r="UTM113" s="201"/>
      <c r="UTN113" s="223"/>
      <c r="UTO113" s="213"/>
      <c r="UTP113" s="213"/>
      <c r="UTQ113" s="201"/>
      <c r="UTR113" s="223"/>
      <c r="UTS113" s="213"/>
      <c r="UTT113" s="213"/>
      <c r="UTU113" s="201"/>
      <c r="UTV113" s="223"/>
      <c r="UTW113" s="213"/>
      <c r="UTX113" s="213"/>
      <c r="UTY113" s="201"/>
      <c r="UTZ113" s="223"/>
      <c r="UUA113" s="213"/>
      <c r="UUB113" s="213"/>
      <c r="UUC113" s="201"/>
      <c r="UUD113" s="223"/>
      <c r="UUE113" s="213"/>
      <c r="UUF113" s="213"/>
      <c r="UUG113" s="201"/>
      <c r="UUH113" s="223"/>
      <c r="UUI113" s="213"/>
      <c r="UUJ113" s="213"/>
      <c r="UUK113" s="201"/>
      <c r="UUL113" s="223"/>
      <c r="UUM113" s="213"/>
      <c r="UUN113" s="213"/>
      <c r="UUO113" s="201"/>
      <c r="UUP113" s="223"/>
      <c r="UUQ113" s="213"/>
      <c r="UUR113" s="213"/>
      <c r="UUS113" s="201"/>
      <c r="UUT113" s="223"/>
      <c r="UUU113" s="213"/>
      <c r="UUV113" s="213"/>
      <c r="UUW113" s="201"/>
      <c r="UUX113" s="223"/>
      <c r="UUY113" s="213"/>
      <c r="UUZ113" s="213"/>
      <c r="UVA113" s="201"/>
      <c r="UVB113" s="223"/>
      <c r="UVC113" s="213"/>
      <c r="UVD113" s="213"/>
      <c r="UVE113" s="201"/>
      <c r="UVF113" s="223"/>
      <c r="UVG113" s="213"/>
      <c r="UVH113" s="213"/>
      <c r="UVI113" s="201"/>
      <c r="UVJ113" s="223"/>
      <c r="UVK113" s="213"/>
      <c r="UVL113" s="213"/>
      <c r="UVM113" s="201"/>
      <c r="UVN113" s="223"/>
      <c r="UVO113" s="213"/>
      <c r="UVP113" s="213"/>
      <c r="UVQ113" s="201"/>
      <c r="UVR113" s="223"/>
      <c r="UVS113" s="213"/>
      <c r="UVT113" s="213"/>
      <c r="UVU113" s="201"/>
      <c r="UVV113" s="223"/>
      <c r="UVW113" s="213"/>
      <c r="UVX113" s="213"/>
      <c r="UVY113" s="201"/>
      <c r="UVZ113" s="223"/>
      <c r="UWA113" s="213"/>
      <c r="UWB113" s="213"/>
      <c r="UWC113" s="201"/>
      <c r="UWD113" s="223"/>
      <c r="UWE113" s="213"/>
      <c r="UWF113" s="213"/>
      <c r="UWG113" s="201"/>
      <c r="UWH113" s="223"/>
      <c r="UWI113" s="213"/>
      <c r="UWJ113" s="213"/>
      <c r="UWK113" s="201"/>
      <c r="UWL113" s="223"/>
      <c r="UWM113" s="213"/>
      <c r="UWN113" s="213"/>
      <c r="UWO113" s="201"/>
      <c r="UWP113" s="223"/>
      <c r="UWQ113" s="213"/>
      <c r="UWR113" s="213"/>
      <c r="UWS113" s="201"/>
      <c r="UWT113" s="223"/>
      <c r="UWU113" s="213"/>
      <c r="UWV113" s="213"/>
      <c r="UWW113" s="201"/>
      <c r="UWX113" s="223"/>
      <c r="UWY113" s="213"/>
      <c r="UWZ113" s="213"/>
      <c r="UXA113" s="201"/>
      <c r="UXB113" s="223"/>
      <c r="UXC113" s="213"/>
      <c r="UXD113" s="213"/>
      <c r="UXE113" s="201"/>
      <c r="UXF113" s="223"/>
      <c r="UXG113" s="213"/>
      <c r="UXH113" s="213"/>
      <c r="UXI113" s="201"/>
      <c r="UXJ113" s="223"/>
      <c r="UXK113" s="213"/>
      <c r="UXL113" s="213"/>
      <c r="UXM113" s="201"/>
      <c r="UXN113" s="223"/>
      <c r="UXO113" s="213"/>
      <c r="UXP113" s="213"/>
      <c r="UXQ113" s="201"/>
      <c r="UXR113" s="223"/>
      <c r="UXS113" s="213"/>
      <c r="UXT113" s="213"/>
      <c r="UXU113" s="201"/>
      <c r="UXV113" s="223"/>
      <c r="UXW113" s="213"/>
      <c r="UXX113" s="213"/>
      <c r="UXY113" s="201"/>
      <c r="UXZ113" s="223"/>
      <c r="UYA113" s="213"/>
      <c r="UYB113" s="213"/>
      <c r="UYC113" s="201"/>
      <c r="UYD113" s="223"/>
      <c r="UYE113" s="213"/>
      <c r="UYF113" s="213"/>
      <c r="UYG113" s="201"/>
      <c r="UYH113" s="223"/>
      <c r="UYI113" s="213"/>
      <c r="UYJ113" s="213"/>
      <c r="UYK113" s="201"/>
      <c r="UYL113" s="223"/>
      <c r="UYM113" s="213"/>
      <c r="UYN113" s="213"/>
      <c r="UYO113" s="201"/>
      <c r="UYP113" s="223"/>
      <c r="UYQ113" s="213"/>
      <c r="UYR113" s="213"/>
      <c r="UYS113" s="201"/>
      <c r="UYT113" s="223"/>
      <c r="UYU113" s="213"/>
      <c r="UYV113" s="213"/>
      <c r="UYW113" s="201"/>
      <c r="UYX113" s="223"/>
      <c r="UYY113" s="213"/>
      <c r="UYZ113" s="213"/>
      <c r="UZA113" s="201"/>
      <c r="UZB113" s="223"/>
      <c r="UZC113" s="213"/>
      <c r="UZD113" s="213"/>
      <c r="UZE113" s="201"/>
      <c r="UZF113" s="223"/>
      <c r="UZG113" s="213"/>
      <c r="UZH113" s="213"/>
      <c r="UZI113" s="201"/>
      <c r="UZJ113" s="223"/>
      <c r="UZK113" s="213"/>
      <c r="UZL113" s="213"/>
      <c r="UZM113" s="201"/>
      <c r="UZN113" s="223"/>
      <c r="UZO113" s="213"/>
      <c r="UZP113" s="213"/>
      <c r="UZQ113" s="201"/>
      <c r="UZR113" s="223"/>
      <c r="UZS113" s="213"/>
      <c r="UZT113" s="213"/>
      <c r="UZU113" s="201"/>
      <c r="UZV113" s="223"/>
      <c r="UZW113" s="213"/>
      <c r="UZX113" s="213"/>
      <c r="UZY113" s="201"/>
      <c r="UZZ113" s="223"/>
      <c r="VAA113" s="213"/>
      <c r="VAB113" s="213"/>
      <c r="VAC113" s="201"/>
      <c r="VAD113" s="223"/>
      <c r="VAE113" s="213"/>
      <c r="VAF113" s="213"/>
      <c r="VAG113" s="201"/>
      <c r="VAH113" s="223"/>
      <c r="VAI113" s="213"/>
      <c r="VAJ113" s="213"/>
      <c r="VAK113" s="201"/>
      <c r="VAL113" s="223"/>
      <c r="VAM113" s="213"/>
      <c r="VAN113" s="213"/>
      <c r="VAO113" s="201"/>
      <c r="VAP113" s="223"/>
      <c r="VAQ113" s="213"/>
      <c r="VAR113" s="213"/>
      <c r="VAS113" s="201"/>
      <c r="VAT113" s="223"/>
      <c r="VAU113" s="213"/>
      <c r="VAV113" s="213"/>
      <c r="VAW113" s="201"/>
      <c r="VAX113" s="223"/>
      <c r="VAY113" s="213"/>
      <c r="VAZ113" s="213"/>
      <c r="VBA113" s="201"/>
      <c r="VBB113" s="223"/>
      <c r="VBC113" s="213"/>
      <c r="VBD113" s="213"/>
      <c r="VBE113" s="201"/>
      <c r="VBF113" s="223"/>
      <c r="VBG113" s="213"/>
      <c r="VBH113" s="213"/>
      <c r="VBI113" s="201"/>
      <c r="VBJ113" s="223"/>
      <c r="VBK113" s="213"/>
      <c r="VBL113" s="213"/>
      <c r="VBM113" s="201"/>
      <c r="VBN113" s="223"/>
      <c r="VBO113" s="213"/>
      <c r="VBP113" s="213"/>
      <c r="VBQ113" s="201"/>
      <c r="VBR113" s="223"/>
      <c r="VBS113" s="213"/>
      <c r="VBT113" s="213"/>
      <c r="VBU113" s="201"/>
      <c r="VBV113" s="223"/>
      <c r="VBW113" s="213"/>
      <c r="VBX113" s="213"/>
      <c r="VBY113" s="201"/>
      <c r="VBZ113" s="223"/>
      <c r="VCA113" s="213"/>
      <c r="VCB113" s="213"/>
      <c r="VCC113" s="201"/>
      <c r="VCD113" s="223"/>
      <c r="VCE113" s="213"/>
      <c r="VCF113" s="213"/>
      <c r="VCG113" s="201"/>
      <c r="VCH113" s="223"/>
      <c r="VCI113" s="213"/>
      <c r="VCJ113" s="213"/>
      <c r="VCK113" s="201"/>
      <c r="VCL113" s="223"/>
      <c r="VCM113" s="213"/>
      <c r="VCN113" s="213"/>
      <c r="VCO113" s="201"/>
      <c r="VCP113" s="223"/>
      <c r="VCQ113" s="213"/>
      <c r="VCR113" s="213"/>
      <c r="VCS113" s="201"/>
      <c r="VCT113" s="223"/>
      <c r="VCU113" s="213"/>
      <c r="VCV113" s="213"/>
      <c r="VCW113" s="201"/>
      <c r="VCX113" s="223"/>
      <c r="VCY113" s="213"/>
      <c r="VCZ113" s="213"/>
      <c r="VDA113" s="201"/>
      <c r="VDB113" s="223"/>
      <c r="VDC113" s="213"/>
      <c r="VDD113" s="213"/>
      <c r="VDE113" s="201"/>
      <c r="VDF113" s="223"/>
      <c r="VDG113" s="213"/>
      <c r="VDH113" s="213"/>
      <c r="VDI113" s="201"/>
      <c r="VDJ113" s="223"/>
      <c r="VDK113" s="213"/>
      <c r="VDL113" s="213"/>
      <c r="VDM113" s="201"/>
      <c r="VDN113" s="223"/>
      <c r="VDO113" s="213"/>
      <c r="VDP113" s="213"/>
      <c r="VDQ113" s="201"/>
      <c r="VDR113" s="223"/>
      <c r="VDS113" s="213"/>
      <c r="VDT113" s="213"/>
      <c r="VDU113" s="201"/>
      <c r="VDV113" s="223"/>
      <c r="VDW113" s="213"/>
      <c r="VDX113" s="213"/>
      <c r="VDY113" s="201"/>
      <c r="VDZ113" s="223"/>
      <c r="VEA113" s="213"/>
      <c r="VEB113" s="213"/>
      <c r="VEC113" s="201"/>
      <c r="VED113" s="223"/>
      <c r="VEE113" s="213"/>
      <c r="VEF113" s="213"/>
      <c r="VEG113" s="201"/>
      <c r="VEH113" s="223"/>
      <c r="VEI113" s="213"/>
      <c r="VEJ113" s="213"/>
      <c r="VEK113" s="201"/>
      <c r="VEL113" s="223"/>
      <c r="VEM113" s="213"/>
      <c r="VEN113" s="213"/>
      <c r="VEO113" s="201"/>
      <c r="VEP113" s="223"/>
      <c r="VEQ113" s="213"/>
      <c r="VER113" s="213"/>
      <c r="VES113" s="201"/>
      <c r="VET113" s="223"/>
      <c r="VEU113" s="213"/>
      <c r="VEV113" s="213"/>
      <c r="VEW113" s="201"/>
      <c r="VEX113" s="223"/>
      <c r="VEY113" s="213"/>
      <c r="VEZ113" s="213"/>
      <c r="VFA113" s="201"/>
      <c r="VFB113" s="223"/>
      <c r="VFC113" s="213"/>
      <c r="VFD113" s="213"/>
      <c r="VFE113" s="201"/>
      <c r="VFF113" s="223"/>
      <c r="VFG113" s="213"/>
      <c r="VFH113" s="213"/>
      <c r="VFI113" s="201"/>
      <c r="VFJ113" s="223"/>
      <c r="VFK113" s="213"/>
      <c r="VFL113" s="213"/>
      <c r="VFM113" s="201"/>
      <c r="VFN113" s="223"/>
      <c r="VFO113" s="213"/>
      <c r="VFP113" s="213"/>
      <c r="VFQ113" s="201"/>
      <c r="VFR113" s="223"/>
      <c r="VFS113" s="213"/>
      <c r="VFT113" s="213"/>
      <c r="VFU113" s="201"/>
      <c r="VFV113" s="223"/>
      <c r="VFW113" s="213"/>
      <c r="VFX113" s="213"/>
      <c r="VFY113" s="201"/>
      <c r="VFZ113" s="223"/>
      <c r="VGA113" s="213"/>
      <c r="VGB113" s="213"/>
      <c r="VGC113" s="201"/>
      <c r="VGD113" s="223"/>
      <c r="VGE113" s="213"/>
      <c r="VGF113" s="213"/>
      <c r="VGG113" s="201"/>
      <c r="VGH113" s="223"/>
      <c r="VGI113" s="213"/>
      <c r="VGJ113" s="213"/>
      <c r="VGK113" s="201"/>
      <c r="VGL113" s="223"/>
      <c r="VGM113" s="213"/>
      <c r="VGN113" s="213"/>
      <c r="VGO113" s="201"/>
      <c r="VGP113" s="223"/>
      <c r="VGQ113" s="213"/>
      <c r="VGR113" s="213"/>
      <c r="VGS113" s="201"/>
      <c r="VGT113" s="223"/>
      <c r="VGU113" s="213"/>
      <c r="VGV113" s="213"/>
      <c r="VGW113" s="201"/>
      <c r="VGX113" s="223"/>
      <c r="VGY113" s="213"/>
      <c r="VGZ113" s="213"/>
      <c r="VHA113" s="201"/>
      <c r="VHB113" s="223"/>
      <c r="VHC113" s="213"/>
      <c r="VHD113" s="213"/>
      <c r="VHE113" s="201"/>
      <c r="VHF113" s="223"/>
      <c r="VHG113" s="213"/>
      <c r="VHH113" s="213"/>
      <c r="VHI113" s="201"/>
      <c r="VHJ113" s="223"/>
      <c r="VHK113" s="213"/>
      <c r="VHL113" s="213"/>
      <c r="VHM113" s="201"/>
      <c r="VHN113" s="223"/>
      <c r="VHO113" s="213"/>
      <c r="VHP113" s="213"/>
      <c r="VHQ113" s="201"/>
      <c r="VHR113" s="223"/>
      <c r="VHS113" s="213"/>
      <c r="VHT113" s="213"/>
      <c r="VHU113" s="201"/>
      <c r="VHV113" s="223"/>
      <c r="VHW113" s="213"/>
      <c r="VHX113" s="213"/>
      <c r="VHY113" s="201"/>
      <c r="VHZ113" s="223"/>
      <c r="VIA113" s="213"/>
      <c r="VIB113" s="213"/>
      <c r="VIC113" s="201"/>
      <c r="VID113" s="223"/>
      <c r="VIE113" s="213"/>
      <c r="VIF113" s="213"/>
      <c r="VIG113" s="201"/>
      <c r="VIH113" s="223"/>
      <c r="VII113" s="213"/>
      <c r="VIJ113" s="213"/>
      <c r="VIK113" s="201"/>
      <c r="VIL113" s="223"/>
      <c r="VIM113" s="213"/>
      <c r="VIN113" s="213"/>
      <c r="VIO113" s="201"/>
      <c r="VIP113" s="223"/>
      <c r="VIQ113" s="213"/>
      <c r="VIR113" s="213"/>
      <c r="VIS113" s="201"/>
      <c r="VIT113" s="223"/>
      <c r="VIU113" s="213"/>
      <c r="VIV113" s="213"/>
      <c r="VIW113" s="201"/>
      <c r="VIX113" s="223"/>
      <c r="VIY113" s="213"/>
      <c r="VIZ113" s="213"/>
      <c r="VJA113" s="201"/>
      <c r="VJB113" s="223"/>
      <c r="VJC113" s="213"/>
      <c r="VJD113" s="213"/>
      <c r="VJE113" s="201"/>
      <c r="VJF113" s="223"/>
      <c r="VJG113" s="213"/>
      <c r="VJH113" s="213"/>
      <c r="VJI113" s="201"/>
      <c r="VJJ113" s="223"/>
      <c r="VJK113" s="213"/>
      <c r="VJL113" s="213"/>
      <c r="VJM113" s="201"/>
      <c r="VJN113" s="223"/>
      <c r="VJO113" s="213"/>
      <c r="VJP113" s="213"/>
      <c r="VJQ113" s="201"/>
      <c r="VJR113" s="223"/>
      <c r="VJS113" s="213"/>
      <c r="VJT113" s="213"/>
      <c r="VJU113" s="201"/>
      <c r="VJV113" s="223"/>
      <c r="VJW113" s="213"/>
      <c r="VJX113" s="213"/>
      <c r="VJY113" s="201"/>
      <c r="VJZ113" s="223"/>
      <c r="VKA113" s="213"/>
      <c r="VKB113" s="213"/>
      <c r="VKC113" s="201"/>
      <c r="VKD113" s="223"/>
      <c r="VKE113" s="213"/>
      <c r="VKF113" s="213"/>
      <c r="VKG113" s="201"/>
      <c r="VKH113" s="223"/>
      <c r="VKI113" s="213"/>
      <c r="VKJ113" s="213"/>
      <c r="VKK113" s="201"/>
      <c r="VKL113" s="223"/>
      <c r="VKM113" s="213"/>
      <c r="VKN113" s="213"/>
      <c r="VKO113" s="201"/>
      <c r="VKP113" s="223"/>
      <c r="VKQ113" s="213"/>
      <c r="VKR113" s="213"/>
      <c r="VKS113" s="201"/>
      <c r="VKT113" s="223"/>
      <c r="VKU113" s="213"/>
      <c r="VKV113" s="213"/>
      <c r="VKW113" s="201"/>
      <c r="VKX113" s="223"/>
      <c r="VKY113" s="213"/>
      <c r="VKZ113" s="213"/>
      <c r="VLA113" s="201"/>
      <c r="VLB113" s="223"/>
      <c r="VLC113" s="213"/>
      <c r="VLD113" s="213"/>
      <c r="VLE113" s="201"/>
      <c r="VLF113" s="223"/>
      <c r="VLG113" s="213"/>
      <c r="VLH113" s="213"/>
      <c r="VLI113" s="201"/>
      <c r="VLJ113" s="223"/>
      <c r="VLK113" s="213"/>
      <c r="VLL113" s="213"/>
      <c r="VLM113" s="201"/>
      <c r="VLN113" s="223"/>
      <c r="VLO113" s="213"/>
      <c r="VLP113" s="213"/>
      <c r="VLQ113" s="201"/>
      <c r="VLR113" s="223"/>
      <c r="VLS113" s="213"/>
      <c r="VLT113" s="213"/>
      <c r="VLU113" s="201"/>
      <c r="VLV113" s="223"/>
      <c r="VLW113" s="213"/>
      <c r="VLX113" s="213"/>
      <c r="VLY113" s="201"/>
      <c r="VLZ113" s="223"/>
      <c r="VMA113" s="213"/>
      <c r="VMB113" s="213"/>
      <c r="VMC113" s="201"/>
      <c r="VMD113" s="223"/>
      <c r="VME113" s="213"/>
      <c r="VMF113" s="213"/>
      <c r="VMG113" s="201"/>
      <c r="VMH113" s="223"/>
      <c r="VMI113" s="213"/>
      <c r="VMJ113" s="213"/>
      <c r="VMK113" s="201"/>
      <c r="VML113" s="223"/>
      <c r="VMM113" s="213"/>
      <c r="VMN113" s="213"/>
      <c r="VMO113" s="201"/>
      <c r="VMP113" s="223"/>
      <c r="VMQ113" s="213"/>
      <c r="VMR113" s="213"/>
      <c r="VMS113" s="201"/>
      <c r="VMT113" s="223"/>
      <c r="VMU113" s="213"/>
      <c r="VMV113" s="213"/>
      <c r="VMW113" s="201"/>
      <c r="VMX113" s="223"/>
      <c r="VMY113" s="213"/>
      <c r="VMZ113" s="213"/>
      <c r="VNA113" s="201"/>
      <c r="VNB113" s="223"/>
      <c r="VNC113" s="213"/>
      <c r="VND113" s="213"/>
      <c r="VNE113" s="201"/>
      <c r="VNF113" s="223"/>
      <c r="VNG113" s="213"/>
      <c r="VNH113" s="213"/>
      <c r="VNI113" s="201"/>
      <c r="VNJ113" s="223"/>
      <c r="VNK113" s="213"/>
      <c r="VNL113" s="213"/>
      <c r="VNM113" s="201"/>
      <c r="VNN113" s="223"/>
      <c r="VNO113" s="213"/>
      <c r="VNP113" s="213"/>
      <c r="VNQ113" s="201"/>
      <c r="VNR113" s="223"/>
      <c r="VNS113" s="213"/>
      <c r="VNT113" s="213"/>
      <c r="VNU113" s="201"/>
      <c r="VNV113" s="223"/>
      <c r="VNW113" s="213"/>
      <c r="VNX113" s="213"/>
      <c r="VNY113" s="201"/>
      <c r="VNZ113" s="223"/>
      <c r="VOA113" s="213"/>
      <c r="VOB113" s="213"/>
      <c r="VOC113" s="201"/>
      <c r="VOD113" s="223"/>
      <c r="VOE113" s="213"/>
      <c r="VOF113" s="213"/>
      <c r="VOG113" s="201"/>
      <c r="VOH113" s="223"/>
      <c r="VOI113" s="213"/>
      <c r="VOJ113" s="213"/>
      <c r="VOK113" s="201"/>
      <c r="VOL113" s="223"/>
      <c r="VOM113" s="213"/>
      <c r="VON113" s="213"/>
      <c r="VOO113" s="201"/>
      <c r="VOP113" s="223"/>
      <c r="VOQ113" s="213"/>
      <c r="VOR113" s="213"/>
      <c r="VOS113" s="201"/>
      <c r="VOT113" s="223"/>
      <c r="VOU113" s="213"/>
      <c r="VOV113" s="213"/>
      <c r="VOW113" s="201"/>
      <c r="VOX113" s="223"/>
      <c r="VOY113" s="213"/>
      <c r="VOZ113" s="213"/>
      <c r="VPA113" s="201"/>
      <c r="VPB113" s="223"/>
      <c r="VPC113" s="213"/>
      <c r="VPD113" s="213"/>
      <c r="VPE113" s="201"/>
      <c r="VPF113" s="223"/>
      <c r="VPG113" s="213"/>
      <c r="VPH113" s="213"/>
      <c r="VPI113" s="201"/>
      <c r="VPJ113" s="223"/>
      <c r="VPK113" s="213"/>
      <c r="VPL113" s="213"/>
      <c r="VPM113" s="201"/>
      <c r="VPN113" s="223"/>
      <c r="VPO113" s="213"/>
      <c r="VPP113" s="213"/>
      <c r="VPQ113" s="201"/>
      <c r="VPR113" s="223"/>
      <c r="VPS113" s="213"/>
      <c r="VPT113" s="213"/>
      <c r="VPU113" s="201"/>
      <c r="VPV113" s="223"/>
      <c r="VPW113" s="213"/>
      <c r="VPX113" s="213"/>
      <c r="VPY113" s="201"/>
      <c r="VPZ113" s="223"/>
      <c r="VQA113" s="213"/>
      <c r="VQB113" s="213"/>
      <c r="VQC113" s="201"/>
      <c r="VQD113" s="223"/>
      <c r="VQE113" s="213"/>
      <c r="VQF113" s="213"/>
      <c r="VQG113" s="201"/>
      <c r="VQH113" s="223"/>
      <c r="VQI113" s="213"/>
      <c r="VQJ113" s="213"/>
      <c r="VQK113" s="201"/>
      <c r="VQL113" s="223"/>
      <c r="VQM113" s="213"/>
      <c r="VQN113" s="213"/>
      <c r="VQO113" s="201"/>
      <c r="VQP113" s="223"/>
      <c r="VQQ113" s="213"/>
      <c r="VQR113" s="213"/>
      <c r="VQS113" s="201"/>
      <c r="VQT113" s="223"/>
      <c r="VQU113" s="213"/>
      <c r="VQV113" s="213"/>
      <c r="VQW113" s="201"/>
      <c r="VQX113" s="223"/>
      <c r="VQY113" s="213"/>
      <c r="VQZ113" s="213"/>
      <c r="VRA113" s="201"/>
      <c r="VRB113" s="223"/>
      <c r="VRC113" s="213"/>
      <c r="VRD113" s="213"/>
      <c r="VRE113" s="201"/>
      <c r="VRF113" s="223"/>
      <c r="VRG113" s="213"/>
      <c r="VRH113" s="213"/>
      <c r="VRI113" s="201"/>
      <c r="VRJ113" s="223"/>
      <c r="VRK113" s="213"/>
      <c r="VRL113" s="213"/>
      <c r="VRM113" s="201"/>
      <c r="VRN113" s="223"/>
      <c r="VRO113" s="213"/>
      <c r="VRP113" s="213"/>
      <c r="VRQ113" s="201"/>
      <c r="VRR113" s="223"/>
      <c r="VRS113" s="213"/>
      <c r="VRT113" s="213"/>
      <c r="VRU113" s="201"/>
      <c r="VRV113" s="223"/>
      <c r="VRW113" s="213"/>
      <c r="VRX113" s="213"/>
      <c r="VRY113" s="201"/>
      <c r="VRZ113" s="223"/>
      <c r="VSA113" s="213"/>
      <c r="VSB113" s="213"/>
      <c r="VSC113" s="201"/>
      <c r="VSD113" s="223"/>
      <c r="VSE113" s="213"/>
      <c r="VSF113" s="213"/>
      <c r="VSG113" s="201"/>
      <c r="VSH113" s="223"/>
      <c r="VSI113" s="213"/>
      <c r="VSJ113" s="213"/>
      <c r="VSK113" s="201"/>
      <c r="VSL113" s="223"/>
      <c r="VSM113" s="213"/>
      <c r="VSN113" s="213"/>
      <c r="VSO113" s="201"/>
      <c r="VSP113" s="223"/>
      <c r="VSQ113" s="213"/>
      <c r="VSR113" s="213"/>
      <c r="VSS113" s="201"/>
      <c r="VST113" s="223"/>
      <c r="VSU113" s="213"/>
      <c r="VSV113" s="213"/>
      <c r="VSW113" s="201"/>
      <c r="VSX113" s="223"/>
      <c r="VSY113" s="213"/>
      <c r="VSZ113" s="213"/>
      <c r="VTA113" s="201"/>
      <c r="VTB113" s="223"/>
      <c r="VTC113" s="213"/>
      <c r="VTD113" s="213"/>
      <c r="VTE113" s="201"/>
      <c r="VTF113" s="223"/>
      <c r="VTG113" s="213"/>
      <c r="VTH113" s="213"/>
      <c r="VTI113" s="201"/>
      <c r="VTJ113" s="223"/>
      <c r="VTK113" s="213"/>
      <c r="VTL113" s="213"/>
      <c r="VTM113" s="201"/>
      <c r="VTN113" s="223"/>
      <c r="VTO113" s="213"/>
      <c r="VTP113" s="213"/>
      <c r="VTQ113" s="201"/>
      <c r="VTR113" s="223"/>
      <c r="VTS113" s="213"/>
      <c r="VTT113" s="213"/>
      <c r="VTU113" s="201"/>
      <c r="VTV113" s="223"/>
      <c r="VTW113" s="213"/>
      <c r="VTX113" s="213"/>
      <c r="VTY113" s="201"/>
      <c r="VTZ113" s="223"/>
      <c r="VUA113" s="213"/>
      <c r="VUB113" s="213"/>
      <c r="VUC113" s="201"/>
      <c r="VUD113" s="223"/>
      <c r="VUE113" s="213"/>
      <c r="VUF113" s="213"/>
      <c r="VUG113" s="201"/>
      <c r="VUH113" s="223"/>
      <c r="VUI113" s="213"/>
      <c r="VUJ113" s="213"/>
      <c r="VUK113" s="201"/>
      <c r="VUL113" s="223"/>
      <c r="VUM113" s="213"/>
      <c r="VUN113" s="213"/>
      <c r="VUO113" s="201"/>
      <c r="VUP113" s="223"/>
      <c r="VUQ113" s="213"/>
      <c r="VUR113" s="213"/>
      <c r="VUS113" s="201"/>
      <c r="VUT113" s="223"/>
      <c r="VUU113" s="213"/>
      <c r="VUV113" s="213"/>
      <c r="VUW113" s="201"/>
      <c r="VUX113" s="223"/>
      <c r="VUY113" s="213"/>
      <c r="VUZ113" s="213"/>
      <c r="VVA113" s="201"/>
      <c r="VVB113" s="223"/>
      <c r="VVC113" s="213"/>
      <c r="VVD113" s="213"/>
      <c r="VVE113" s="201"/>
      <c r="VVF113" s="223"/>
      <c r="VVG113" s="213"/>
      <c r="VVH113" s="213"/>
      <c r="VVI113" s="201"/>
      <c r="VVJ113" s="223"/>
      <c r="VVK113" s="213"/>
      <c r="VVL113" s="213"/>
      <c r="VVM113" s="201"/>
      <c r="VVN113" s="223"/>
      <c r="VVO113" s="213"/>
      <c r="VVP113" s="213"/>
      <c r="VVQ113" s="201"/>
      <c r="VVR113" s="223"/>
      <c r="VVS113" s="213"/>
      <c r="VVT113" s="213"/>
      <c r="VVU113" s="201"/>
      <c r="VVV113" s="223"/>
      <c r="VVW113" s="213"/>
      <c r="VVX113" s="213"/>
      <c r="VVY113" s="201"/>
      <c r="VVZ113" s="223"/>
      <c r="VWA113" s="213"/>
      <c r="VWB113" s="213"/>
      <c r="VWC113" s="201"/>
      <c r="VWD113" s="223"/>
      <c r="VWE113" s="213"/>
      <c r="VWF113" s="213"/>
      <c r="VWG113" s="201"/>
      <c r="VWH113" s="223"/>
      <c r="VWI113" s="213"/>
      <c r="VWJ113" s="213"/>
      <c r="VWK113" s="201"/>
      <c r="VWL113" s="223"/>
      <c r="VWM113" s="213"/>
      <c r="VWN113" s="213"/>
      <c r="VWO113" s="201"/>
      <c r="VWP113" s="223"/>
      <c r="VWQ113" s="213"/>
      <c r="VWR113" s="213"/>
      <c r="VWS113" s="201"/>
      <c r="VWT113" s="223"/>
      <c r="VWU113" s="213"/>
      <c r="VWV113" s="213"/>
      <c r="VWW113" s="201"/>
      <c r="VWX113" s="223"/>
      <c r="VWY113" s="213"/>
      <c r="VWZ113" s="213"/>
      <c r="VXA113" s="201"/>
      <c r="VXB113" s="223"/>
      <c r="VXC113" s="213"/>
      <c r="VXD113" s="213"/>
      <c r="VXE113" s="201"/>
      <c r="VXF113" s="223"/>
      <c r="VXG113" s="213"/>
      <c r="VXH113" s="213"/>
      <c r="VXI113" s="201"/>
      <c r="VXJ113" s="223"/>
      <c r="VXK113" s="213"/>
      <c r="VXL113" s="213"/>
      <c r="VXM113" s="201"/>
      <c r="VXN113" s="223"/>
      <c r="VXO113" s="213"/>
      <c r="VXP113" s="213"/>
      <c r="VXQ113" s="201"/>
      <c r="VXR113" s="223"/>
      <c r="VXS113" s="213"/>
      <c r="VXT113" s="213"/>
      <c r="VXU113" s="201"/>
      <c r="VXV113" s="223"/>
      <c r="VXW113" s="213"/>
      <c r="VXX113" s="213"/>
      <c r="VXY113" s="201"/>
      <c r="VXZ113" s="223"/>
      <c r="VYA113" s="213"/>
      <c r="VYB113" s="213"/>
      <c r="VYC113" s="201"/>
      <c r="VYD113" s="223"/>
      <c r="VYE113" s="213"/>
      <c r="VYF113" s="213"/>
      <c r="VYG113" s="201"/>
      <c r="VYH113" s="223"/>
      <c r="VYI113" s="213"/>
      <c r="VYJ113" s="213"/>
      <c r="VYK113" s="201"/>
      <c r="VYL113" s="223"/>
      <c r="VYM113" s="213"/>
      <c r="VYN113" s="213"/>
      <c r="VYO113" s="201"/>
      <c r="VYP113" s="223"/>
      <c r="VYQ113" s="213"/>
      <c r="VYR113" s="213"/>
      <c r="VYS113" s="201"/>
      <c r="VYT113" s="223"/>
      <c r="VYU113" s="213"/>
      <c r="VYV113" s="213"/>
      <c r="VYW113" s="201"/>
      <c r="VYX113" s="223"/>
      <c r="VYY113" s="213"/>
      <c r="VYZ113" s="213"/>
      <c r="VZA113" s="201"/>
      <c r="VZB113" s="223"/>
      <c r="VZC113" s="213"/>
      <c r="VZD113" s="213"/>
      <c r="VZE113" s="201"/>
      <c r="VZF113" s="223"/>
      <c r="VZG113" s="213"/>
      <c r="VZH113" s="213"/>
      <c r="VZI113" s="201"/>
      <c r="VZJ113" s="223"/>
      <c r="VZK113" s="213"/>
      <c r="VZL113" s="213"/>
      <c r="VZM113" s="201"/>
      <c r="VZN113" s="223"/>
      <c r="VZO113" s="213"/>
      <c r="VZP113" s="213"/>
      <c r="VZQ113" s="201"/>
      <c r="VZR113" s="223"/>
      <c r="VZS113" s="213"/>
      <c r="VZT113" s="213"/>
      <c r="VZU113" s="201"/>
      <c r="VZV113" s="223"/>
      <c r="VZW113" s="213"/>
      <c r="VZX113" s="213"/>
      <c r="VZY113" s="201"/>
      <c r="VZZ113" s="223"/>
      <c r="WAA113" s="213"/>
      <c r="WAB113" s="213"/>
      <c r="WAC113" s="201"/>
      <c r="WAD113" s="223"/>
      <c r="WAE113" s="213"/>
      <c r="WAF113" s="213"/>
      <c r="WAG113" s="201"/>
      <c r="WAH113" s="223"/>
      <c r="WAI113" s="213"/>
      <c r="WAJ113" s="213"/>
      <c r="WAK113" s="201"/>
      <c r="WAL113" s="223"/>
      <c r="WAM113" s="213"/>
      <c r="WAN113" s="213"/>
      <c r="WAO113" s="201"/>
      <c r="WAP113" s="223"/>
      <c r="WAQ113" s="213"/>
      <c r="WAR113" s="213"/>
      <c r="WAS113" s="201"/>
      <c r="WAT113" s="223"/>
      <c r="WAU113" s="213"/>
      <c r="WAV113" s="213"/>
      <c r="WAW113" s="201"/>
      <c r="WAX113" s="223"/>
      <c r="WAY113" s="213"/>
      <c r="WAZ113" s="213"/>
      <c r="WBA113" s="201"/>
      <c r="WBB113" s="223"/>
      <c r="WBC113" s="213"/>
      <c r="WBD113" s="213"/>
      <c r="WBE113" s="201"/>
      <c r="WBF113" s="223"/>
      <c r="WBG113" s="213"/>
      <c r="WBH113" s="213"/>
      <c r="WBI113" s="201"/>
      <c r="WBJ113" s="223"/>
      <c r="WBK113" s="213"/>
      <c r="WBL113" s="213"/>
      <c r="WBM113" s="201"/>
      <c r="WBN113" s="223"/>
      <c r="WBO113" s="213"/>
      <c r="WBP113" s="213"/>
      <c r="WBQ113" s="201"/>
      <c r="WBR113" s="223"/>
      <c r="WBS113" s="213"/>
      <c r="WBT113" s="213"/>
      <c r="WBU113" s="201"/>
      <c r="WBV113" s="223"/>
      <c r="WBW113" s="213"/>
      <c r="WBX113" s="213"/>
      <c r="WBY113" s="201"/>
      <c r="WBZ113" s="223"/>
      <c r="WCA113" s="213"/>
      <c r="WCB113" s="213"/>
      <c r="WCC113" s="201"/>
      <c r="WCD113" s="223"/>
      <c r="WCE113" s="213"/>
      <c r="WCF113" s="213"/>
      <c r="WCG113" s="201"/>
      <c r="WCH113" s="223"/>
      <c r="WCI113" s="213"/>
      <c r="WCJ113" s="213"/>
      <c r="WCK113" s="201"/>
      <c r="WCL113" s="223"/>
      <c r="WCM113" s="213"/>
      <c r="WCN113" s="213"/>
      <c r="WCO113" s="201"/>
      <c r="WCP113" s="223"/>
      <c r="WCQ113" s="213"/>
      <c r="WCR113" s="213"/>
      <c r="WCS113" s="201"/>
      <c r="WCT113" s="223"/>
      <c r="WCU113" s="213"/>
      <c r="WCV113" s="213"/>
      <c r="WCW113" s="201"/>
      <c r="WCX113" s="223"/>
      <c r="WCY113" s="213"/>
      <c r="WCZ113" s="213"/>
      <c r="WDA113" s="201"/>
      <c r="WDB113" s="223"/>
      <c r="WDC113" s="213"/>
      <c r="WDD113" s="213"/>
      <c r="WDE113" s="201"/>
      <c r="WDF113" s="223"/>
      <c r="WDG113" s="213"/>
      <c r="WDH113" s="213"/>
      <c r="WDI113" s="201"/>
      <c r="WDJ113" s="223"/>
      <c r="WDK113" s="213"/>
      <c r="WDL113" s="213"/>
      <c r="WDM113" s="201"/>
      <c r="WDN113" s="223"/>
      <c r="WDO113" s="213"/>
      <c r="WDP113" s="213"/>
      <c r="WDQ113" s="201"/>
      <c r="WDR113" s="223"/>
      <c r="WDS113" s="213"/>
      <c r="WDT113" s="213"/>
      <c r="WDU113" s="201"/>
      <c r="WDV113" s="223"/>
      <c r="WDW113" s="213"/>
      <c r="WDX113" s="213"/>
      <c r="WDY113" s="201"/>
      <c r="WDZ113" s="223"/>
      <c r="WEA113" s="213"/>
      <c r="WEB113" s="213"/>
      <c r="WEC113" s="201"/>
      <c r="WED113" s="223"/>
      <c r="WEE113" s="213"/>
      <c r="WEF113" s="213"/>
      <c r="WEG113" s="201"/>
      <c r="WEH113" s="223"/>
      <c r="WEI113" s="213"/>
      <c r="WEJ113" s="213"/>
      <c r="WEK113" s="201"/>
      <c r="WEL113" s="223"/>
      <c r="WEM113" s="213"/>
      <c r="WEN113" s="213"/>
      <c r="WEO113" s="201"/>
      <c r="WEP113" s="223"/>
      <c r="WEQ113" s="213"/>
      <c r="WER113" s="213"/>
      <c r="WES113" s="201"/>
      <c r="WET113" s="223"/>
      <c r="WEU113" s="213"/>
      <c r="WEV113" s="213"/>
      <c r="WEW113" s="201"/>
      <c r="WEX113" s="223"/>
      <c r="WEY113" s="213"/>
      <c r="WEZ113" s="213"/>
      <c r="WFA113" s="201"/>
      <c r="WFB113" s="223"/>
      <c r="WFC113" s="213"/>
      <c r="WFD113" s="213"/>
      <c r="WFE113" s="201"/>
      <c r="WFF113" s="223"/>
      <c r="WFG113" s="213"/>
      <c r="WFH113" s="213"/>
      <c r="WFI113" s="201"/>
      <c r="WFJ113" s="223"/>
      <c r="WFK113" s="213"/>
      <c r="WFL113" s="213"/>
      <c r="WFM113" s="201"/>
      <c r="WFN113" s="223"/>
      <c r="WFO113" s="213"/>
      <c r="WFP113" s="213"/>
      <c r="WFQ113" s="201"/>
      <c r="WFR113" s="223"/>
      <c r="WFS113" s="213"/>
      <c r="WFT113" s="213"/>
      <c r="WFU113" s="201"/>
      <c r="WFV113" s="223"/>
      <c r="WFW113" s="213"/>
      <c r="WFX113" s="213"/>
      <c r="WFY113" s="201"/>
      <c r="WFZ113" s="223"/>
      <c r="WGA113" s="213"/>
      <c r="WGB113" s="213"/>
      <c r="WGC113" s="201"/>
      <c r="WGD113" s="223"/>
      <c r="WGE113" s="213"/>
      <c r="WGF113" s="213"/>
      <c r="WGG113" s="201"/>
      <c r="WGH113" s="223"/>
      <c r="WGI113" s="213"/>
      <c r="WGJ113" s="213"/>
      <c r="WGK113" s="201"/>
      <c r="WGL113" s="223"/>
      <c r="WGM113" s="213"/>
      <c r="WGN113" s="213"/>
      <c r="WGO113" s="201"/>
      <c r="WGP113" s="223"/>
      <c r="WGQ113" s="213"/>
      <c r="WGR113" s="213"/>
      <c r="WGS113" s="201"/>
      <c r="WGT113" s="223"/>
      <c r="WGU113" s="213"/>
      <c r="WGV113" s="213"/>
      <c r="WGW113" s="201"/>
      <c r="WGX113" s="223"/>
      <c r="WGY113" s="213"/>
      <c r="WGZ113" s="213"/>
      <c r="WHA113" s="201"/>
      <c r="WHB113" s="223"/>
      <c r="WHC113" s="213"/>
      <c r="WHD113" s="213"/>
      <c r="WHE113" s="201"/>
      <c r="WHF113" s="223"/>
      <c r="WHG113" s="213"/>
      <c r="WHH113" s="213"/>
      <c r="WHI113" s="201"/>
      <c r="WHJ113" s="223"/>
      <c r="WHK113" s="213"/>
      <c r="WHL113" s="213"/>
      <c r="WHM113" s="201"/>
      <c r="WHN113" s="223"/>
      <c r="WHO113" s="213"/>
      <c r="WHP113" s="213"/>
      <c r="WHQ113" s="201"/>
      <c r="WHR113" s="223"/>
      <c r="WHS113" s="213"/>
      <c r="WHT113" s="213"/>
      <c r="WHU113" s="201"/>
      <c r="WHV113" s="223"/>
      <c r="WHW113" s="213"/>
      <c r="WHX113" s="213"/>
      <c r="WHY113" s="201"/>
      <c r="WHZ113" s="223"/>
      <c r="WIA113" s="213"/>
      <c r="WIB113" s="213"/>
      <c r="WIC113" s="201"/>
      <c r="WID113" s="223"/>
      <c r="WIE113" s="213"/>
      <c r="WIF113" s="213"/>
      <c r="WIG113" s="201"/>
      <c r="WIH113" s="223"/>
      <c r="WII113" s="213"/>
      <c r="WIJ113" s="213"/>
      <c r="WIK113" s="201"/>
      <c r="WIL113" s="223"/>
      <c r="WIM113" s="213"/>
      <c r="WIN113" s="213"/>
      <c r="WIO113" s="201"/>
      <c r="WIP113" s="223"/>
      <c r="WIQ113" s="213"/>
      <c r="WIR113" s="213"/>
      <c r="WIS113" s="201"/>
      <c r="WIT113" s="223"/>
      <c r="WIU113" s="213"/>
      <c r="WIV113" s="213"/>
      <c r="WIW113" s="201"/>
      <c r="WIX113" s="223"/>
      <c r="WIY113" s="213"/>
      <c r="WIZ113" s="213"/>
      <c r="WJA113" s="201"/>
      <c r="WJB113" s="223"/>
      <c r="WJC113" s="213"/>
      <c r="WJD113" s="213"/>
      <c r="WJE113" s="201"/>
      <c r="WJF113" s="223"/>
      <c r="WJG113" s="213"/>
      <c r="WJH113" s="213"/>
      <c r="WJI113" s="201"/>
      <c r="WJJ113" s="223"/>
      <c r="WJK113" s="213"/>
      <c r="WJL113" s="213"/>
      <c r="WJM113" s="201"/>
      <c r="WJN113" s="223"/>
      <c r="WJO113" s="213"/>
      <c r="WJP113" s="213"/>
      <c r="WJQ113" s="201"/>
      <c r="WJR113" s="223"/>
      <c r="WJS113" s="213"/>
      <c r="WJT113" s="213"/>
      <c r="WJU113" s="201"/>
      <c r="WJV113" s="223"/>
      <c r="WJW113" s="213"/>
      <c r="WJX113" s="213"/>
      <c r="WJY113" s="201"/>
      <c r="WJZ113" s="223"/>
      <c r="WKA113" s="213"/>
      <c r="WKB113" s="213"/>
      <c r="WKC113" s="201"/>
      <c r="WKD113" s="223"/>
      <c r="WKE113" s="213"/>
      <c r="WKF113" s="213"/>
      <c r="WKG113" s="201"/>
      <c r="WKH113" s="223"/>
      <c r="WKI113" s="213"/>
      <c r="WKJ113" s="213"/>
      <c r="WKK113" s="201"/>
      <c r="WKL113" s="223"/>
      <c r="WKM113" s="213"/>
      <c r="WKN113" s="213"/>
      <c r="WKO113" s="201"/>
      <c r="WKP113" s="223"/>
      <c r="WKQ113" s="213"/>
      <c r="WKR113" s="213"/>
      <c r="WKS113" s="201"/>
      <c r="WKT113" s="223"/>
      <c r="WKU113" s="213"/>
      <c r="WKV113" s="213"/>
      <c r="WKW113" s="201"/>
      <c r="WKX113" s="223"/>
      <c r="WKY113" s="213"/>
      <c r="WKZ113" s="213"/>
      <c r="WLA113" s="201"/>
      <c r="WLB113" s="223"/>
      <c r="WLC113" s="213"/>
      <c r="WLD113" s="213"/>
      <c r="WLE113" s="201"/>
      <c r="WLF113" s="223"/>
      <c r="WLG113" s="213"/>
      <c r="WLH113" s="213"/>
      <c r="WLI113" s="201"/>
      <c r="WLJ113" s="223"/>
      <c r="WLK113" s="213"/>
      <c r="WLL113" s="213"/>
      <c r="WLM113" s="201"/>
      <c r="WLN113" s="223"/>
      <c r="WLO113" s="213"/>
      <c r="WLP113" s="213"/>
      <c r="WLQ113" s="201"/>
      <c r="WLR113" s="223"/>
      <c r="WLS113" s="213"/>
      <c r="WLT113" s="213"/>
      <c r="WLU113" s="201"/>
      <c r="WLV113" s="223"/>
      <c r="WLW113" s="213"/>
      <c r="WLX113" s="213"/>
      <c r="WLY113" s="201"/>
      <c r="WLZ113" s="223"/>
      <c r="WMA113" s="213"/>
      <c r="WMB113" s="213"/>
      <c r="WMC113" s="201"/>
      <c r="WMD113" s="223"/>
      <c r="WME113" s="213"/>
      <c r="WMF113" s="213"/>
      <c r="WMG113" s="201"/>
      <c r="WMH113" s="223"/>
      <c r="WMI113" s="213"/>
      <c r="WMJ113" s="213"/>
      <c r="WMK113" s="201"/>
      <c r="WML113" s="223"/>
      <c r="WMM113" s="213"/>
      <c r="WMN113" s="213"/>
      <c r="WMO113" s="201"/>
      <c r="WMP113" s="223"/>
      <c r="WMQ113" s="213"/>
      <c r="WMR113" s="213"/>
      <c r="WMS113" s="201"/>
      <c r="WMT113" s="223"/>
      <c r="WMU113" s="213"/>
      <c r="WMV113" s="213"/>
      <c r="WMW113" s="201"/>
      <c r="WMX113" s="223"/>
      <c r="WMY113" s="213"/>
      <c r="WMZ113" s="213"/>
      <c r="WNA113" s="201"/>
      <c r="WNB113" s="223"/>
      <c r="WNC113" s="213"/>
      <c r="WND113" s="213"/>
      <c r="WNE113" s="201"/>
      <c r="WNF113" s="223"/>
      <c r="WNG113" s="213"/>
      <c r="WNH113" s="213"/>
      <c r="WNI113" s="201"/>
      <c r="WNJ113" s="223"/>
      <c r="WNK113" s="213"/>
      <c r="WNL113" s="213"/>
      <c r="WNM113" s="201"/>
      <c r="WNN113" s="223"/>
      <c r="WNO113" s="213"/>
      <c r="WNP113" s="213"/>
      <c r="WNQ113" s="201"/>
      <c r="WNR113" s="223"/>
      <c r="WNS113" s="213"/>
      <c r="WNT113" s="213"/>
      <c r="WNU113" s="201"/>
      <c r="WNV113" s="223"/>
      <c r="WNW113" s="213"/>
      <c r="WNX113" s="213"/>
      <c r="WNY113" s="201"/>
      <c r="WNZ113" s="223"/>
      <c r="WOA113" s="213"/>
      <c r="WOB113" s="213"/>
      <c r="WOC113" s="201"/>
      <c r="WOD113" s="223"/>
      <c r="WOE113" s="213"/>
      <c r="WOF113" s="213"/>
      <c r="WOG113" s="201"/>
      <c r="WOH113" s="223"/>
      <c r="WOI113" s="213"/>
      <c r="WOJ113" s="213"/>
      <c r="WOK113" s="201"/>
      <c r="WOL113" s="223"/>
      <c r="WOM113" s="213"/>
      <c r="WON113" s="213"/>
      <c r="WOO113" s="201"/>
      <c r="WOP113" s="223"/>
      <c r="WOQ113" s="213"/>
      <c r="WOR113" s="213"/>
      <c r="WOS113" s="201"/>
      <c r="WOT113" s="223"/>
      <c r="WOU113" s="213"/>
      <c r="WOV113" s="213"/>
      <c r="WOW113" s="201"/>
      <c r="WOX113" s="223"/>
      <c r="WOY113" s="213"/>
      <c r="WOZ113" s="213"/>
      <c r="WPA113" s="201"/>
      <c r="WPB113" s="223"/>
      <c r="WPC113" s="213"/>
      <c r="WPD113" s="213"/>
      <c r="WPE113" s="201"/>
      <c r="WPF113" s="223"/>
      <c r="WPG113" s="213"/>
      <c r="WPH113" s="213"/>
      <c r="WPI113" s="201"/>
      <c r="WPJ113" s="223"/>
      <c r="WPK113" s="213"/>
      <c r="WPL113" s="213"/>
      <c r="WPM113" s="201"/>
      <c r="WPN113" s="223"/>
      <c r="WPO113" s="213"/>
      <c r="WPP113" s="213"/>
      <c r="WPQ113" s="201"/>
      <c r="WPR113" s="223"/>
      <c r="WPS113" s="213"/>
      <c r="WPT113" s="213"/>
      <c r="WPU113" s="201"/>
      <c r="WPV113" s="223"/>
      <c r="WPW113" s="213"/>
      <c r="WPX113" s="213"/>
      <c r="WPY113" s="201"/>
      <c r="WPZ113" s="223"/>
      <c r="WQA113" s="213"/>
      <c r="WQB113" s="213"/>
      <c r="WQC113" s="201"/>
      <c r="WQD113" s="223"/>
      <c r="WQE113" s="213"/>
      <c r="WQF113" s="213"/>
      <c r="WQG113" s="201"/>
      <c r="WQH113" s="223"/>
      <c r="WQI113" s="213"/>
      <c r="WQJ113" s="213"/>
      <c r="WQK113" s="201"/>
      <c r="WQL113" s="223"/>
      <c r="WQM113" s="213"/>
      <c r="WQN113" s="213"/>
      <c r="WQO113" s="201"/>
      <c r="WQP113" s="223"/>
      <c r="WQQ113" s="213"/>
      <c r="WQR113" s="213"/>
      <c r="WQS113" s="201"/>
      <c r="WQT113" s="223"/>
      <c r="WQU113" s="213"/>
      <c r="WQV113" s="213"/>
      <c r="WQW113" s="201"/>
      <c r="WQX113" s="223"/>
      <c r="WQY113" s="213"/>
      <c r="WQZ113" s="213"/>
      <c r="WRA113" s="201"/>
      <c r="WRB113" s="223"/>
      <c r="WRC113" s="213"/>
      <c r="WRD113" s="213"/>
      <c r="WRE113" s="201"/>
      <c r="WRF113" s="223"/>
      <c r="WRG113" s="213"/>
      <c r="WRH113" s="213"/>
      <c r="WRI113" s="201"/>
      <c r="WRJ113" s="223"/>
      <c r="WRK113" s="213"/>
      <c r="WRL113" s="213"/>
      <c r="WRM113" s="201"/>
      <c r="WRN113" s="223"/>
      <c r="WRO113" s="213"/>
      <c r="WRP113" s="213"/>
      <c r="WRQ113" s="201"/>
      <c r="WRR113" s="223"/>
      <c r="WRS113" s="213"/>
      <c r="WRT113" s="213"/>
      <c r="WRU113" s="201"/>
      <c r="WRV113" s="223"/>
      <c r="WRW113" s="213"/>
      <c r="WRX113" s="213"/>
      <c r="WRY113" s="201"/>
      <c r="WRZ113" s="223"/>
      <c r="WSA113" s="213"/>
      <c r="WSB113" s="213"/>
      <c r="WSC113" s="201"/>
      <c r="WSD113" s="223"/>
      <c r="WSE113" s="213"/>
      <c r="WSF113" s="213"/>
      <c r="WSG113" s="201"/>
      <c r="WSH113" s="223"/>
      <c r="WSI113" s="213"/>
      <c r="WSJ113" s="213"/>
      <c r="WSK113" s="201"/>
      <c r="WSL113" s="223"/>
      <c r="WSM113" s="213"/>
      <c r="WSN113" s="213"/>
      <c r="WSO113" s="201"/>
      <c r="WSP113" s="223"/>
      <c r="WSQ113" s="213"/>
      <c r="WSR113" s="213"/>
      <c r="WSS113" s="201"/>
      <c r="WST113" s="223"/>
      <c r="WSU113" s="213"/>
      <c r="WSV113" s="213"/>
      <c r="WSW113" s="201"/>
      <c r="WSX113" s="223"/>
      <c r="WSY113" s="213"/>
      <c r="WSZ113" s="213"/>
      <c r="WTA113" s="201"/>
      <c r="WTB113" s="223"/>
      <c r="WTC113" s="213"/>
      <c r="WTD113" s="213"/>
      <c r="WTE113" s="201"/>
      <c r="WTF113" s="223"/>
      <c r="WTG113" s="213"/>
      <c r="WTH113" s="213"/>
      <c r="WTI113" s="201"/>
      <c r="WTJ113" s="223"/>
      <c r="WTK113" s="213"/>
      <c r="WTL113" s="213"/>
      <c r="WTM113" s="201"/>
      <c r="WTN113" s="223"/>
      <c r="WTO113" s="213"/>
      <c r="WTP113" s="213"/>
      <c r="WTQ113" s="201"/>
      <c r="WTR113" s="223"/>
      <c r="WTS113" s="213"/>
      <c r="WTT113" s="213"/>
      <c r="WTU113" s="201"/>
      <c r="WTV113" s="223"/>
      <c r="WTW113" s="213"/>
      <c r="WTX113" s="213"/>
      <c r="WTY113" s="201"/>
      <c r="WTZ113" s="223"/>
      <c r="WUA113" s="213"/>
      <c r="WUB113" s="213"/>
      <c r="WUC113" s="201"/>
      <c r="WUD113" s="223"/>
      <c r="WUE113" s="213"/>
      <c r="WUF113" s="213"/>
      <c r="WUG113" s="201"/>
      <c r="WUH113" s="223"/>
      <c r="WUI113" s="213"/>
      <c r="WUJ113" s="213"/>
      <c r="WUK113" s="201"/>
      <c r="WUL113" s="223"/>
      <c r="WUM113" s="213"/>
      <c r="WUN113" s="213"/>
      <c r="WUO113" s="201"/>
      <c r="WUP113" s="223"/>
      <c r="WUQ113" s="213"/>
      <c r="WUR113" s="213"/>
      <c r="WUS113" s="201"/>
      <c r="WUT113" s="223"/>
      <c r="WUU113" s="213"/>
      <c r="WUV113" s="213"/>
      <c r="WUW113" s="201"/>
      <c r="WUX113" s="223"/>
      <c r="WUY113" s="213"/>
      <c r="WUZ113" s="213"/>
      <c r="WVA113" s="201"/>
      <c r="WVB113" s="223"/>
      <c r="WVC113" s="213"/>
      <c r="WVD113" s="213"/>
      <c r="WVE113" s="201"/>
      <c r="WVF113" s="223"/>
      <c r="WVG113" s="213"/>
      <c r="WVH113" s="213"/>
      <c r="WVI113" s="201"/>
      <c r="WVJ113" s="223"/>
      <c r="WVK113" s="213"/>
      <c r="WVL113" s="213"/>
      <c r="WVM113" s="201"/>
      <c r="WVN113" s="223"/>
      <c r="WVO113" s="213"/>
      <c r="WVP113" s="213"/>
      <c r="WVQ113" s="201"/>
      <c r="WVR113" s="223"/>
      <c r="WVS113" s="213"/>
      <c r="WVT113" s="213"/>
      <c r="WVU113" s="201"/>
      <c r="WVV113" s="223"/>
      <c r="WVW113" s="213"/>
      <c r="WVX113" s="213"/>
      <c r="WVY113" s="201"/>
      <c r="WVZ113" s="223"/>
      <c r="WWA113" s="213"/>
      <c r="WWB113" s="213"/>
      <c r="WWC113" s="201"/>
      <c r="WWD113" s="223"/>
      <c r="WWE113" s="213"/>
      <c r="WWF113" s="213"/>
      <c r="WWG113" s="201"/>
      <c r="WWH113" s="223"/>
      <c r="WWI113" s="213"/>
      <c r="WWJ113" s="213"/>
      <c r="WWK113" s="201"/>
      <c r="WWL113" s="223"/>
      <c r="WWM113" s="213"/>
      <c r="WWN113" s="213"/>
      <c r="WWO113" s="201"/>
      <c r="WWP113" s="223"/>
      <c r="WWQ113" s="213"/>
      <c r="WWR113" s="213"/>
      <c r="WWS113" s="201"/>
      <c r="WWT113" s="223"/>
      <c r="WWU113" s="213"/>
      <c r="WWV113" s="213"/>
      <c r="WWW113" s="201"/>
      <c r="WWX113" s="223"/>
      <c r="WWY113" s="213"/>
      <c r="WWZ113" s="213"/>
      <c r="WXA113" s="201"/>
      <c r="WXB113" s="223"/>
      <c r="WXC113" s="213"/>
      <c r="WXD113" s="213"/>
      <c r="WXE113" s="201"/>
      <c r="WXF113" s="223"/>
      <c r="WXG113" s="213"/>
      <c r="WXH113" s="213"/>
      <c r="WXI113" s="201"/>
      <c r="WXJ113" s="223"/>
      <c r="WXK113" s="213"/>
      <c r="WXL113" s="213"/>
      <c r="WXM113" s="201"/>
      <c r="WXN113" s="223"/>
      <c r="WXO113" s="213"/>
      <c r="WXP113" s="213"/>
      <c r="WXQ113" s="201"/>
      <c r="WXR113" s="223"/>
      <c r="WXS113" s="213"/>
      <c r="WXT113" s="213"/>
      <c r="WXU113" s="201"/>
      <c r="WXV113" s="223"/>
      <c r="WXW113" s="213"/>
      <c r="WXX113" s="213"/>
      <c r="WXY113" s="201"/>
      <c r="WXZ113" s="223"/>
      <c r="WYA113" s="213"/>
      <c r="WYB113" s="213"/>
      <c r="WYC113" s="201"/>
      <c r="WYD113" s="223"/>
      <c r="WYE113" s="213"/>
      <c r="WYF113" s="213"/>
      <c r="WYG113" s="201"/>
      <c r="WYH113" s="223"/>
      <c r="WYI113" s="213"/>
      <c r="WYJ113" s="213"/>
      <c r="WYK113" s="201"/>
      <c r="WYL113" s="223"/>
      <c r="WYM113" s="213"/>
      <c r="WYN113" s="213"/>
      <c r="WYO113" s="201"/>
      <c r="WYP113" s="223"/>
      <c r="WYQ113" s="213"/>
      <c r="WYR113" s="213"/>
      <c r="WYS113" s="201"/>
      <c r="WYT113" s="223"/>
      <c r="WYU113" s="213"/>
      <c r="WYV113" s="213"/>
      <c r="WYW113" s="201"/>
      <c r="WYX113" s="223"/>
      <c r="WYY113" s="213"/>
      <c r="WYZ113" s="213"/>
      <c r="WZA113" s="201"/>
      <c r="WZB113" s="223"/>
      <c r="WZC113" s="213"/>
      <c r="WZD113" s="213"/>
      <c r="WZE113" s="201"/>
      <c r="WZF113" s="223"/>
      <c r="WZG113" s="213"/>
      <c r="WZH113" s="213"/>
      <c r="WZI113" s="201"/>
      <c r="WZJ113" s="223"/>
      <c r="WZK113" s="213"/>
      <c r="WZL113" s="213"/>
      <c r="WZM113" s="201"/>
      <c r="WZN113" s="223"/>
      <c r="WZO113" s="213"/>
      <c r="WZP113" s="213"/>
      <c r="WZQ113" s="201"/>
      <c r="WZR113" s="223"/>
      <c r="WZS113" s="213"/>
      <c r="WZT113" s="213"/>
      <c r="WZU113" s="201"/>
      <c r="WZV113" s="223"/>
      <c r="WZW113" s="213"/>
      <c r="WZX113" s="213"/>
      <c r="WZY113" s="201"/>
      <c r="WZZ113" s="223"/>
      <c r="XAA113" s="213"/>
      <c r="XAB113" s="213"/>
      <c r="XAC113" s="201"/>
      <c r="XAD113" s="223"/>
      <c r="XAE113" s="213"/>
      <c r="XAF113" s="213"/>
      <c r="XAG113" s="201"/>
      <c r="XAH113" s="223"/>
      <c r="XAI113" s="213"/>
      <c r="XAJ113" s="213"/>
      <c r="XAK113" s="201"/>
      <c r="XAL113" s="223"/>
      <c r="XAM113" s="213"/>
      <c r="XAN113" s="213"/>
      <c r="XAO113" s="201"/>
      <c r="XAP113" s="223"/>
      <c r="XAQ113" s="213"/>
      <c r="XAR113" s="213"/>
      <c r="XAS113" s="201"/>
      <c r="XAT113" s="223"/>
      <c r="XAU113" s="213"/>
      <c r="XAV113" s="213"/>
      <c r="XAW113" s="201"/>
      <c r="XAX113" s="223"/>
      <c r="XAY113" s="213"/>
      <c r="XAZ113" s="213"/>
      <c r="XBA113" s="201"/>
      <c r="XBB113" s="223"/>
      <c r="XBC113" s="213"/>
      <c r="XBD113" s="213"/>
      <c r="XBE113" s="201"/>
      <c r="XBF113" s="223"/>
      <c r="XBG113" s="213"/>
      <c r="XBH113" s="213"/>
      <c r="XBI113" s="201"/>
      <c r="XBJ113" s="223"/>
      <c r="XBK113" s="213"/>
      <c r="XBL113" s="213"/>
      <c r="XBM113" s="201"/>
      <c r="XBN113" s="223"/>
      <c r="XBO113" s="213"/>
      <c r="XBP113" s="213"/>
      <c r="XBQ113" s="201"/>
      <c r="XBR113" s="223"/>
      <c r="XBS113" s="213"/>
      <c r="XBT113" s="213"/>
      <c r="XBU113" s="201"/>
      <c r="XBV113" s="223"/>
      <c r="XBW113" s="213"/>
      <c r="XBX113" s="213"/>
      <c r="XBY113" s="201"/>
      <c r="XBZ113" s="223"/>
      <c r="XCA113" s="213"/>
      <c r="XCB113" s="213"/>
      <c r="XCC113" s="201"/>
      <c r="XCD113" s="223"/>
      <c r="XCE113" s="213"/>
      <c r="XCF113" s="213"/>
      <c r="XCG113" s="201"/>
      <c r="XCH113" s="223"/>
      <c r="XCI113" s="213"/>
      <c r="XCJ113" s="213"/>
      <c r="XCK113" s="201"/>
      <c r="XCL113" s="223"/>
      <c r="XCM113" s="213"/>
      <c r="XCN113" s="213"/>
      <c r="XCO113" s="201"/>
      <c r="XCP113" s="223"/>
      <c r="XCQ113" s="213"/>
      <c r="XCR113" s="213"/>
      <c r="XCS113" s="201"/>
      <c r="XCT113" s="223"/>
      <c r="XCU113" s="213"/>
      <c r="XCV113" s="213"/>
      <c r="XCW113" s="201"/>
      <c r="XCX113" s="223"/>
      <c r="XCY113" s="213"/>
      <c r="XCZ113" s="213"/>
      <c r="XDA113" s="201"/>
      <c r="XDB113" s="223"/>
      <c r="XDC113" s="213"/>
      <c r="XDD113" s="213"/>
      <c r="XDE113" s="201"/>
      <c r="XDF113" s="223"/>
      <c r="XDG113" s="213"/>
      <c r="XDH113" s="213"/>
      <c r="XDI113" s="201"/>
      <c r="XDJ113" s="223"/>
      <c r="XDK113" s="213"/>
      <c r="XDL113" s="213"/>
      <c r="XDM113" s="201"/>
      <c r="XDN113" s="223"/>
      <c r="XDO113" s="213"/>
      <c r="XDP113" s="213"/>
      <c r="XDQ113" s="201"/>
      <c r="XDR113" s="223"/>
      <c r="XDS113" s="213"/>
      <c r="XDT113" s="213"/>
      <c r="XDU113" s="201"/>
      <c r="XDV113" s="223"/>
      <c r="XDW113" s="213"/>
      <c r="XDX113" s="213"/>
      <c r="XDY113" s="201"/>
      <c r="XDZ113" s="223"/>
      <c r="XEA113" s="213"/>
      <c r="XEB113" s="213"/>
      <c r="XEC113" s="201"/>
      <c r="XED113" s="223"/>
      <c r="XEE113" s="213"/>
      <c r="XEF113" s="213"/>
      <c r="XEG113" s="201"/>
      <c r="XEH113" s="223"/>
      <c r="XEI113" s="213"/>
      <c r="XEJ113" s="213"/>
      <c r="XEK113" s="201"/>
      <c r="XEL113" s="223"/>
      <c r="XEM113" s="213"/>
      <c r="XEN113" s="213"/>
      <c r="XEO113" s="201"/>
      <c r="XEP113" s="223"/>
      <c r="XEQ113" s="213"/>
      <c r="XER113" s="213"/>
      <c r="XES113" s="201"/>
      <c r="XET113" s="223"/>
      <c r="XEU113" s="213"/>
      <c r="XEV113" s="213"/>
      <c r="XEW113" s="201"/>
      <c r="XEX113" s="223"/>
      <c r="XEY113" s="213"/>
      <c r="XEZ113" s="213"/>
      <c r="XFA113" s="201"/>
      <c r="XFB113" s="223"/>
      <c r="XFC113" s="213"/>
      <c r="XFD113" s="213"/>
    </row>
    <row r="115" spans="1:16384" x14ac:dyDescent="0.2">
      <c r="A115" s="230"/>
      <c r="B115" s="705" t="s">
        <v>227</v>
      </c>
      <c r="C115" s="706"/>
      <c r="D115" s="706"/>
      <c r="E115" s="706"/>
      <c r="F115" s="706"/>
      <c r="G115" s="706"/>
      <c r="H115" s="706"/>
      <c r="I115" s="707" t="s">
        <v>228</v>
      </c>
      <c r="J115" s="708"/>
      <c r="K115" s="708"/>
      <c r="L115" s="708"/>
      <c r="M115" s="708"/>
      <c r="N115" s="708"/>
      <c r="O115" s="709"/>
      <c r="P115" s="224"/>
      <c r="Q115" s="224"/>
    </row>
    <row r="116" spans="1:16384" ht="14.25" x14ac:dyDescent="0.2">
      <c r="A116" s="226" t="s">
        <v>244</v>
      </c>
      <c r="B116" s="225" t="s">
        <v>229</v>
      </c>
      <c r="C116" s="54" t="s">
        <v>206</v>
      </c>
      <c r="D116" s="54" t="s">
        <v>221</v>
      </c>
      <c r="E116" s="54" t="s">
        <v>222</v>
      </c>
      <c r="F116" s="54" t="s">
        <v>207</v>
      </c>
      <c r="G116" s="225" t="s">
        <v>230</v>
      </c>
      <c r="H116" s="225" t="s">
        <v>79</v>
      </c>
      <c r="I116" s="225" t="s">
        <v>229</v>
      </c>
      <c r="J116" s="54" t="s">
        <v>206</v>
      </c>
      <c r="K116" s="54" t="s">
        <v>221</v>
      </c>
      <c r="L116" s="54" t="s">
        <v>222</v>
      </c>
      <c r="M116" s="54" t="s">
        <v>207</v>
      </c>
      <c r="N116" s="225" t="s">
        <v>230</v>
      </c>
      <c r="O116" s="225" t="s">
        <v>79</v>
      </c>
    </row>
    <row r="117" spans="1:16384" x14ac:dyDescent="0.2">
      <c r="A117" s="226" t="s">
        <v>173</v>
      </c>
      <c r="B117" s="133"/>
      <c r="C117" s="133">
        <v>247350</v>
      </c>
      <c r="D117" s="133">
        <v>115199</v>
      </c>
      <c r="E117" s="133">
        <v>112049</v>
      </c>
      <c r="F117" s="133"/>
      <c r="G117" s="133">
        <v>223491</v>
      </c>
      <c r="H117" s="133">
        <f>SUM(B117:G117)</f>
        <v>698089</v>
      </c>
      <c r="I117" s="145"/>
      <c r="J117" s="145">
        <v>319.25997964665237</v>
      </c>
      <c r="K117" s="145">
        <v>26546.099386370704</v>
      </c>
      <c r="L117" s="145">
        <v>26002.71732825966</v>
      </c>
      <c r="M117" s="145"/>
      <c r="N117" s="145">
        <v>7.9606019118800617</v>
      </c>
      <c r="O117" s="186">
        <f>SUM(I117:N117)</f>
        <v>52876.037296188893</v>
      </c>
      <c r="Q117" s="188">
        <v>3511491</v>
      </c>
      <c r="R117" s="188">
        <v>698089</v>
      </c>
    </row>
    <row r="118" spans="1:16384" x14ac:dyDescent="0.2">
      <c r="A118" s="226" t="s">
        <v>174</v>
      </c>
      <c r="B118" s="133">
        <v>1442155</v>
      </c>
      <c r="C118" s="133"/>
      <c r="D118" s="133">
        <v>5498460</v>
      </c>
      <c r="E118" s="133">
        <v>5980957</v>
      </c>
      <c r="F118" s="133">
        <v>42000</v>
      </c>
      <c r="G118" s="133"/>
      <c r="H118" s="133">
        <f>SUM(B118:G118)</f>
        <v>12963572</v>
      </c>
      <c r="I118" s="145">
        <v>28583.604610284739</v>
      </c>
      <c r="J118" s="145"/>
      <c r="K118" s="145">
        <v>240965.98317202029</v>
      </c>
      <c r="L118" s="145">
        <v>188973.62246264631</v>
      </c>
      <c r="M118" s="145">
        <v>1874.0815489627371</v>
      </c>
      <c r="N118" s="145"/>
      <c r="O118" s="186">
        <f>SUM(I118:N118)</f>
        <v>460397.29179391405</v>
      </c>
      <c r="Q118" s="188">
        <v>229842533</v>
      </c>
      <c r="R118" s="188">
        <v>12963572</v>
      </c>
    </row>
    <row r="119" spans="1:16384" x14ac:dyDescent="0.2">
      <c r="A119" s="226" t="s">
        <v>175</v>
      </c>
      <c r="B119" s="133">
        <v>1358335</v>
      </c>
      <c r="C119" s="133">
        <v>1227768</v>
      </c>
      <c r="D119" s="133">
        <v>24072567</v>
      </c>
      <c r="E119" s="133">
        <v>31891351</v>
      </c>
      <c r="F119" s="133">
        <v>67147</v>
      </c>
      <c r="G119" s="133"/>
      <c r="H119" s="133">
        <f>SUM(B119:G119)</f>
        <v>58617168</v>
      </c>
      <c r="I119" s="145">
        <v>10373.406276581802</v>
      </c>
      <c r="J119" s="145">
        <v>316.00581598561206</v>
      </c>
      <c r="K119" s="145">
        <v>93216.800242636324</v>
      </c>
      <c r="L119" s="145">
        <v>185148.74580924711</v>
      </c>
      <c r="M119" s="145">
        <v>1146.7063663778808</v>
      </c>
      <c r="N119" s="145"/>
      <c r="O119" s="186">
        <f>SUM(I119:N119)</f>
        <v>290201.66451082873</v>
      </c>
      <c r="Q119" s="188">
        <v>443035105</v>
      </c>
      <c r="R119" s="188">
        <v>58617168</v>
      </c>
    </row>
    <row r="120" spans="1:16384" x14ac:dyDescent="0.2">
      <c r="A120" s="226" t="s">
        <v>176</v>
      </c>
      <c r="B120" s="133"/>
      <c r="C120" s="133"/>
      <c r="D120" s="133">
        <v>227570</v>
      </c>
      <c r="E120" s="133">
        <v>33274</v>
      </c>
      <c r="F120" s="133"/>
      <c r="G120" s="133"/>
      <c r="H120" s="133">
        <f>SUM(B120:G120)</f>
        <v>260844</v>
      </c>
      <c r="I120" s="145"/>
      <c r="J120" s="145"/>
      <c r="K120" s="145">
        <v>100.30061497073589</v>
      </c>
      <c r="L120" s="145">
        <v>1664.0571755049693</v>
      </c>
      <c r="M120" s="145"/>
      <c r="N120" s="145"/>
      <c r="O120" s="186">
        <f>SUM(I120:N120)</f>
        <v>1764.3577904757053</v>
      </c>
      <c r="Q120" s="188">
        <v>260429332</v>
      </c>
      <c r="R120" s="188">
        <v>260844</v>
      </c>
    </row>
    <row r="121" spans="1:16384" ht="14.25" x14ac:dyDescent="0.2">
      <c r="A121" s="225" t="s">
        <v>245</v>
      </c>
      <c r="B121" s="133"/>
      <c r="C121" s="133"/>
      <c r="D121" s="133"/>
      <c r="E121" s="133"/>
      <c r="F121" s="133"/>
      <c r="G121" s="133">
        <v>2</v>
      </c>
      <c r="H121" s="133">
        <f>SUM(B121:G121)</f>
        <v>2</v>
      </c>
      <c r="I121" s="145"/>
      <c r="J121" s="145"/>
      <c r="K121" s="145"/>
      <c r="L121" s="145"/>
      <c r="M121" s="145"/>
      <c r="N121" s="145">
        <v>0.27748661953955844</v>
      </c>
      <c r="O121" s="186">
        <f>SUM(I121:N121)</f>
        <v>0.27748661953955844</v>
      </c>
      <c r="Q121" s="188">
        <v>364167762</v>
      </c>
    </row>
    <row r="122" spans="1:16384" x14ac:dyDescent="0.2">
      <c r="A122" s="226" t="s">
        <v>231</v>
      </c>
      <c r="B122" s="227">
        <f>SUM(B117:B121)</f>
        <v>2800490</v>
      </c>
      <c r="C122" s="227">
        <f t="shared" ref="C122:G122" si="1">SUM(C117:C121)</f>
        <v>1475118</v>
      </c>
      <c r="D122" s="227">
        <f t="shared" si="1"/>
        <v>29913796</v>
      </c>
      <c r="E122" s="227">
        <f t="shared" si="1"/>
        <v>38017631</v>
      </c>
      <c r="F122" s="227">
        <f t="shared" si="1"/>
        <v>109147</v>
      </c>
      <c r="G122" s="227">
        <f t="shared" si="1"/>
        <v>223493</v>
      </c>
      <c r="H122" s="227">
        <f>SUM(H117:H121)</f>
        <v>72539675</v>
      </c>
      <c r="I122" s="239">
        <f t="shared" ref="I122:O122" si="2">SUM(I117:I121)</f>
        <v>38957.010886866541</v>
      </c>
      <c r="J122" s="239">
        <f t="shared" si="2"/>
        <v>635.26579563226437</v>
      </c>
      <c r="K122" s="239">
        <f t="shared" si="2"/>
        <v>360829.18341599801</v>
      </c>
      <c r="L122" s="239">
        <f t="shared" si="2"/>
        <v>401789.14277565805</v>
      </c>
      <c r="M122" s="239">
        <f t="shared" si="2"/>
        <v>3020.7879153406179</v>
      </c>
      <c r="N122" s="239">
        <f t="shared" si="2"/>
        <v>8.2380885314196206</v>
      </c>
      <c r="O122" s="239">
        <f t="shared" si="2"/>
        <v>805239.62887802697</v>
      </c>
      <c r="Q122" s="188">
        <v>49418898</v>
      </c>
      <c r="R122" s="188">
        <v>2</v>
      </c>
    </row>
    <row r="123" spans="1:16384" x14ac:dyDescent="0.2">
      <c r="A123" s="237" t="s">
        <v>238</v>
      </c>
      <c r="B123" s="240"/>
      <c r="C123" s="240"/>
      <c r="D123" s="240"/>
      <c r="E123" s="240"/>
      <c r="F123" s="240"/>
      <c r="G123" s="240"/>
      <c r="H123" s="240"/>
      <c r="I123" s="241"/>
      <c r="J123" s="241"/>
      <c r="K123" s="241"/>
      <c r="L123" s="241"/>
      <c r="M123" s="241"/>
      <c r="N123" s="241"/>
      <c r="O123" s="241"/>
    </row>
    <row r="124" spans="1:16384" ht="14.25" x14ac:dyDescent="0.2">
      <c r="A124" s="238" t="s">
        <v>242</v>
      </c>
    </row>
    <row r="125" spans="1:16384" ht="14.25" x14ac:dyDescent="0.2">
      <c r="A125" s="238" t="s">
        <v>246</v>
      </c>
      <c r="G125" s="188" t="s">
        <v>101</v>
      </c>
    </row>
    <row r="126" spans="1:16384" x14ac:dyDescent="0.2">
      <c r="A126"/>
    </row>
    <row r="129" spans="14:14" x14ac:dyDescent="0.2">
      <c r="N129" s="188" t="s">
        <v>101</v>
      </c>
    </row>
    <row r="146" spans="1:5" ht="18" x14ac:dyDescent="0.25">
      <c r="A146" s="242" t="s">
        <v>247</v>
      </c>
    </row>
    <row r="147" spans="1:5" ht="31.5" customHeight="1" x14ac:dyDescent="0.2">
      <c r="A147" s="208" t="s">
        <v>248</v>
      </c>
    </row>
    <row r="148" spans="1:5" ht="38.25" x14ac:dyDescent="0.2">
      <c r="A148" s="230" t="s">
        <v>216</v>
      </c>
      <c r="B148" s="230" t="s">
        <v>232</v>
      </c>
      <c r="C148" s="231" t="s">
        <v>233</v>
      </c>
      <c r="D148" s="232" t="s">
        <v>234</v>
      </c>
      <c r="E148" s="215" t="s">
        <v>249</v>
      </c>
    </row>
    <row r="149" spans="1:5" x14ac:dyDescent="0.2">
      <c r="A149" s="234" t="s">
        <v>229</v>
      </c>
      <c r="B149" s="79">
        <v>2</v>
      </c>
      <c r="C149" s="198">
        <v>5136</v>
      </c>
      <c r="D149" s="77">
        <v>3.0112299999999999</v>
      </c>
      <c r="E149" s="227">
        <v>48</v>
      </c>
    </row>
    <row r="150" spans="1:5" x14ac:dyDescent="0.2">
      <c r="A150" s="79" t="s">
        <v>221</v>
      </c>
      <c r="B150" s="79">
        <v>52</v>
      </c>
      <c r="C150" s="198">
        <v>15836985</v>
      </c>
      <c r="D150" s="77">
        <v>46208.057000000001</v>
      </c>
      <c r="E150" s="227">
        <v>237079</v>
      </c>
    </row>
    <row r="151" spans="1:5" x14ac:dyDescent="0.2">
      <c r="A151" s="79" t="s">
        <v>222</v>
      </c>
      <c r="B151" s="79">
        <v>40</v>
      </c>
      <c r="C151" s="198">
        <v>23034607</v>
      </c>
      <c r="D151" s="77">
        <v>83658.868730000002</v>
      </c>
      <c r="E151" s="227">
        <v>469067</v>
      </c>
    </row>
    <row r="152" spans="1:5" x14ac:dyDescent="0.2">
      <c r="A152" s="54" t="s">
        <v>237</v>
      </c>
      <c r="B152" s="79">
        <f>SUM(B149:B151)</f>
        <v>94</v>
      </c>
      <c r="C152" s="198">
        <f>SUM(C149:C151)</f>
        <v>38876728</v>
      </c>
      <c r="D152" s="77">
        <f>SUM(D149:D151)</f>
        <v>129869.93695999999</v>
      </c>
      <c r="E152" s="235">
        <f>SUM(E149:E151)</f>
        <v>706194</v>
      </c>
    </row>
    <row r="153" spans="1:5" ht="24" customHeight="1" x14ac:dyDescent="0.2"/>
    <row r="154" spans="1:5" x14ac:dyDescent="0.2">
      <c r="A154" s="237" t="s">
        <v>238</v>
      </c>
    </row>
    <row r="155" spans="1:5" x14ac:dyDescent="0.2">
      <c r="C155" s="203"/>
    </row>
    <row r="161" spans="1:15" ht="27.75" customHeight="1" x14ac:dyDescent="0.2">
      <c r="A161" s="208" t="s">
        <v>250</v>
      </c>
    </row>
    <row r="162" spans="1:15" x14ac:dyDescent="0.2">
      <c r="A162" s="226"/>
      <c r="B162" s="705" t="s">
        <v>227</v>
      </c>
      <c r="C162" s="710"/>
      <c r="D162" s="710"/>
      <c r="E162" s="711"/>
      <c r="F162" s="707" t="s">
        <v>228</v>
      </c>
      <c r="G162" s="710"/>
      <c r="H162" s="710"/>
      <c r="I162" s="711"/>
      <c r="J162" s="712" t="s">
        <v>251</v>
      </c>
      <c r="K162" s="710"/>
      <c r="L162" s="710"/>
      <c r="M162" s="711"/>
      <c r="N162" s="243"/>
      <c r="O162" s="243"/>
    </row>
    <row r="163" spans="1:15" x14ac:dyDescent="0.2">
      <c r="A163" s="244"/>
      <c r="B163" s="225" t="s">
        <v>229</v>
      </c>
      <c r="C163" s="54" t="s">
        <v>252</v>
      </c>
      <c r="D163" s="54" t="s">
        <v>253</v>
      </c>
      <c r="E163" s="225" t="s">
        <v>79</v>
      </c>
      <c r="F163" s="225" t="s">
        <v>229</v>
      </c>
      <c r="G163" s="54" t="s">
        <v>252</v>
      </c>
      <c r="H163" s="54" t="s">
        <v>253</v>
      </c>
      <c r="I163" s="225" t="s">
        <v>79</v>
      </c>
      <c r="J163" s="225" t="s">
        <v>229</v>
      </c>
      <c r="K163" s="54" t="s">
        <v>221</v>
      </c>
      <c r="L163" s="54" t="s">
        <v>222</v>
      </c>
      <c r="M163" s="225" t="s">
        <v>79</v>
      </c>
    </row>
    <row r="164" spans="1:15" x14ac:dyDescent="0.2">
      <c r="A164" s="245" t="s">
        <v>159</v>
      </c>
      <c r="B164" s="133">
        <v>5110</v>
      </c>
      <c r="C164" s="133">
        <v>6570990</v>
      </c>
      <c r="D164" s="133">
        <v>11467511</v>
      </c>
      <c r="E164" s="133">
        <f>SUM(B164:D164)</f>
        <v>18043611</v>
      </c>
      <c r="F164" s="186">
        <v>2.99838</v>
      </c>
      <c r="G164" s="186">
        <v>6991.4190699999999</v>
      </c>
      <c r="H164" s="186">
        <v>12764.653770000001</v>
      </c>
      <c r="I164" s="186">
        <f>SUM(F164:H164)</f>
        <v>19759.071220000002</v>
      </c>
      <c r="J164" s="246">
        <v>35</v>
      </c>
      <c r="K164" s="246">
        <v>174980</v>
      </c>
      <c r="L164" s="246">
        <v>394421</v>
      </c>
      <c r="M164" s="246">
        <f>SUM(J164:L164)</f>
        <v>569436</v>
      </c>
    </row>
    <row r="165" spans="1:15" x14ac:dyDescent="0.2">
      <c r="A165" s="245" t="s">
        <v>160</v>
      </c>
      <c r="B165" s="133">
        <v>12</v>
      </c>
      <c r="C165" s="133">
        <v>1938242</v>
      </c>
      <c r="D165" s="133">
        <v>1929932</v>
      </c>
      <c r="E165" s="133">
        <f t="shared" ref="E165:E170" si="3">SUM(B165:D165)</f>
        <v>3868186</v>
      </c>
      <c r="F165" s="186">
        <v>8.4799999999999997E-3</v>
      </c>
      <c r="G165" s="186">
        <v>2693.0904700000001</v>
      </c>
      <c r="H165" s="186">
        <v>2774.3824199999999</v>
      </c>
      <c r="I165" s="186">
        <f t="shared" ref="I165:I170" si="4">SUM(F165:H165)</f>
        <v>5467.4813699999995</v>
      </c>
      <c r="J165" s="246">
        <v>8</v>
      </c>
      <c r="K165" s="246">
        <v>34312</v>
      </c>
      <c r="L165" s="246">
        <v>28202</v>
      </c>
      <c r="M165" s="246">
        <f t="shared" ref="M165:M170" si="5">SUM(J165:L165)</f>
        <v>62522</v>
      </c>
    </row>
    <row r="166" spans="1:15" x14ac:dyDescent="0.2">
      <c r="A166" s="245" t="s">
        <v>161</v>
      </c>
      <c r="B166" s="133">
        <v>2</v>
      </c>
      <c r="C166" s="133">
        <v>184222</v>
      </c>
      <c r="D166" s="133">
        <v>401186</v>
      </c>
      <c r="E166" s="133">
        <f t="shared" si="3"/>
        <v>585410</v>
      </c>
      <c r="F166" s="186">
        <v>3.6999999999999999E-4</v>
      </c>
      <c r="G166" s="186">
        <v>911.53207999999995</v>
      </c>
      <c r="H166" s="186">
        <v>1692.3839</v>
      </c>
      <c r="I166" s="186">
        <f t="shared" si="4"/>
        <v>2603.91635</v>
      </c>
      <c r="J166" s="246">
        <v>1</v>
      </c>
      <c r="K166" s="246">
        <v>2003</v>
      </c>
      <c r="L166" s="246">
        <v>1536</v>
      </c>
      <c r="M166" s="246">
        <f t="shared" si="5"/>
        <v>3540</v>
      </c>
    </row>
    <row r="167" spans="1:15" x14ac:dyDescent="0.2">
      <c r="A167" s="245" t="s">
        <v>162</v>
      </c>
      <c r="B167" s="133"/>
      <c r="C167" s="133">
        <v>6275554</v>
      </c>
      <c r="D167" s="133">
        <v>8610156</v>
      </c>
      <c r="E167" s="133">
        <f t="shared" si="3"/>
        <v>14885710</v>
      </c>
      <c r="F167" s="186"/>
      <c r="G167" s="186">
        <v>34762.813979999999</v>
      </c>
      <c r="H167" s="186">
        <v>65417.352039999998</v>
      </c>
      <c r="I167" s="186">
        <f t="shared" si="4"/>
        <v>100180.16602</v>
      </c>
      <c r="J167" s="246"/>
      <c r="K167" s="246">
        <v>1724</v>
      </c>
      <c r="L167" s="246">
        <v>1340</v>
      </c>
      <c r="M167" s="246">
        <f t="shared" si="5"/>
        <v>3064</v>
      </c>
    </row>
    <row r="168" spans="1:15" x14ac:dyDescent="0.2">
      <c r="A168" s="245" t="s">
        <v>163</v>
      </c>
      <c r="B168" s="133"/>
      <c r="C168" s="133">
        <v>55573</v>
      </c>
      <c r="D168" s="133">
        <v>51720</v>
      </c>
      <c r="E168" s="133">
        <f t="shared" si="3"/>
        <v>107293</v>
      </c>
      <c r="F168" s="186"/>
      <c r="G168" s="186">
        <v>62.037860000000002</v>
      </c>
      <c r="H168" s="186">
        <v>58.166890000000002</v>
      </c>
      <c r="I168" s="186">
        <f t="shared" si="4"/>
        <v>120.20475</v>
      </c>
      <c r="J168" s="246"/>
      <c r="K168" s="246">
        <v>291</v>
      </c>
      <c r="L168" s="246">
        <v>237</v>
      </c>
      <c r="M168" s="246">
        <f t="shared" si="5"/>
        <v>528</v>
      </c>
    </row>
    <row r="169" spans="1:15" x14ac:dyDescent="0.2">
      <c r="A169" s="245" t="s">
        <v>164</v>
      </c>
      <c r="B169" s="133">
        <v>2</v>
      </c>
      <c r="C169" s="133">
        <v>577958</v>
      </c>
      <c r="D169" s="133">
        <v>299575</v>
      </c>
      <c r="E169" s="133">
        <f t="shared" si="3"/>
        <v>877535</v>
      </c>
      <c r="F169" s="186">
        <v>6.4999999999999997E-4</v>
      </c>
      <c r="G169" s="186">
        <v>530.70475999999996</v>
      </c>
      <c r="H169" s="186">
        <v>678.59545000000003</v>
      </c>
      <c r="I169" s="186">
        <f t="shared" si="4"/>
        <v>1209.3008599999998</v>
      </c>
      <c r="J169" s="246">
        <v>2</v>
      </c>
      <c r="K169" s="246">
        <v>12098</v>
      </c>
      <c r="L169" s="246">
        <v>12109</v>
      </c>
      <c r="M169" s="246">
        <f t="shared" si="5"/>
        <v>24209</v>
      </c>
    </row>
    <row r="170" spans="1:15" x14ac:dyDescent="0.2">
      <c r="A170" s="245" t="s">
        <v>165</v>
      </c>
      <c r="B170" s="133">
        <v>10</v>
      </c>
      <c r="C170" s="133">
        <v>234446</v>
      </c>
      <c r="D170" s="133">
        <v>274527</v>
      </c>
      <c r="E170" s="133">
        <f t="shared" si="3"/>
        <v>508983</v>
      </c>
      <c r="F170" s="186">
        <v>3.3500000000000001E-3</v>
      </c>
      <c r="G170" s="186">
        <v>256.45877999999999</v>
      </c>
      <c r="H170" s="186">
        <v>273.33425999999997</v>
      </c>
      <c r="I170" s="186">
        <f t="shared" si="4"/>
        <v>529.79638999999997</v>
      </c>
      <c r="J170" s="246">
        <v>2</v>
      </c>
      <c r="K170" s="246">
        <v>12156</v>
      </c>
      <c r="L170" s="246">
        <v>31897</v>
      </c>
      <c r="M170" s="246">
        <f t="shared" si="5"/>
        <v>44055</v>
      </c>
    </row>
    <row r="171" spans="1:15" x14ac:dyDescent="0.2">
      <c r="A171" s="247" t="s">
        <v>231</v>
      </c>
      <c r="B171" s="133">
        <f>SUM(B164:B170)</f>
        <v>5136</v>
      </c>
      <c r="C171" s="133">
        <f t="shared" ref="C171:M171" si="6">SUM(C164:C170)</f>
        <v>15836985</v>
      </c>
      <c r="D171" s="133">
        <f t="shared" si="6"/>
        <v>23034607</v>
      </c>
      <c r="E171" s="133">
        <f t="shared" si="6"/>
        <v>38876728</v>
      </c>
      <c r="F171" s="186">
        <f t="shared" si="6"/>
        <v>3.0112300000000003</v>
      </c>
      <c r="G171" s="186">
        <f t="shared" si="6"/>
        <v>46208.056999999993</v>
      </c>
      <c r="H171" s="186">
        <f t="shared" si="6"/>
        <v>83658.868729999987</v>
      </c>
      <c r="I171" s="186">
        <f t="shared" si="6"/>
        <v>129869.93696000001</v>
      </c>
      <c r="J171" s="246">
        <f t="shared" si="6"/>
        <v>48</v>
      </c>
      <c r="K171" s="246">
        <f t="shared" si="6"/>
        <v>237564</v>
      </c>
      <c r="L171" s="246">
        <f t="shared" si="6"/>
        <v>469742</v>
      </c>
      <c r="M171" s="246">
        <f t="shared" si="6"/>
        <v>707354</v>
      </c>
    </row>
    <row r="172" spans="1:15" x14ac:dyDescent="0.2">
      <c r="A172" s="237" t="s">
        <v>238</v>
      </c>
      <c r="B172" s="248"/>
      <c r="C172" s="248"/>
      <c r="D172" s="248"/>
      <c r="E172" s="248"/>
      <c r="F172" s="249"/>
      <c r="G172" s="249"/>
      <c r="H172" s="249"/>
      <c r="I172" s="249"/>
      <c r="J172" s="250"/>
      <c r="K172" s="250"/>
      <c r="L172" s="250"/>
      <c r="M172" s="250"/>
    </row>
    <row r="173" spans="1:15" x14ac:dyDescent="0.2">
      <c r="A173" s="238" t="s">
        <v>254</v>
      </c>
    </row>
    <row r="174" spans="1:15" x14ac:dyDescent="0.2">
      <c r="A174" s="238" t="s">
        <v>255</v>
      </c>
    </row>
    <row r="175" spans="1:15" x14ac:dyDescent="0.2">
      <c r="A175" s="238"/>
    </row>
    <row r="176" spans="1:15" x14ac:dyDescent="0.2">
      <c r="A176" s="238"/>
    </row>
    <row r="177" spans="1:1" x14ac:dyDescent="0.2">
      <c r="A177" s="238"/>
    </row>
    <row r="178" spans="1:1" x14ac:dyDescent="0.2">
      <c r="A178" s="238"/>
    </row>
    <row r="179" spans="1:1" x14ac:dyDescent="0.2">
      <c r="A179" s="238"/>
    </row>
    <row r="180" spans="1:1" x14ac:dyDescent="0.2">
      <c r="A180" s="238"/>
    </row>
    <row r="181" spans="1:1" x14ac:dyDescent="0.2">
      <c r="A181" s="238"/>
    </row>
    <row r="182" spans="1:1" x14ac:dyDescent="0.2">
      <c r="A182" s="238"/>
    </row>
    <row r="183" spans="1:1" x14ac:dyDescent="0.2">
      <c r="A183" s="238"/>
    </row>
    <row r="184" spans="1:1" x14ac:dyDescent="0.2">
      <c r="A184" s="238"/>
    </row>
    <row r="185" spans="1:1" x14ac:dyDescent="0.2">
      <c r="A185" s="238"/>
    </row>
    <row r="186" spans="1:1" x14ac:dyDescent="0.2">
      <c r="A186" s="238"/>
    </row>
    <row r="187" spans="1:1" x14ac:dyDescent="0.2">
      <c r="A187" s="238"/>
    </row>
    <row r="188" spans="1:1" x14ac:dyDescent="0.2">
      <c r="A188" s="238"/>
    </row>
    <row r="189" spans="1:1" x14ac:dyDescent="0.2">
      <c r="A189" s="238"/>
    </row>
    <row r="190" spans="1:1" x14ac:dyDescent="0.2">
      <c r="A190" s="238"/>
    </row>
    <row r="196" spans="1:9" x14ac:dyDescent="0.2">
      <c r="A196" s="238"/>
    </row>
    <row r="198" spans="1:9" ht="15" x14ac:dyDescent="0.2">
      <c r="A198" s="208" t="s">
        <v>256</v>
      </c>
      <c r="B198" s="251"/>
      <c r="C198" s="251"/>
      <c r="D198" s="251"/>
      <c r="E198" s="251"/>
    </row>
    <row r="199" spans="1:9" ht="38.25" x14ac:dyDescent="0.2">
      <c r="A199" s="252" t="s">
        <v>257</v>
      </c>
      <c r="B199" s="253" t="s">
        <v>234</v>
      </c>
      <c r="C199" s="254" t="s">
        <v>233</v>
      </c>
      <c r="D199" s="215" t="s">
        <v>249</v>
      </c>
      <c r="E199" s="255" t="s">
        <v>258</v>
      </c>
      <c r="F199" s="252" t="s">
        <v>257</v>
      </c>
      <c r="G199" s="254" t="s">
        <v>233</v>
      </c>
      <c r="H199" s="253" t="s">
        <v>234</v>
      </c>
      <c r="I199" s="215" t="s">
        <v>249</v>
      </c>
    </row>
    <row r="200" spans="1:9" ht="15" customHeight="1" x14ac:dyDescent="0.2">
      <c r="A200" s="256" t="s">
        <v>259</v>
      </c>
      <c r="B200" s="257">
        <v>109581.06934</v>
      </c>
      <c r="C200" s="258">
        <v>20324134</v>
      </c>
      <c r="D200" s="259">
        <v>83646</v>
      </c>
      <c r="E200" s="260">
        <v>1</v>
      </c>
      <c r="F200" s="256" t="s">
        <v>259</v>
      </c>
      <c r="G200" s="259">
        <v>20324134</v>
      </c>
      <c r="H200" s="257">
        <v>109581.06934</v>
      </c>
      <c r="I200" s="259">
        <v>83646</v>
      </c>
    </row>
    <row r="201" spans="1:9" ht="15" x14ac:dyDescent="0.2">
      <c r="A201" s="256" t="s">
        <v>260</v>
      </c>
      <c r="B201" s="257">
        <v>5163.4369200000001</v>
      </c>
      <c r="C201" s="258">
        <v>6577022</v>
      </c>
      <c r="D201" s="259">
        <v>148749</v>
      </c>
      <c r="E201" s="260">
        <v>2</v>
      </c>
      <c r="F201" s="256" t="s">
        <v>260</v>
      </c>
      <c r="G201" s="259">
        <v>6577022</v>
      </c>
      <c r="H201" s="257">
        <v>5163.4369200000001</v>
      </c>
      <c r="I201" s="259">
        <v>148749</v>
      </c>
    </row>
    <row r="202" spans="1:9" ht="15" x14ac:dyDescent="0.2">
      <c r="A202" s="256" t="s">
        <v>261</v>
      </c>
      <c r="B202" s="257">
        <v>3505.2517800000001</v>
      </c>
      <c r="C202" s="258">
        <v>2399306</v>
      </c>
      <c r="D202" s="259">
        <v>8668</v>
      </c>
      <c r="E202" s="260">
        <v>3</v>
      </c>
      <c r="F202" s="256" t="s">
        <v>261</v>
      </c>
      <c r="G202" s="259">
        <v>2399306</v>
      </c>
      <c r="H202" s="257">
        <v>3505.2517800000001</v>
      </c>
      <c r="I202" s="259">
        <v>8668</v>
      </c>
    </row>
    <row r="203" spans="1:9" ht="15" x14ac:dyDescent="0.2">
      <c r="A203" s="256" t="s">
        <v>262</v>
      </c>
      <c r="B203" s="257">
        <v>1511.62625</v>
      </c>
      <c r="C203" s="258">
        <v>495988</v>
      </c>
      <c r="D203" s="259">
        <v>10203</v>
      </c>
      <c r="E203" s="260">
        <v>4</v>
      </c>
      <c r="F203" s="256" t="s">
        <v>263</v>
      </c>
      <c r="G203" s="259">
        <v>2207447</v>
      </c>
      <c r="H203" s="257">
        <v>1470.0786800000001</v>
      </c>
      <c r="I203" s="259">
        <v>47361</v>
      </c>
    </row>
    <row r="204" spans="1:9" ht="15" x14ac:dyDescent="0.2">
      <c r="A204" s="256" t="s">
        <v>263</v>
      </c>
      <c r="B204" s="257">
        <v>1470.0786800000001</v>
      </c>
      <c r="C204" s="258">
        <v>2207447</v>
      </c>
      <c r="D204" s="259">
        <v>47361</v>
      </c>
      <c r="E204" s="260">
        <v>5</v>
      </c>
      <c r="F204" s="256" t="s">
        <v>264</v>
      </c>
      <c r="G204" s="259">
        <v>843713</v>
      </c>
      <c r="H204" s="257">
        <v>677.50094999999999</v>
      </c>
      <c r="I204" s="259">
        <v>20618</v>
      </c>
    </row>
    <row r="205" spans="1:9" ht="15" x14ac:dyDescent="0.2">
      <c r="A205" s="256" t="s">
        <v>265</v>
      </c>
      <c r="B205" s="257">
        <v>1241.94893</v>
      </c>
      <c r="C205" s="258">
        <v>192669</v>
      </c>
      <c r="D205" s="259">
        <v>2755</v>
      </c>
      <c r="E205" s="260">
        <v>6</v>
      </c>
      <c r="F205" s="256" t="s">
        <v>266</v>
      </c>
      <c r="G205" s="259">
        <v>641692</v>
      </c>
      <c r="H205" s="257">
        <v>730.75591999999995</v>
      </c>
      <c r="I205" s="259">
        <v>751</v>
      </c>
    </row>
    <row r="206" spans="1:9" ht="15" x14ac:dyDescent="0.2">
      <c r="A206" s="256" t="s">
        <v>267</v>
      </c>
      <c r="B206" s="257">
        <v>840.02761999999996</v>
      </c>
      <c r="C206" s="258">
        <v>284327</v>
      </c>
      <c r="D206" s="259">
        <v>30733</v>
      </c>
      <c r="E206" s="260">
        <v>7</v>
      </c>
      <c r="F206" s="256" t="s">
        <v>262</v>
      </c>
      <c r="G206" s="259">
        <v>495988</v>
      </c>
      <c r="H206" s="257">
        <v>1511.62625</v>
      </c>
      <c r="I206" s="259">
        <v>10203</v>
      </c>
    </row>
    <row r="207" spans="1:9" ht="15" x14ac:dyDescent="0.2">
      <c r="A207" s="256" t="s">
        <v>266</v>
      </c>
      <c r="B207" s="257">
        <v>730.75591999999995</v>
      </c>
      <c r="C207" s="258">
        <v>641692</v>
      </c>
      <c r="D207" s="259">
        <v>751</v>
      </c>
      <c r="E207" s="260">
        <v>8</v>
      </c>
      <c r="F207" s="256" t="s">
        <v>268</v>
      </c>
      <c r="G207" s="259">
        <v>369013</v>
      </c>
      <c r="H207" s="257">
        <v>171.19136</v>
      </c>
      <c r="I207" s="259">
        <v>21575</v>
      </c>
    </row>
    <row r="208" spans="1:9" ht="15" x14ac:dyDescent="0.2">
      <c r="A208" s="256" t="s">
        <v>264</v>
      </c>
      <c r="B208" s="257">
        <v>677.50094999999999</v>
      </c>
      <c r="C208" s="258">
        <v>843713</v>
      </c>
      <c r="D208" s="259">
        <v>20618</v>
      </c>
      <c r="E208" s="260">
        <v>9</v>
      </c>
      <c r="F208" s="256" t="s">
        <v>269</v>
      </c>
      <c r="G208" s="259">
        <v>301860</v>
      </c>
      <c r="H208" s="257">
        <v>280.95163000000002</v>
      </c>
      <c r="I208" s="259">
        <v>17136</v>
      </c>
    </row>
    <row r="209" spans="1:9" ht="15" x14ac:dyDescent="0.2">
      <c r="A209" s="256" t="s">
        <v>270</v>
      </c>
      <c r="B209" s="257">
        <v>474.25306999999998</v>
      </c>
      <c r="C209" s="258">
        <v>118228</v>
      </c>
      <c r="D209" s="259">
        <v>2700</v>
      </c>
      <c r="E209" s="260">
        <v>10</v>
      </c>
      <c r="F209" s="256" t="s">
        <v>267</v>
      </c>
      <c r="G209" s="259">
        <v>284327</v>
      </c>
      <c r="H209" s="257">
        <v>840.02761999999996</v>
      </c>
      <c r="I209" s="259">
        <v>30733</v>
      </c>
    </row>
    <row r="211" spans="1:9" x14ac:dyDescent="0.2">
      <c r="A211" s="237" t="s">
        <v>238</v>
      </c>
    </row>
    <row r="213" spans="1:9" ht="15" customHeight="1" x14ac:dyDescent="0.2">
      <c r="A213" s="233"/>
      <c r="B213" s="261"/>
      <c r="C213" s="262"/>
      <c r="D213" s="262"/>
      <c r="E213" s="263"/>
    </row>
    <row r="214" spans="1:9" ht="15" customHeight="1" x14ac:dyDescent="0.2">
      <c r="A214" s="713" t="s">
        <v>271</v>
      </c>
      <c r="B214" s="713"/>
      <c r="C214" s="713"/>
      <c r="D214" s="713"/>
      <c r="E214" s="713"/>
    </row>
    <row r="215" spans="1:9" x14ac:dyDescent="0.2">
      <c r="A215" s="219"/>
      <c r="B215" s="264" t="s">
        <v>272</v>
      </c>
      <c r="C215" s="264" t="s">
        <v>273</v>
      </c>
      <c r="D215" s="219" t="s">
        <v>274</v>
      </c>
      <c r="E215" s="264" t="s">
        <v>275</v>
      </c>
    </row>
    <row r="216" spans="1:9" ht="51" x14ac:dyDescent="0.2">
      <c r="A216" s="265">
        <v>1</v>
      </c>
      <c r="B216" s="266" t="s">
        <v>276</v>
      </c>
      <c r="C216" s="97" t="s">
        <v>277</v>
      </c>
      <c r="D216" s="267">
        <v>40828.669070000004</v>
      </c>
      <c r="E216" s="268">
        <v>7499051</v>
      </c>
    </row>
    <row r="217" spans="1:9" ht="51" x14ac:dyDescent="0.2">
      <c r="A217" s="265">
        <v>2</v>
      </c>
      <c r="B217" s="266" t="s">
        <v>278</v>
      </c>
      <c r="C217" s="97" t="s">
        <v>277</v>
      </c>
      <c r="D217" s="267">
        <v>36642.410909999999</v>
      </c>
      <c r="E217" s="268">
        <v>6294425</v>
      </c>
    </row>
    <row r="218" spans="1:9" ht="51" x14ac:dyDescent="0.2">
      <c r="A218" s="265">
        <v>3</v>
      </c>
      <c r="B218" s="266" t="s">
        <v>279</v>
      </c>
      <c r="C218" s="97" t="s">
        <v>280</v>
      </c>
      <c r="D218" s="267">
        <v>30657.801329999998</v>
      </c>
      <c r="E218" s="268">
        <v>2612673</v>
      </c>
    </row>
    <row r="219" spans="1:9" ht="51" x14ac:dyDescent="0.2">
      <c r="A219" s="269">
        <v>4</v>
      </c>
      <c r="B219" s="266" t="s">
        <v>281</v>
      </c>
      <c r="C219" s="97" t="s">
        <v>282</v>
      </c>
      <c r="D219" s="267">
        <v>3540.8067000000001</v>
      </c>
      <c r="E219" s="268">
        <v>1255795</v>
      </c>
    </row>
    <row r="220" spans="1:9" ht="51" x14ac:dyDescent="0.2">
      <c r="A220" s="269">
        <v>5</v>
      </c>
      <c r="B220" s="266" t="s">
        <v>283</v>
      </c>
      <c r="C220" s="97" t="s">
        <v>282</v>
      </c>
      <c r="D220" s="267">
        <v>2912.2505000000001</v>
      </c>
      <c r="E220" s="268">
        <v>1133766</v>
      </c>
    </row>
    <row r="221" spans="1:9" ht="51" x14ac:dyDescent="0.2">
      <c r="A221" s="269">
        <v>6</v>
      </c>
      <c r="B221" s="266" t="s">
        <v>284</v>
      </c>
      <c r="C221" s="97" t="s">
        <v>285</v>
      </c>
      <c r="D221" s="267">
        <v>2586.8705</v>
      </c>
      <c r="E221" s="268">
        <v>879095</v>
      </c>
    </row>
    <row r="222" spans="1:9" ht="51" x14ac:dyDescent="0.2">
      <c r="A222" s="269">
        <v>7</v>
      </c>
      <c r="B222" s="266" t="s">
        <v>286</v>
      </c>
      <c r="C222" s="97" t="s">
        <v>285</v>
      </c>
      <c r="D222" s="267">
        <v>2027.729</v>
      </c>
      <c r="E222" s="268">
        <v>699646</v>
      </c>
    </row>
    <row r="223" spans="1:9" ht="36.75" customHeight="1" x14ac:dyDescent="0.2">
      <c r="A223" s="269">
        <v>8</v>
      </c>
      <c r="B223" s="266" t="s">
        <v>287</v>
      </c>
      <c r="C223" s="97" t="s">
        <v>288</v>
      </c>
      <c r="D223" s="267">
        <v>1812.26656</v>
      </c>
      <c r="E223" s="268">
        <v>384416</v>
      </c>
    </row>
    <row r="224" spans="1:9" ht="51" x14ac:dyDescent="0.2">
      <c r="A224" s="269">
        <v>9</v>
      </c>
      <c r="B224" s="266" t="s">
        <v>289</v>
      </c>
      <c r="C224" s="97" t="s">
        <v>288</v>
      </c>
      <c r="D224" s="267">
        <v>1321.39429</v>
      </c>
      <c r="E224" s="268">
        <v>284435</v>
      </c>
    </row>
    <row r="225" spans="1:5" ht="51" x14ac:dyDescent="0.2">
      <c r="A225" s="269">
        <v>10</v>
      </c>
      <c r="B225" s="266" t="s">
        <v>290</v>
      </c>
      <c r="C225" s="97" t="s">
        <v>291</v>
      </c>
      <c r="D225" s="267">
        <v>983.90665999999999</v>
      </c>
      <c r="E225" s="268">
        <v>2846824</v>
      </c>
    </row>
    <row r="226" spans="1:5" x14ac:dyDescent="0.2">
      <c r="A226" s="270"/>
      <c r="B226" s="270"/>
      <c r="C226" s="270"/>
      <c r="D226" s="270"/>
      <c r="E226" s="271"/>
    </row>
    <row r="227" spans="1:5" x14ac:dyDescent="0.2">
      <c r="A227" s="270"/>
      <c r="B227" s="270"/>
      <c r="C227" s="270"/>
      <c r="D227" s="270"/>
      <c r="E227" s="271"/>
    </row>
    <row r="228" spans="1:5" ht="15" x14ac:dyDescent="0.2">
      <c r="A228" s="714" t="s">
        <v>292</v>
      </c>
      <c r="B228" s="714"/>
      <c r="C228" s="714"/>
      <c r="D228" s="714"/>
      <c r="E228" s="714"/>
    </row>
    <row r="229" spans="1:5" x14ac:dyDescent="0.2">
      <c r="A229" s="97"/>
      <c r="B229" s="266" t="s">
        <v>293</v>
      </c>
      <c r="C229" s="97" t="s">
        <v>273</v>
      </c>
      <c r="D229" s="266" t="s">
        <v>294</v>
      </c>
      <c r="E229" s="268" t="s">
        <v>274</v>
      </c>
    </row>
    <row r="230" spans="1:5" ht="51" x14ac:dyDescent="0.2">
      <c r="A230" s="265">
        <v>1</v>
      </c>
      <c r="B230" s="266" t="s">
        <v>276</v>
      </c>
      <c r="C230" s="97" t="s">
        <v>277</v>
      </c>
      <c r="D230" s="268">
        <v>7499051</v>
      </c>
      <c r="E230" s="267">
        <v>40828.669070000004</v>
      </c>
    </row>
    <row r="231" spans="1:5" ht="51" x14ac:dyDescent="0.2">
      <c r="A231" s="265">
        <v>2</v>
      </c>
      <c r="B231" s="266" t="s">
        <v>278</v>
      </c>
      <c r="C231" s="97" t="s">
        <v>277</v>
      </c>
      <c r="D231" s="268">
        <v>6294425</v>
      </c>
      <c r="E231" s="267">
        <v>36642.410909999999</v>
      </c>
    </row>
    <row r="232" spans="1:5" ht="51" x14ac:dyDescent="0.2">
      <c r="A232" s="265">
        <v>3</v>
      </c>
      <c r="B232" s="266" t="s">
        <v>295</v>
      </c>
      <c r="C232" s="97" t="s">
        <v>296</v>
      </c>
      <c r="D232" s="268">
        <v>3795088</v>
      </c>
      <c r="E232" s="267">
        <v>732.96767999999997</v>
      </c>
    </row>
    <row r="233" spans="1:5" ht="51" x14ac:dyDescent="0.2">
      <c r="A233" s="269">
        <v>4</v>
      </c>
      <c r="B233" s="266" t="s">
        <v>290</v>
      </c>
      <c r="C233" s="97" t="s">
        <v>291</v>
      </c>
      <c r="D233" s="268">
        <v>2846824</v>
      </c>
      <c r="E233" s="267">
        <v>983.90665999999999</v>
      </c>
    </row>
    <row r="234" spans="1:5" ht="51" x14ac:dyDescent="0.2">
      <c r="A234" s="269">
        <v>5</v>
      </c>
      <c r="B234" s="266" t="s">
        <v>279</v>
      </c>
      <c r="C234" s="97" t="s">
        <v>280</v>
      </c>
      <c r="D234" s="268">
        <v>2612673</v>
      </c>
      <c r="E234" s="267">
        <v>30657.801329999998</v>
      </c>
    </row>
    <row r="235" spans="1:5" ht="38.25" x14ac:dyDescent="0.2">
      <c r="A235" s="269">
        <v>6</v>
      </c>
      <c r="B235" s="266" t="s">
        <v>297</v>
      </c>
      <c r="C235" s="97" t="s">
        <v>298</v>
      </c>
      <c r="D235" s="268">
        <v>2436461</v>
      </c>
      <c r="E235" s="267">
        <v>3.99804</v>
      </c>
    </row>
    <row r="236" spans="1:5" ht="51" x14ac:dyDescent="0.2">
      <c r="A236" s="269">
        <v>7</v>
      </c>
      <c r="B236" s="266" t="s">
        <v>281</v>
      </c>
      <c r="C236" s="97" t="s">
        <v>282</v>
      </c>
      <c r="D236" s="268">
        <v>1255795</v>
      </c>
      <c r="E236" s="267">
        <v>3540.8067000000001</v>
      </c>
    </row>
    <row r="237" spans="1:5" ht="51" x14ac:dyDescent="0.2">
      <c r="A237" s="269">
        <v>8</v>
      </c>
      <c r="B237" s="266" t="s">
        <v>283</v>
      </c>
      <c r="C237" s="97" t="s">
        <v>282</v>
      </c>
      <c r="D237" s="268">
        <v>1133766</v>
      </c>
      <c r="E237" s="267">
        <v>2912.2505000000001</v>
      </c>
    </row>
    <row r="238" spans="1:5" ht="51" x14ac:dyDescent="0.2">
      <c r="A238" s="269">
        <v>9</v>
      </c>
      <c r="B238" s="266" t="s">
        <v>299</v>
      </c>
      <c r="C238" s="97" t="s">
        <v>291</v>
      </c>
      <c r="D238" s="268">
        <v>1075459</v>
      </c>
      <c r="E238" s="267">
        <v>765.14565000000005</v>
      </c>
    </row>
    <row r="239" spans="1:5" ht="51" x14ac:dyDescent="0.2">
      <c r="A239" s="269">
        <v>10</v>
      </c>
      <c r="B239" s="266" t="s">
        <v>284</v>
      </c>
      <c r="C239" s="97" t="s">
        <v>285</v>
      </c>
      <c r="D239" s="268">
        <v>879095</v>
      </c>
      <c r="E239" s="267">
        <v>2586.8705</v>
      </c>
    </row>
    <row r="242" spans="1:3" x14ac:dyDescent="0.2">
      <c r="A242" s="272" t="s">
        <v>300</v>
      </c>
      <c r="B242" s="233"/>
      <c r="C242" s="263"/>
    </row>
    <row r="243" spans="1:3" x14ac:dyDescent="0.2">
      <c r="A243" s="701" t="s">
        <v>301</v>
      </c>
      <c r="B243" s="702"/>
      <c r="C243" s="702"/>
    </row>
  </sheetData>
  <mergeCells count="13">
    <mergeCell ref="A243:C243"/>
    <mergeCell ref="A1:J1"/>
    <mergeCell ref="A39:J39"/>
    <mergeCell ref="A43:A44"/>
    <mergeCell ref="B43:G43"/>
    <mergeCell ref="H43:M43"/>
    <mergeCell ref="B115:H115"/>
    <mergeCell ref="I115:O115"/>
    <mergeCell ref="B162:E162"/>
    <mergeCell ref="F162:I162"/>
    <mergeCell ref="J162:M162"/>
    <mergeCell ref="A214:E214"/>
    <mergeCell ref="A228:E228"/>
  </mergeCells>
  <printOptions horizontalCentered="1"/>
  <pageMargins left="0.75" right="0.75" top="1" bottom="1" header="0.5" footer="0.5"/>
  <pageSetup scale="75" orientation="landscape" r:id="rId1"/>
  <headerFooter alignWithMargins="0"/>
  <rowBreaks count="1" manualBreakCount="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V138"/>
  <sheetViews>
    <sheetView topLeftCell="A73" zoomScale="85" zoomScaleNormal="85" workbookViewId="0">
      <selection activeCell="A3" sqref="A3:C3"/>
    </sheetView>
  </sheetViews>
  <sheetFormatPr defaultColWidth="8.85546875" defaultRowHeight="12.75" x14ac:dyDescent="0.2"/>
  <cols>
    <col min="1" max="2" width="15" style="20" customWidth="1"/>
    <col min="3" max="14" width="13.42578125" style="20" customWidth="1"/>
    <col min="15" max="15" width="13.85546875" style="321" customWidth="1"/>
    <col min="16" max="21" width="13.42578125" style="20" customWidth="1"/>
    <col min="22" max="16384" width="8.85546875" style="20"/>
  </cols>
  <sheetData>
    <row r="1" spans="1:20" ht="33.75" customHeight="1" x14ac:dyDescent="0.2">
      <c r="A1" s="719" t="s">
        <v>890</v>
      </c>
      <c r="B1" s="720"/>
      <c r="C1" s="720"/>
      <c r="D1" s="720"/>
      <c r="E1" s="720"/>
      <c r="F1" s="720"/>
      <c r="G1" s="720"/>
      <c r="H1" s="720"/>
      <c r="I1" s="720"/>
      <c r="J1" s="720"/>
      <c r="K1" s="720"/>
      <c r="L1" s="720"/>
      <c r="M1" s="720"/>
      <c r="N1" s="720"/>
      <c r="O1" s="720"/>
      <c r="P1" s="720"/>
    </row>
    <row r="2" spans="1:20" ht="84.95" customHeight="1" x14ac:dyDescent="0.2">
      <c r="A2" s="278"/>
      <c r="B2" s="278"/>
      <c r="C2" s="278"/>
      <c r="D2" s="278"/>
      <c r="E2" s="278"/>
      <c r="F2" s="278"/>
      <c r="G2" s="278"/>
      <c r="H2" s="278"/>
      <c r="I2" s="278"/>
      <c r="J2" s="278"/>
      <c r="K2" s="278"/>
      <c r="L2" s="278"/>
      <c r="M2" s="278"/>
      <c r="N2" s="278"/>
      <c r="O2" s="279"/>
      <c r="P2" s="278"/>
    </row>
    <row r="3" spans="1:20" ht="54" customHeight="1" x14ac:dyDescent="0.2">
      <c r="A3" s="720"/>
      <c r="B3" s="721"/>
      <c r="C3" s="721"/>
      <c r="D3" s="52"/>
      <c r="E3" s="52"/>
      <c r="F3" s="52"/>
      <c r="G3" s="52"/>
      <c r="H3" s="52"/>
      <c r="I3" s="52"/>
      <c r="J3" s="52"/>
      <c r="K3" s="52"/>
      <c r="L3" s="52"/>
      <c r="M3" s="280"/>
      <c r="N3" s="280"/>
      <c r="O3" s="279"/>
      <c r="P3" s="280"/>
    </row>
    <row r="4" spans="1:20" ht="57.95" customHeight="1" x14ac:dyDescent="0.2">
      <c r="A4" s="281"/>
      <c r="B4" s="281"/>
      <c r="C4" s="281"/>
      <c r="D4" s="52"/>
      <c r="E4" s="52"/>
      <c r="F4" s="52"/>
      <c r="G4" s="52"/>
      <c r="H4" s="52"/>
      <c r="I4" s="52"/>
      <c r="J4" s="52"/>
      <c r="K4" s="52"/>
      <c r="L4" s="52"/>
      <c r="M4" s="280"/>
      <c r="N4" s="280"/>
      <c r="O4" s="279"/>
      <c r="P4" s="280"/>
    </row>
    <row r="5" spans="1:20" ht="30" x14ac:dyDescent="0.2">
      <c r="A5" s="282" t="s">
        <v>304</v>
      </c>
      <c r="B5" s="52"/>
      <c r="C5" s="52"/>
      <c r="D5" s="52"/>
      <c r="E5" s="52"/>
      <c r="F5" s="52"/>
      <c r="G5" s="52"/>
      <c r="H5" s="52"/>
      <c r="I5" s="52"/>
      <c r="J5" s="52"/>
      <c r="K5" s="52"/>
      <c r="L5" s="52"/>
      <c r="M5" s="280"/>
      <c r="N5" s="280"/>
      <c r="O5" s="279"/>
      <c r="P5" s="280"/>
    </row>
    <row r="6" spans="1:20" ht="15" x14ac:dyDescent="0.2">
      <c r="A6" s="282"/>
      <c r="B6" s="52"/>
      <c r="C6" s="52"/>
      <c r="D6" s="52"/>
      <c r="E6" s="52"/>
      <c r="F6" s="52"/>
      <c r="G6" s="52"/>
      <c r="H6" s="52"/>
      <c r="I6" s="52"/>
      <c r="J6" s="52"/>
      <c r="K6" s="52"/>
      <c r="L6" s="52"/>
      <c r="M6" s="280"/>
      <c r="N6" s="280"/>
      <c r="O6" s="279"/>
      <c r="P6" s="280"/>
    </row>
    <row r="7" spans="1:20" x14ac:dyDescent="0.2">
      <c r="A7" s="283" t="s">
        <v>97</v>
      </c>
      <c r="B7" s="52"/>
      <c r="C7" s="52"/>
      <c r="D7" s="52"/>
      <c r="E7" s="52"/>
      <c r="F7" s="52"/>
      <c r="G7" s="52"/>
      <c r="H7" s="52"/>
      <c r="I7" s="52"/>
      <c r="J7" s="52"/>
      <c r="K7" s="52"/>
      <c r="L7" s="52"/>
      <c r="M7" s="280"/>
      <c r="N7" s="280"/>
      <c r="O7" s="279"/>
      <c r="P7" s="280"/>
    </row>
    <row r="8" spans="1:20" ht="25.5" x14ac:dyDescent="0.2">
      <c r="A8" s="284" t="s">
        <v>304</v>
      </c>
      <c r="B8" s="40" t="s">
        <v>68</v>
      </c>
      <c r="C8" s="40" t="s">
        <v>69</v>
      </c>
      <c r="D8" s="40" t="s">
        <v>70</v>
      </c>
      <c r="E8" s="40" t="s">
        <v>305</v>
      </c>
      <c r="F8" s="40" t="s">
        <v>72</v>
      </c>
      <c r="G8" s="40" t="s">
        <v>130</v>
      </c>
      <c r="H8" s="28" t="s">
        <v>74</v>
      </c>
      <c r="I8" s="40" t="s">
        <v>75</v>
      </c>
      <c r="J8" s="40" t="s">
        <v>848</v>
      </c>
      <c r="K8" s="40" t="s">
        <v>76</v>
      </c>
      <c r="L8" s="40" t="s">
        <v>126</v>
      </c>
      <c r="M8" s="40" t="s">
        <v>78</v>
      </c>
      <c r="N8" s="131" t="s">
        <v>79</v>
      </c>
      <c r="O8" s="279"/>
      <c r="P8" s="280"/>
      <c r="Q8" s="280"/>
      <c r="R8" s="280"/>
    </row>
    <row r="9" spans="1:20" ht="25.5" x14ac:dyDescent="0.2">
      <c r="A9" s="285" t="s">
        <v>306</v>
      </c>
      <c r="B9" s="286">
        <f>B23</f>
        <v>3796</v>
      </c>
      <c r="C9" s="286">
        <f>C23</f>
        <v>7714</v>
      </c>
      <c r="D9" s="286">
        <f>D23</f>
        <v>177651</v>
      </c>
      <c r="E9" s="286">
        <f>E23</f>
        <v>143230</v>
      </c>
      <c r="F9" s="286">
        <f>F23</f>
        <v>4136</v>
      </c>
      <c r="G9" s="286">
        <f t="shared" ref="G9:M9" si="0">G23</f>
        <v>174070</v>
      </c>
      <c r="H9" s="286">
        <f t="shared" si="0"/>
        <v>50883</v>
      </c>
      <c r="I9" s="286">
        <f t="shared" si="0"/>
        <v>26284</v>
      </c>
      <c r="J9" s="286">
        <f t="shared" si="0"/>
        <v>38723</v>
      </c>
      <c r="K9" s="286">
        <f t="shared" si="0"/>
        <v>35765</v>
      </c>
      <c r="L9" s="286">
        <f t="shared" si="0"/>
        <v>31220</v>
      </c>
      <c r="M9" s="286">
        <f t="shared" si="0"/>
        <v>717134</v>
      </c>
      <c r="N9" s="286">
        <f>SUM(B9:M9)</f>
        <v>1410606</v>
      </c>
      <c r="O9" s="687" t="s">
        <v>307</v>
      </c>
      <c r="P9" s="688"/>
      <c r="Q9" s="688"/>
      <c r="R9" s="684"/>
      <c r="S9" s="684"/>
      <c r="T9" s="684"/>
    </row>
    <row r="10" spans="1:20" ht="24.75" customHeight="1" x14ac:dyDescent="0.2">
      <c r="A10" s="283"/>
      <c r="B10" s="167"/>
      <c r="C10" s="167"/>
      <c r="D10" s="167"/>
      <c r="E10" s="167"/>
      <c r="F10" s="167"/>
      <c r="G10" s="167"/>
      <c r="H10" s="167"/>
      <c r="I10" s="167"/>
      <c r="J10" s="167"/>
      <c r="K10" s="167"/>
      <c r="L10" s="167"/>
      <c r="M10" s="167"/>
      <c r="N10" s="280"/>
      <c r="O10" s="688"/>
      <c r="P10" s="690"/>
      <c r="Q10" s="690"/>
      <c r="R10" s="684"/>
      <c r="S10" s="684"/>
    </row>
    <row r="11" spans="1:20" ht="69" customHeight="1" x14ac:dyDescent="0.2">
      <c r="A11" s="285" t="s">
        <v>306</v>
      </c>
      <c r="B11" s="258">
        <v>3532</v>
      </c>
      <c r="C11" s="258">
        <v>7700</v>
      </c>
      <c r="D11" s="258">
        <v>177323</v>
      </c>
      <c r="E11" s="258">
        <v>142577</v>
      </c>
      <c r="F11" s="258">
        <v>4131</v>
      </c>
      <c r="G11" s="258">
        <v>172406</v>
      </c>
      <c r="H11" s="258">
        <v>50640</v>
      </c>
      <c r="I11" s="258">
        <v>26077</v>
      </c>
      <c r="J11" s="258">
        <v>38617</v>
      </c>
      <c r="K11" s="258">
        <v>35677</v>
      </c>
      <c r="L11" s="258">
        <v>31127</v>
      </c>
      <c r="M11" s="258">
        <v>715724</v>
      </c>
      <c r="N11" s="286">
        <f>SUM(B11:M11)</f>
        <v>1405531</v>
      </c>
      <c r="O11" s="687" t="s">
        <v>308</v>
      </c>
      <c r="P11" s="688"/>
      <c r="Q11" s="688"/>
    </row>
    <row r="12" spans="1:20" x14ac:dyDescent="0.2">
      <c r="A12" s="283"/>
      <c r="B12" s="52"/>
      <c r="C12" s="52"/>
      <c r="D12" s="52"/>
      <c r="E12" s="52"/>
      <c r="F12" s="52"/>
      <c r="G12" s="52"/>
      <c r="H12" s="52"/>
      <c r="I12" s="52"/>
      <c r="J12" s="52"/>
      <c r="K12" s="52"/>
      <c r="L12" s="52"/>
      <c r="M12" s="52"/>
      <c r="N12" s="280"/>
      <c r="O12" s="279"/>
      <c r="P12" s="280"/>
      <c r="Q12" s="280"/>
    </row>
    <row r="13" spans="1:20" x14ac:dyDescent="0.2">
      <c r="A13" s="283"/>
      <c r="B13" s="52"/>
      <c r="C13" s="52"/>
      <c r="D13" s="52"/>
      <c r="E13" s="52"/>
      <c r="F13" s="52"/>
      <c r="G13" s="52"/>
      <c r="H13" s="52"/>
      <c r="I13" s="52"/>
      <c r="J13" s="52"/>
      <c r="K13" s="52"/>
      <c r="L13" s="52"/>
      <c r="M13" s="52"/>
      <c r="N13" s="280"/>
      <c r="O13" s="279"/>
      <c r="P13" s="280"/>
      <c r="Q13" s="280"/>
    </row>
    <row r="14" spans="1:20" x14ac:dyDescent="0.2">
      <c r="A14" s="283" t="s">
        <v>81</v>
      </c>
      <c r="B14" s="52"/>
      <c r="C14" s="52"/>
      <c r="D14" s="52"/>
      <c r="E14" s="52"/>
      <c r="F14" s="52"/>
      <c r="G14" s="52"/>
      <c r="H14" s="52"/>
      <c r="I14" s="52"/>
      <c r="J14" s="52"/>
      <c r="K14" s="52"/>
      <c r="L14" s="52"/>
      <c r="M14" s="52"/>
      <c r="N14" s="280"/>
      <c r="O14" s="279"/>
      <c r="P14" s="280"/>
      <c r="Q14" s="280"/>
    </row>
    <row r="15" spans="1:20" ht="27.75" customHeight="1" x14ac:dyDescent="0.2">
      <c r="A15" s="21" t="s">
        <v>309</v>
      </c>
      <c r="B15" s="40" t="s">
        <v>68</v>
      </c>
      <c r="C15" s="40" t="s">
        <v>69</v>
      </c>
      <c r="D15" s="40" t="s">
        <v>70</v>
      </c>
      <c r="E15" s="40" t="s">
        <v>305</v>
      </c>
      <c r="F15" s="40" t="s">
        <v>72</v>
      </c>
      <c r="G15" s="40" t="s">
        <v>130</v>
      </c>
      <c r="H15" s="28" t="s">
        <v>74</v>
      </c>
      <c r="I15" s="40" t="s">
        <v>75</v>
      </c>
      <c r="J15" s="40" t="s">
        <v>848</v>
      </c>
      <c r="K15" s="40" t="s">
        <v>76</v>
      </c>
      <c r="L15" s="40" t="s">
        <v>126</v>
      </c>
      <c r="M15" s="40" t="s">
        <v>78</v>
      </c>
      <c r="N15" s="131" t="s">
        <v>79</v>
      </c>
      <c r="O15" s="279"/>
      <c r="P15" s="280"/>
      <c r="Q15" s="280"/>
      <c r="R15" s="280"/>
    </row>
    <row r="16" spans="1:20" x14ac:dyDescent="0.2">
      <c r="A16" s="287" t="s">
        <v>159</v>
      </c>
      <c r="B16" s="172">
        <f>F30+G30+H30+I30</f>
        <v>1173</v>
      </c>
      <c r="C16" s="172">
        <f t="shared" ref="C16:F22" si="1">B30</f>
        <v>4625</v>
      </c>
      <c r="D16" s="172">
        <f t="shared" si="1"/>
        <v>105013</v>
      </c>
      <c r="E16" s="172">
        <f t="shared" si="1"/>
        <v>96083</v>
      </c>
      <c r="F16" s="172">
        <f t="shared" si="1"/>
        <v>2423</v>
      </c>
      <c r="G16" s="172">
        <f t="shared" ref="G16:G22" si="2">J30+K30+L30+M30</f>
        <v>135520</v>
      </c>
      <c r="H16" s="172">
        <f t="shared" ref="H16:H22" si="3">N30</f>
        <v>44001</v>
      </c>
      <c r="I16" s="172">
        <f t="shared" ref="I16:I22" si="4">O30+P30+Q30</f>
        <v>14890</v>
      </c>
      <c r="J16" s="172">
        <f t="shared" ref="J16:M22" si="5">R30</f>
        <v>30844</v>
      </c>
      <c r="K16" s="172">
        <f t="shared" si="5"/>
        <v>22781</v>
      </c>
      <c r="L16" s="172">
        <f t="shared" si="5"/>
        <v>18646</v>
      </c>
      <c r="M16" s="172">
        <f t="shared" si="5"/>
        <v>395656</v>
      </c>
      <c r="N16" s="172">
        <f t="shared" ref="N16:N22" si="6">SUM(B16:M16)</f>
        <v>871655</v>
      </c>
      <c r="O16" s="279"/>
      <c r="P16" s="280"/>
      <c r="Q16" s="280"/>
      <c r="R16" s="280"/>
    </row>
    <row r="17" spans="1:22" x14ac:dyDescent="0.2">
      <c r="A17" s="287" t="s">
        <v>160</v>
      </c>
      <c r="B17" s="172">
        <f t="shared" ref="B17:B22" si="7">F31+G31+H31+I31</f>
        <v>493</v>
      </c>
      <c r="C17" s="172">
        <f t="shared" si="1"/>
        <v>779</v>
      </c>
      <c r="D17" s="172">
        <f t="shared" si="1"/>
        <v>60973</v>
      </c>
      <c r="E17" s="172">
        <f t="shared" si="1"/>
        <v>17902</v>
      </c>
      <c r="F17" s="172">
        <f t="shared" si="1"/>
        <v>600</v>
      </c>
      <c r="G17" s="172">
        <f t="shared" si="2"/>
        <v>13694</v>
      </c>
      <c r="H17" s="172">
        <f t="shared" si="3"/>
        <v>1617</v>
      </c>
      <c r="I17" s="172">
        <f t="shared" si="4"/>
        <v>5689</v>
      </c>
      <c r="J17" s="172">
        <f t="shared" si="5"/>
        <v>1577</v>
      </c>
      <c r="K17" s="172">
        <f t="shared" si="5"/>
        <v>5438</v>
      </c>
      <c r="L17" s="172">
        <f t="shared" si="5"/>
        <v>5307</v>
      </c>
      <c r="M17" s="172">
        <f t="shared" si="5"/>
        <v>231778</v>
      </c>
      <c r="N17" s="172">
        <f t="shared" si="6"/>
        <v>345847</v>
      </c>
      <c r="O17" s="279"/>
      <c r="P17" s="280"/>
      <c r="Q17" s="280"/>
      <c r="R17" s="280"/>
    </row>
    <row r="18" spans="1:22" x14ac:dyDescent="0.2">
      <c r="A18" s="287" t="s">
        <v>161</v>
      </c>
      <c r="B18" s="172">
        <f t="shared" si="7"/>
        <v>975</v>
      </c>
      <c r="C18" s="172">
        <f t="shared" si="1"/>
        <v>1435</v>
      </c>
      <c r="D18" s="172">
        <f t="shared" si="1"/>
        <v>1657</v>
      </c>
      <c r="E18" s="172">
        <f t="shared" si="1"/>
        <v>8366</v>
      </c>
      <c r="F18" s="172">
        <f t="shared" si="1"/>
        <v>488</v>
      </c>
      <c r="G18" s="172">
        <f t="shared" si="2"/>
        <v>10811</v>
      </c>
      <c r="H18" s="172">
        <f t="shared" si="3"/>
        <v>1551</v>
      </c>
      <c r="I18" s="172">
        <f t="shared" si="4"/>
        <v>2654</v>
      </c>
      <c r="J18" s="172">
        <f t="shared" si="5"/>
        <v>1225</v>
      </c>
      <c r="K18" s="172">
        <f t="shared" si="5"/>
        <v>3161</v>
      </c>
      <c r="L18" s="172">
        <f t="shared" si="5"/>
        <v>2580</v>
      </c>
      <c r="M18" s="172">
        <f t="shared" si="5"/>
        <v>17013</v>
      </c>
      <c r="N18" s="172">
        <f t="shared" si="6"/>
        <v>51916</v>
      </c>
      <c r="O18" s="279"/>
      <c r="P18" s="280"/>
      <c r="Q18" s="280"/>
      <c r="R18" s="280"/>
    </row>
    <row r="19" spans="1:22" x14ac:dyDescent="0.2">
      <c r="A19" s="287" t="s">
        <v>162</v>
      </c>
      <c r="B19" s="172">
        <f t="shared" si="7"/>
        <v>1022</v>
      </c>
      <c r="C19" s="172">
        <f t="shared" si="1"/>
        <v>175</v>
      </c>
      <c r="D19" s="172">
        <f t="shared" si="1"/>
        <v>2815</v>
      </c>
      <c r="E19" s="172">
        <f t="shared" si="1"/>
        <v>2943</v>
      </c>
      <c r="F19" s="172">
        <f t="shared" si="1"/>
        <v>290</v>
      </c>
      <c r="G19" s="172">
        <f t="shared" si="2"/>
        <v>3010</v>
      </c>
      <c r="H19" s="172">
        <f t="shared" si="3"/>
        <v>872</v>
      </c>
      <c r="I19" s="172">
        <f t="shared" si="4"/>
        <v>743</v>
      </c>
      <c r="J19" s="172">
        <f t="shared" si="5"/>
        <v>298</v>
      </c>
      <c r="K19" s="172">
        <f t="shared" si="5"/>
        <v>590</v>
      </c>
      <c r="L19" s="172">
        <f t="shared" si="5"/>
        <v>1706</v>
      </c>
      <c r="M19" s="172">
        <f t="shared" si="5"/>
        <v>4277</v>
      </c>
      <c r="N19" s="172">
        <f t="shared" si="6"/>
        <v>18741</v>
      </c>
      <c r="O19" s="279"/>
      <c r="P19" s="280"/>
      <c r="Q19" s="280"/>
      <c r="R19" s="280"/>
    </row>
    <row r="20" spans="1:22" x14ac:dyDescent="0.2">
      <c r="A20" s="287" t="s">
        <v>163</v>
      </c>
      <c r="B20" s="172">
        <f t="shared" si="7"/>
        <v>26</v>
      </c>
      <c r="C20" s="172">
        <f t="shared" si="1"/>
        <v>73</v>
      </c>
      <c r="D20" s="172">
        <f t="shared" si="1"/>
        <v>166</v>
      </c>
      <c r="E20" s="172">
        <f t="shared" si="1"/>
        <v>502</v>
      </c>
      <c r="F20" s="172">
        <f t="shared" si="1"/>
        <v>15</v>
      </c>
      <c r="G20" s="172">
        <f t="shared" si="2"/>
        <v>984</v>
      </c>
      <c r="H20" s="172">
        <f t="shared" si="3"/>
        <v>19</v>
      </c>
      <c r="I20" s="172">
        <f t="shared" si="4"/>
        <v>70</v>
      </c>
      <c r="J20" s="172">
        <f t="shared" si="5"/>
        <v>40</v>
      </c>
      <c r="K20" s="172">
        <f t="shared" si="5"/>
        <v>66</v>
      </c>
      <c r="L20" s="172">
        <f t="shared" si="5"/>
        <v>46</v>
      </c>
      <c r="M20" s="172">
        <f t="shared" si="5"/>
        <v>2772</v>
      </c>
      <c r="N20" s="172">
        <f t="shared" si="6"/>
        <v>4779</v>
      </c>
      <c r="O20" s="279"/>
      <c r="P20" s="280"/>
      <c r="Q20" s="280"/>
      <c r="R20" s="280"/>
    </row>
    <row r="21" spans="1:22" x14ac:dyDescent="0.2">
      <c r="A21" s="287" t="s">
        <v>164</v>
      </c>
      <c r="B21" s="172">
        <f t="shared" si="7"/>
        <v>13</v>
      </c>
      <c r="C21" s="172">
        <f t="shared" si="1"/>
        <v>463</v>
      </c>
      <c r="D21" s="172">
        <f t="shared" si="1"/>
        <v>5114</v>
      </c>
      <c r="E21" s="172">
        <f t="shared" si="1"/>
        <v>10423</v>
      </c>
      <c r="F21" s="172">
        <f t="shared" si="1"/>
        <v>256</v>
      </c>
      <c r="G21" s="172">
        <f t="shared" si="2"/>
        <v>5780</v>
      </c>
      <c r="H21" s="172">
        <f t="shared" si="3"/>
        <v>1911</v>
      </c>
      <c r="I21" s="172">
        <f t="shared" si="4"/>
        <v>1463</v>
      </c>
      <c r="J21" s="172">
        <f t="shared" si="5"/>
        <v>2842</v>
      </c>
      <c r="K21" s="172">
        <f t="shared" si="5"/>
        <v>2613</v>
      </c>
      <c r="L21" s="172">
        <f t="shared" si="5"/>
        <v>1897</v>
      </c>
      <c r="M21" s="172">
        <f t="shared" si="5"/>
        <v>53136</v>
      </c>
      <c r="N21" s="172">
        <f t="shared" si="6"/>
        <v>85911</v>
      </c>
      <c r="O21" s="288"/>
      <c r="P21" s="52"/>
      <c r="Q21" s="52"/>
      <c r="R21" s="52"/>
    </row>
    <row r="22" spans="1:22" x14ac:dyDescent="0.2">
      <c r="A22" s="287" t="s">
        <v>165</v>
      </c>
      <c r="B22" s="172">
        <f t="shared" si="7"/>
        <v>94</v>
      </c>
      <c r="C22" s="172">
        <f t="shared" si="1"/>
        <v>164</v>
      </c>
      <c r="D22" s="172">
        <f t="shared" si="1"/>
        <v>1913</v>
      </c>
      <c r="E22" s="172">
        <f t="shared" si="1"/>
        <v>7011</v>
      </c>
      <c r="F22" s="172">
        <f t="shared" si="1"/>
        <v>64</v>
      </c>
      <c r="G22" s="172">
        <f t="shared" si="2"/>
        <v>4271</v>
      </c>
      <c r="H22" s="172">
        <f t="shared" si="3"/>
        <v>912</v>
      </c>
      <c r="I22" s="172">
        <f t="shared" si="4"/>
        <v>775</v>
      </c>
      <c r="J22" s="172">
        <f t="shared" si="5"/>
        <v>1897</v>
      </c>
      <c r="K22" s="172">
        <f t="shared" si="5"/>
        <v>1116</v>
      </c>
      <c r="L22" s="172">
        <f t="shared" si="5"/>
        <v>1038</v>
      </c>
      <c r="M22" s="172">
        <f t="shared" si="5"/>
        <v>12502</v>
      </c>
      <c r="N22" s="172">
        <f t="shared" si="6"/>
        <v>31757</v>
      </c>
      <c r="O22" s="288"/>
      <c r="P22" s="52"/>
      <c r="Q22" s="52"/>
      <c r="R22" s="52"/>
    </row>
    <row r="23" spans="1:22" ht="25.5" x14ac:dyDescent="0.2">
      <c r="A23" s="21" t="s">
        <v>306</v>
      </c>
      <c r="B23" s="172">
        <f>SUM(B16:B22)</f>
        <v>3796</v>
      </c>
      <c r="C23" s="172">
        <f>SUM(C16:C22)</f>
        <v>7714</v>
      </c>
      <c r="D23" s="172">
        <f t="shared" ref="D23:M23" si="8">SUM(D16:D22)</f>
        <v>177651</v>
      </c>
      <c r="E23" s="172">
        <f t="shared" si="8"/>
        <v>143230</v>
      </c>
      <c r="F23" s="172">
        <f t="shared" si="8"/>
        <v>4136</v>
      </c>
      <c r="G23" s="172">
        <f t="shared" si="8"/>
        <v>174070</v>
      </c>
      <c r="H23" s="172">
        <f t="shared" si="8"/>
        <v>50883</v>
      </c>
      <c r="I23" s="172">
        <f t="shared" si="8"/>
        <v>26284</v>
      </c>
      <c r="J23" s="172">
        <f t="shared" si="8"/>
        <v>38723</v>
      </c>
      <c r="K23" s="172">
        <f t="shared" si="8"/>
        <v>35765</v>
      </c>
      <c r="L23" s="172">
        <f t="shared" si="8"/>
        <v>31220</v>
      </c>
      <c r="M23" s="172">
        <f t="shared" si="8"/>
        <v>717134</v>
      </c>
      <c r="N23" s="172">
        <f>SUM(N16:N22)</f>
        <v>1410606</v>
      </c>
      <c r="O23" s="289"/>
      <c r="P23" s="52"/>
      <c r="Q23" s="52"/>
      <c r="R23" s="52"/>
    </row>
    <row r="24" spans="1:22" x14ac:dyDescent="0.2">
      <c r="A24" s="283"/>
      <c r="B24" s="52"/>
      <c r="C24" s="52"/>
      <c r="D24" s="52"/>
      <c r="E24" s="52"/>
      <c r="F24" s="52"/>
      <c r="G24" s="52"/>
      <c r="H24" s="52"/>
      <c r="I24" s="52"/>
      <c r="J24" s="52"/>
      <c r="K24" s="52"/>
      <c r="L24" s="52"/>
      <c r="M24" s="52"/>
      <c r="N24" s="52"/>
      <c r="O24" s="288"/>
      <c r="P24" s="52"/>
    </row>
    <row r="25" spans="1:22" x14ac:dyDescent="0.2">
      <c r="A25" s="283"/>
      <c r="B25" s="52"/>
      <c r="C25" s="52"/>
      <c r="D25" s="52"/>
      <c r="E25" s="52"/>
      <c r="F25" s="52"/>
      <c r="G25" s="52"/>
      <c r="H25" s="52"/>
      <c r="I25" s="52"/>
      <c r="J25" s="52"/>
      <c r="K25" s="52"/>
      <c r="L25" s="52"/>
      <c r="M25" s="52"/>
      <c r="N25" s="52"/>
      <c r="O25" s="288"/>
      <c r="P25" s="52"/>
    </row>
    <row r="26" spans="1:22" x14ac:dyDescent="0.2">
      <c r="A26" s="283"/>
      <c r="B26" s="52"/>
      <c r="C26" s="52"/>
      <c r="D26" s="52"/>
      <c r="E26" s="52"/>
      <c r="F26" s="52"/>
      <c r="G26" s="52"/>
      <c r="H26" s="52"/>
      <c r="I26" s="52"/>
      <c r="J26" s="52"/>
      <c r="K26" s="52"/>
      <c r="L26" s="52"/>
      <c r="M26" s="52"/>
      <c r="N26" s="52"/>
      <c r="O26" s="288"/>
      <c r="P26" s="52"/>
    </row>
    <row r="27" spans="1:22" x14ac:dyDescent="0.2">
      <c r="A27" s="283"/>
      <c r="B27" s="52"/>
      <c r="C27" s="52"/>
      <c r="D27" s="52"/>
      <c r="E27" s="52"/>
      <c r="F27" s="52"/>
      <c r="G27" s="52"/>
      <c r="H27" s="52"/>
      <c r="I27" s="52"/>
      <c r="J27" s="52"/>
      <c r="K27" s="52"/>
      <c r="L27" s="52"/>
      <c r="M27" s="52"/>
      <c r="N27" s="52"/>
      <c r="O27" s="288"/>
      <c r="P27" s="52"/>
    </row>
    <row r="28" spans="1:22" x14ac:dyDescent="0.2">
      <c r="A28" s="283" t="s">
        <v>89</v>
      </c>
      <c r="B28" s="52"/>
      <c r="C28" s="52"/>
      <c r="D28" s="52"/>
      <c r="E28" s="52"/>
      <c r="F28" s="52"/>
      <c r="G28" s="52"/>
      <c r="H28" s="52"/>
      <c r="I28" s="52"/>
      <c r="J28" s="52"/>
      <c r="K28" s="52"/>
      <c r="L28" s="52"/>
      <c r="M28" s="52"/>
      <c r="N28" s="52"/>
      <c r="O28" s="288"/>
      <c r="P28" s="52"/>
    </row>
    <row r="29" spans="1:22" ht="27" customHeight="1" x14ac:dyDescent="0.2">
      <c r="A29" s="21" t="s">
        <v>309</v>
      </c>
      <c r="B29" s="131" t="s">
        <v>69</v>
      </c>
      <c r="C29" s="28" t="s">
        <v>70</v>
      </c>
      <c r="D29" s="131" t="s">
        <v>71</v>
      </c>
      <c r="E29" s="131" t="s">
        <v>72</v>
      </c>
      <c r="F29" s="131" t="s">
        <v>132</v>
      </c>
      <c r="G29" s="131" t="s">
        <v>133</v>
      </c>
      <c r="H29" s="131" t="s">
        <v>134</v>
      </c>
      <c r="I29" s="131" t="s">
        <v>310</v>
      </c>
      <c r="J29" s="131" t="s">
        <v>73</v>
      </c>
      <c r="K29" s="131" t="s">
        <v>136</v>
      </c>
      <c r="L29" s="131" t="s">
        <v>137</v>
      </c>
      <c r="M29" s="28" t="s">
        <v>138</v>
      </c>
      <c r="N29" s="131" t="s">
        <v>74</v>
      </c>
      <c r="O29" s="131" t="s">
        <v>75</v>
      </c>
      <c r="P29" s="131" t="s">
        <v>139</v>
      </c>
      <c r="Q29" s="131" t="s">
        <v>118</v>
      </c>
      <c r="R29" s="40" t="s">
        <v>848</v>
      </c>
      <c r="S29" s="131" t="s">
        <v>76</v>
      </c>
      <c r="T29" s="131" t="s">
        <v>96</v>
      </c>
      <c r="U29" s="40" t="s">
        <v>78</v>
      </c>
      <c r="V29" s="131" t="s">
        <v>79</v>
      </c>
    </row>
    <row r="30" spans="1:22" x14ac:dyDescent="0.2">
      <c r="A30" s="287" t="s">
        <v>159</v>
      </c>
      <c r="B30" s="172">
        <v>4625</v>
      </c>
      <c r="C30" s="172">
        <v>105013</v>
      </c>
      <c r="D30" s="172">
        <v>96083</v>
      </c>
      <c r="E30" s="172">
        <v>2423</v>
      </c>
      <c r="F30" s="172">
        <v>5</v>
      </c>
      <c r="G30" s="172">
        <v>387</v>
      </c>
      <c r="H30" s="172">
        <v>262</v>
      </c>
      <c r="I30" s="172">
        <v>519</v>
      </c>
      <c r="J30" s="172">
        <v>101507</v>
      </c>
      <c r="K30" s="172">
        <v>5827</v>
      </c>
      <c r="L30" s="172">
        <v>24632</v>
      </c>
      <c r="M30" s="172">
        <v>3554</v>
      </c>
      <c r="N30" s="172">
        <v>44001</v>
      </c>
      <c r="O30" s="530">
        <v>4657</v>
      </c>
      <c r="P30" s="172">
        <v>302</v>
      </c>
      <c r="Q30" s="172">
        <v>9931</v>
      </c>
      <c r="R30" s="172">
        <v>30844</v>
      </c>
      <c r="S30" s="172">
        <v>22781</v>
      </c>
      <c r="T30" s="172">
        <v>18646</v>
      </c>
      <c r="U30" s="172">
        <v>395656</v>
      </c>
      <c r="V30" s="172">
        <f>SUM(B30:U30)</f>
        <v>871655</v>
      </c>
    </row>
    <row r="31" spans="1:22" x14ac:dyDescent="0.2">
      <c r="A31" s="287" t="s">
        <v>160</v>
      </c>
      <c r="B31" s="172">
        <v>779</v>
      </c>
      <c r="C31" s="172">
        <v>60973</v>
      </c>
      <c r="D31" s="172">
        <v>17902</v>
      </c>
      <c r="E31" s="172">
        <v>600</v>
      </c>
      <c r="F31" s="172">
        <v>27</v>
      </c>
      <c r="G31" s="172">
        <v>342</v>
      </c>
      <c r="H31" s="172">
        <v>18</v>
      </c>
      <c r="I31" s="172">
        <v>106</v>
      </c>
      <c r="J31" s="172">
        <v>10901</v>
      </c>
      <c r="K31" s="172">
        <v>771</v>
      </c>
      <c r="L31" s="172">
        <v>1913</v>
      </c>
      <c r="M31" s="172">
        <v>109</v>
      </c>
      <c r="N31" s="172">
        <v>1617</v>
      </c>
      <c r="O31" s="530">
        <v>1857</v>
      </c>
      <c r="P31" s="172">
        <v>201</v>
      </c>
      <c r="Q31" s="172">
        <v>3631</v>
      </c>
      <c r="R31" s="172">
        <v>1577</v>
      </c>
      <c r="S31" s="172">
        <v>5438</v>
      </c>
      <c r="T31" s="172">
        <v>5307</v>
      </c>
      <c r="U31" s="172">
        <v>231778</v>
      </c>
      <c r="V31" s="172">
        <f t="shared" ref="V31:V36" si="9">SUM(B31:U31)</f>
        <v>345847</v>
      </c>
    </row>
    <row r="32" spans="1:22" x14ac:dyDescent="0.2">
      <c r="A32" s="287" t="s">
        <v>166</v>
      </c>
      <c r="B32" s="172">
        <v>1435</v>
      </c>
      <c r="C32" s="172">
        <v>1657</v>
      </c>
      <c r="D32" s="172">
        <v>8366</v>
      </c>
      <c r="E32" s="172">
        <v>488</v>
      </c>
      <c r="F32" s="172">
        <v>144</v>
      </c>
      <c r="G32" s="172">
        <v>204</v>
      </c>
      <c r="H32" s="172">
        <v>156</v>
      </c>
      <c r="I32" s="172">
        <v>471</v>
      </c>
      <c r="J32" s="172">
        <v>3387</v>
      </c>
      <c r="K32" s="172">
        <v>3921</v>
      </c>
      <c r="L32" s="172">
        <v>3362</v>
      </c>
      <c r="M32" s="172">
        <v>141</v>
      </c>
      <c r="N32" s="172">
        <v>1551</v>
      </c>
      <c r="O32" s="530">
        <v>975</v>
      </c>
      <c r="P32" s="172">
        <v>141</v>
      </c>
      <c r="Q32" s="172">
        <v>1538</v>
      </c>
      <c r="R32" s="172">
        <v>1225</v>
      </c>
      <c r="S32" s="172">
        <v>3161</v>
      </c>
      <c r="T32" s="172">
        <v>2580</v>
      </c>
      <c r="U32" s="172">
        <v>17013</v>
      </c>
      <c r="V32" s="172">
        <f t="shared" si="9"/>
        <v>51916</v>
      </c>
    </row>
    <row r="33" spans="1:22" x14ac:dyDescent="0.2">
      <c r="A33" s="287" t="s">
        <v>167</v>
      </c>
      <c r="B33" s="172">
        <v>175</v>
      </c>
      <c r="C33" s="172">
        <v>2815</v>
      </c>
      <c r="D33" s="172">
        <v>2943</v>
      </c>
      <c r="E33" s="172">
        <v>290</v>
      </c>
      <c r="F33" s="172">
        <v>518</v>
      </c>
      <c r="G33" s="172">
        <v>158</v>
      </c>
      <c r="H33" s="172">
        <v>89</v>
      </c>
      <c r="I33" s="172">
        <v>257</v>
      </c>
      <c r="J33" s="172">
        <v>765</v>
      </c>
      <c r="K33" s="172">
        <v>1385</v>
      </c>
      <c r="L33" s="172">
        <v>836</v>
      </c>
      <c r="M33" s="172">
        <v>24</v>
      </c>
      <c r="N33" s="172">
        <v>872</v>
      </c>
      <c r="O33" s="530">
        <v>262</v>
      </c>
      <c r="P33" s="172">
        <v>46</v>
      </c>
      <c r="Q33" s="172">
        <v>435</v>
      </c>
      <c r="R33" s="172">
        <v>298</v>
      </c>
      <c r="S33" s="172">
        <v>590</v>
      </c>
      <c r="T33" s="172">
        <v>1706</v>
      </c>
      <c r="U33" s="172">
        <v>4277</v>
      </c>
      <c r="V33" s="172">
        <f t="shared" si="9"/>
        <v>18741</v>
      </c>
    </row>
    <row r="34" spans="1:22" x14ac:dyDescent="0.2">
      <c r="A34" s="287" t="s">
        <v>168</v>
      </c>
      <c r="B34" s="172">
        <v>73</v>
      </c>
      <c r="C34" s="172">
        <v>166</v>
      </c>
      <c r="D34" s="172">
        <v>502</v>
      </c>
      <c r="E34" s="172">
        <v>15</v>
      </c>
      <c r="F34" s="172"/>
      <c r="G34" s="172">
        <v>4</v>
      </c>
      <c r="H34" s="172">
        <v>1</v>
      </c>
      <c r="I34" s="172">
        <v>21</v>
      </c>
      <c r="J34" s="172">
        <v>98</v>
      </c>
      <c r="K34" s="172">
        <v>882</v>
      </c>
      <c r="L34" s="172">
        <v>4</v>
      </c>
      <c r="M34" s="172"/>
      <c r="N34" s="172">
        <v>19</v>
      </c>
      <c r="O34" s="530">
        <v>29</v>
      </c>
      <c r="P34" s="172">
        <v>3</v>
      </c>
      <c r="Q34" s="172">
        <v>38</v>
      </c>
      <c r="R34" s="172">
        <v>40</v>
      </c>
      <c r="S34" s="172">
        <v>66</v>
      </c>
      <c r="T34" s="172">
        <v>46</v>
      </c>
      <c r="U34" s="172">
        <v>2772</v>
      </c>
      <c r="V34" s="172">
        <f t="shared" si="9"/>
        <v>4779</v>
      </c>
    </row>
    <row r="35" spans="1:22" x14ac:dyDescent="0.2">
      <c r="A35" s="287" t="s">
        <v>164</v>
      </c>
      <c r="B35" s="172">
        <v>463</v>
      </c>
      <c r="C35" s="172">
        <v>5114</v>
      </c>
      <c r="D35" s="172">
        <v>10423</v>
      </c>
      <c r="E35" s="172">
        <v>256</v>
      </c>
      <c r="F35" s="172"/>
      <c r="G35" s="172">
        <v>11</v>
      </c>
      <c r="H35" s="172">
        <v>2</v>
      </c>
      <c r="I35" s="172"/>
      <c r="J35" s="172">
        <v>4921</v>
      </c>
      <c r="K35" s="172">
        <v>212</v>
      </c>
      <c r="L35" s="172">
        <v>401</v>
      </c>
      <c r="M35" s="172">
        <v>246</v>
      </c>
      <c r="N35" s="172">
        <v>1911</v>
      </c>
      <c r="O35" s="530">
        <v>166</v>
      </c>
      <c r="P35" s="172">
        <v>100</v>
      </c>
      <c r="Q35" s="172">
        <v>1197</v>
      </c>
      <c r="R35" s="172">
        <v>2842</v>
      </c>
      <c r="S35" s="172">
        <v>2613</v>
      </c>
      <c r="T35" s="172">
        <v>1897</v>
      </c>
      <c r="U35" s="172">
        <v>53136</v>
      </c>
      <c r="V35" s="172">
        <f t="shared" si="9"/>
        <v>85911</v>
      </c>
    </row>
    <row r="36" spans="1:22" x14ac:dyDescent="0.2">
      <c r="A36" s="287" t="s">
        <v>165</v>
      </c>
      <c r="B36" s="172">
        <v>164</v>
      </c>
      <c r="C36" s="172">
        <v>1913</v>
      </c>
      <c r="D36" s="172">
        <v>7011</v>
      </c>
      <c r="E36" s="172">
        <v>64</v>
      </c>
      <c r="F36" s="172"/>
      <c r="G36" s="172">
        <v>23</v>
      </c>
      <c r="H36" s="172">
        <v>34</v>
      </c>
      <c r="I36" s="172">
        <v>37</v>
      </c>
      <c r="J36" s="172">
        <v>2642</v>
      </c>
      <c r="K36" s="172">
        <v>4</v>
      </c>
      <c r="L36" s="172">
        <v>1427</v>
      </c>
      <c r="M36" s="172">
        <v>198</v>
      </c>
      <c r="N36" s="172">
        <v>912</v>
      </c>
      <c r="O36" s="530">
        <v>315</v>
      </c>
      <c r="P36" s="172">
        <v>45</v>
      </c>
      <c r="Q36" s="172">
        <v>415</v>
      </c>
      <c r="R36" s="172">
        <v>1897</v>
      </c>
      <c r="S36" s="172">
        <v>1116</v>
      </c>
      <c r="T36" s="172">
        <v>1038</v>
      </c>
      <c r="U36" s="172">
        <v>12502</v>
      </c>
      <c r="V36" s="172">
        <f t="shared" si="9"/>
        <v>31757</v>
      </c>
    </row>
    <row r="37" spans="1:22" ht="27.75" customHeight="1" x14ac:dyDescent="0.2">
      <c r="A37" s="21" t="s">
        <v>306</v>
      </c>
      <c r="B37" s="172">
        <f>SUM(B30:B36)</f>
        <v>7714</v>
      </c>
      <c r="C37" s="172">
        <f t="shared" ref="C37:V37" si="10">SUM(C30:C36)</f>
        <v>177651</v>
      </c>
      <c r="D37" s="172">
        <f t="shared" si="10"/>
        <v>143230</v>
      </c>
      <c r="E37" s="172">
        <f t="shared" si="10"/>
        <v>4136</v>
      </c>
      <c r="F37" s="172">
        <f t="shared" si="10"/>
        <v>694</v>
      </c>
      <c r="G37" s="172">
        <f t="shared" si="10"/>
        <v>1129</v>
      </c>
      <c r="H37" s="172">
        <f t="shared" si="10"/>
        <v>562</v>
      </c>
      <c r="I37" s="172">
        <f t="shared" si="10"/>
        <v>1411</v>
      </c>
      <c r="J37" s="172">
        <f t="shared" si="10"/>
        <v>124221</v>
      </c>
      <c r="K37" s="172">
        <f t="shared" si="10"/>
        <v>13002</v>
      </c>
      <c r="L37" s="172">
        <f t="shared" si="10"/>
        <v>32575</v>
      </c>
      <c r="M37" s="172">
        <f t="shared" si="10"/>
        <v>4272</v>
      </c>
      <c r="N37" s="172">
        <f t="shared" si="10"/>
        <v>50883</v>
      </c>
      <c r="O37" s="298">
        <f t="shared" si="10"/>
        <v>8261</v>
      </c>
      <c r="P37" s="172">
        <f t="shared" si="10"/>
        <v>838</v>
      </c>
      <c r="Q37" s="172">
        <f t="shared" si="10"/>
        <v>17185</v>
      </c>
      <c r="R37" s="172">
        <f t="shared" si="10"/>
        <v>38723</v>
      </c>
      <c r="S37" s="172">
        <f t="shared" si="10"/>
        <v>35765</v>
      </c>
      <c r="T37" s="172">
        <f t="shared" si="10"/>
        <v>31220</v>
      </c>
      <c r="U37" s="172">
        <f t="shared" si="10"/>
        <v>717134</v>
      </c>
      <c r="V37" s="172">
        <f t="shared" si="10"/>
        <v>1410606</v>
      </c>
    </row>
    <row r="38" spans="1:22" ht="27.75" customHeight="1" x14ac:dyDescent="0.2">
      <c r="A38" s="162"/>
      <c r="B38" s="175"/>
      <c r="C38" s="175"/>
      <c r="D38" s="175"/>
      <c r="E38" s="175"/>
      <c r="F38" s="175"/>
      <c r="G38" s="290"/>
      <c r="H38" s="175"/>
      <c r="I38" s="175"/>
      <c r="J38" s="175"/>
      <c r="K38" s="175"/>
      <c r="L38" s="175"/>
      <c r="M38" s="175"/>
      <c r="N38" s="175"/>
      <c r="O38" s="291"/>
      <c r="P38" s="175"/>
    </row>
    <row r="39" spans="1:22" ht="27.75" customHeight="1" x14ac:dyDescent="0.2">
      <c r="A39" s="162"/>
      <c r="B39" s="175"/>
      <c r="C39" s="175"/>
      <c r="D39" s="175"/>
      <c r="E39" s="175"/>
      <c r="F39" s="175"/>
      <c r="G39" s="175"/>
      <c r="H39" s="175"/>
      <c r="I39" s="175"/>
      <c r="J39" s="175"/>
      <c r="K39" s="175"/>
      <c r="L39" s="175"/>
      <c r="M39" s="175"/>
      <c r="N39" s="175"/>
      <c r="O39" s="291"/>
      <c r="P39" s="175"/>
    </row>
    <row r="40" spans="1:22" ht="27.75" customHeight="1" x14ac:dyDescent="0.2">
      <c r="A40" s="162"/>
      <c r="B40" s="175"/>
      <c r="C40" s="175"/>
      <c r="D40" s="175"/>
      <c r="E40" s="175"/>
      <c r="F40" s="175"/>
      <c r="G40" s="175"/>
      <c r="H40" s="175"/>
      <c r="I40" s="175"/>
      <c r="J40" s="175"/>
      <c r="K40" s="175"/>
      <c r="L40" s="175"/>
      <c r="M40" s="175"/>
      <c r="N40" s="175"/>
      <c r="O40" s="291"/>
      <c r="P40" s="175"/>
    </row>
    <row r="41" spans="1:22" ht="27.75" customHeight="1" x14ac:dyDescent="0.2">
      <c r="A41" s="162"/>
      <c r="B41" s="175"/>
      <c r="C41" s="175"/>
      <c r="D41" s="175"/>
      <c r="E41" s="175"/>
      <c r="F41" s="175"/>
      <c r="G41" s="175"/>
      <c r="H41" s="175"/>
      <c r="I41" s="175"/>
      <c r="J41" s="175"/>
      <c r="K41" s="175"/>
      <c r="L41" s="175"/>
      <c r="M41" s="175"/>
      <c r="N41" s="175"/>
      <c r="O41" s="291"/>
      <c r="P41" s="175"/>
    </row>
    <row r="42" spans="1:22" ht="99" customHeight="1" x14ac:dyDescent="0.2">
      <c r="A42" s="162"/>
      <c r="B42" s="175"/>
      <c r="C42" s="175"/>
      <c r="D42" s="175"/>
      <c r="E42" s="175"/>
      <c r="F42" s="175"/>
      <c r="G42" s="175"/>
      <c r="H42" s="175"/>
      <c r="I42" s="175"/>
      <c r="J42" s="175"/>
      <c r="K42" s="175"/>
      <c r="L42" s="175"/>
      <c r="M42" s="175"/>
      <c r="N42" s="175"/>
      <c r="O42" s="291"/>
      <c r="P42" s="175"/>
    </row>
    <row r="43" spans="1:22" ht="27.75" customHeight="1" x14ac:dyDescent="0.2">
      <c r="A43" s="162"/>
      <c r="B43" s="175"/>
      <c r="C43" s="175"/>
      <c r="D43" s="175"/>
      <c r="E43" s="175"/>
      <c r="F43" s="175"/>
      <c r="G43" s="175"/>
      <c r="H43" s="175"/>
      <c r="I43" s="175"/>
      <c r="J43" s="175"/>
      <c r="K43" s="175"/>
      <c r="L43" s="175"/>
      <c r="M43" s="175"/>
      <c r="N43" s="175"/>
      <c r="O43" s="291"/>
      <c r="P43" s="175"/>
    </row>
    <row r="44" spans="1:22" ht="12.75" customHeight="1" x14ac:dyDescent="0.2">
      <c r="A44" s="720"/>
      <c r="B44" s="720"/>
      <c r="C44" s="720"/>
      <c r="D44" s="720"/>
      <c r="E44" s="720"/>
      <c r="F44" s="113"/>
      <c r="G44" s="113"/>
      <c r="H44" s="113"/>
      <c r="I44" s="113"/>
      <c r="J44" s="113"/>
      <c r="K44" s="113"/>
      <c r="L44" s="113"/>
      <c r="M44" s="113"/>
      <c r="N44" s="113"/>
      <c r="O44" s="292"/>
      <c r="P44" s="113"/>
    </row>
    <row r="45" spans="1:22" x14ac:dyDescent="0.2">
      <c r="A45" s="162"/>
      <c r="B45" s="113"/>
      <c r="C45" s="113"/>
      <c r="D45" s="113"/>
      <c r="E45" s="113"/>
      <c r="F45" s="113"/>
      <c r="G45" s="113"/>
      <c r="H45" s="113"/>
      <c r="I45" s="113"/>
      <c r="J45" s="113"/>
      <c r="K45" s="113"/>
      <c r="L45" s="113"/>
      <c r="M45" s="113"/>
      <c r="N45" s="113"/>
      <c r="O45" s="292"/>
      <c r="P45" s="113"/>
    </row>
    <row r="46" spans="1:22" ht="30" x14ac:dyDescent="0.2">
      <c r="A46" s="293" t="s">
        <v>311</v>
      </c>
      <c r="B46" s="167"/>
      <c r="C46" s="167"/>
      <c r="D46" s="167"/>
      <c r="E46" s="167"/>
      <c r="F46" s="167"/>
      <c r="G46" s="167"/>
      <c r="H46" s="167"/>
      <c r="I46" s="167"/>
      <c r="J46" s="167"/>
      <c r="K46" s="167"/>
      <c r="L46" s="167"/>
      <c r="M46" s="52"/>
      <c r="N46" s="167"/>
      <c r="O46" s="279"/>
      <c r="P46" s="280"/>
    </row>
    <row r="47" spans="1:22" ht="15" x14ac:dyDescent="0.2">
      <c r="A47" s="293"/>
      <c r="B47" s="167"/>
      <c r="C47" s="167"/>
      <c r="D47" s="167"/>
      <c r="E47" s="167"/>
      <c r="F47" s="167"/>
      <c r="G47" s="167"/>
      <c r="H47" s="167"/>
      <c r="I47" s="167"/>
      <c r="J47" s="167"/>
      <c r="K47" s="167"/>
      <c r="L47" s="167"/>
      <c r="M47" s="52"/>
      <c r="N47" s="167"/>
      <c r="O47" s="279"/>
      <c r="P47" s="280"/>
    </row>
    <row r="48" spans="1:22" x14ac:dyDescent="0.2">
      <c r="A48" s="162" t="s">
        <v>97</v>
      </c>
      <c r="B48" s="167"/>
      <c r="C48" s="167"/>
      <c r="D48" s="167"/>
      <c r="E48" s="167"/>
      <c r="F48" s="167"/>
      <c r="G48" s="167"/>
      <c r="H48" s="167"/>
      <c r="I48" s="167"/>
      <c r="J48" s="167"/>
      <c r="K48" s="167"/>
      <c r="L48" s="167"/>
      <c r="M48" s="52"/>
      <c r="N48" s="167"/>
      <c r="O48" s="279"/>
      <c r="P48" s="280"/>
    </row>
    <row r="49" spans="1:18" ht="26.25" customHeight="1" x14ac:dyDescent="0.2">
      <c r="A49" s="287" t="s">
        <v>312</v>
      </c>
      <c r="B49" s="40" t="s">
        <v>68</v>
      </c>
      <c r="C49" s="40" t="s">
        <v>69</v>
      </c>
      <c r="D49" s="40" t="s">
        <v>70</v>
      </c>
      <c r="E49" s="40" t="s">
        <v>305</v>
      </c>
      <c r="F49" s="40" t="s">
        <v>72</v>
      </c>
      <c r="G49" s="40" t="s">
        <v>130</v>
      </c>
      <c r="H49" s="28" t="s">
        <v>74</v>
      </c>
      <c r="I49" s="40" t="s">
        <v>75</v>
      </c>
      <c r="J49" s="40" t="s">
        <v>848</v>
      </c>
      <c r="K49" s="40" t="s">
        <v>76</v>
      </c>
      <c r="L49" s="40" t="s">
        <v>126</v>
      </c>
      <c r="M49" s="40" t="s">
        <v>78</v>
      </c>
      <c r="N49" s="131" t="s">
        <v>79</v>
      </c>
      <c r="O49" s="288"/>
      <c r="P49" s="52"/>
      <c r="Q49" s="280"/>
      <c r="R49" s="280"/>
    </row>
    <row r="50" spans="1:18" ht="25.5" customHeight="1" x14ac:dyDescent="0.2">
      <c r="A50" s="294" t="s">
        <v>313</v>
      </c>
      <c r="B50" s="172">
        <f>B64</f>
        <v>1667</v>
      </c>
      <c r="C50" s="172">
        <f>C64</f>
        <v>2763</v>
      </c>
      <c r="D50" s="172">
        <f>D64</f>
        <v>36924</v>
      </c>
      <c r="E50" s="172">
        <f>E64</f>
        <v>35878</v>
      </c>
      <c r="F50" s="172">
        <f>F64</f>
        <v>785</v>
      </c>
      <c r="G50" s="172">
        <f t="shared" ref="G50:M50" si="11">G64</f>
        <v>40887</v>
      </c>
      <c r="H50" s="172">
        <f t="shared" si="11"/>
        <v>19926</v>
      </c>
      <c r="I50" s="172">
        <f t="shared" si="11"/>
        <v>6539</v>
      </c>
      <c r="J50" s="172">
        <f t="shared" si="11"/>
        <v>8197</v>
      </c>
      <c r="K50" s="172">
        <f t="shared" si="11"/>
        <v>7114</v>
      </c>
      <c r="L50" s="172">
        <f t="shared" si="11"/>
        <v>7905</v>
      </c>
      <c r="M50" s="172">
        <f t="shared" si="11"/>
        <v>86091</v>
      </c>
      <c r="N50" s="531">
        <f>N64</f>
        <v>254676</v>
      </c>
      <c r="O50" s="295"/>
      <c r="P50" s="12"/>
      <c r="Q50" s="280"/>
      <c r="R50" s="280"/>
    </row>
    <row r="51" spans="1:18" x14ac:dyDescent="0.2">
      <c r="A51" s="143"/>
      <c r="B51" s="12"/>
      <c r="C51" s="12"/>
      <c r="D51" s="12"/>
      <c r="E51" s="12"/>
      <c r="F51" s="12"/>
      <c r="G51" s="12"/>
      <c r="H51" s="12"/>
      <c r="I51" s="12"/>
      <c r="J51" s="12"/>
      <c r="K51" s="12"/>
      <c r="L51" s="12"/>
      <c r="M51" s="12"/>
      <c r="N51" s="12"/>
      <c r="O51" s="295"/>
      <c r="P51" s="280"/>
      <c r="Q51" s="280"/>
    </row>
    <row r="52" spans="1:18" x14ac:dyDescent="0.2">
      <c r="A52" s="143"/>
      <c r="B52" s="12"/>
      <c r="C52" s="12"/>
      <c r="D52" s="12"/>
      <c r="E52" s="12"/>
      <c r="F52" s="12"/>
      <c r="G52" s="12"/>
      <c r="H52" s="12"/>
      <c r="I52" s="12"/>
      <c r="J52" s="12"/>
      <c r="K52" s="12"/>
      <c r="L52" s="12"/>
      <c r="M52" s="12"/>
      <c r="N52" s="12"/>
      <c r="O52" s="295"/>
      <c r="P52" s="280"/>
      <c r="Q52" s="280"/>
    </row>
    <row r="53" spans="1:18" x14ac:dyDescent="0.2">
      <c r="A53" s="143"/>
      <c r="B53" s="12"/>
      <c r="C53" s="12"/>
      <c r="D53" s="12"/>
      <c r="E53" s="12"/>
      <c r="F53" s="12"/>
      <c r="G53" s="12"/>
      <c r="H53" s="12"/>
      <c r="I53" s="12"/>
      <c r="J53" s="12"/>
      <c r="K53" s="12"/>
      <c r="L53" s="12"/>
      <c r="M53" s="12"/>
      <c r="N53" s="12"/>
      <c r="O53" s="295"/>
      <c r="P53" s="280"/>
      <c r="Q53" s="280"/>
    </row>
    <row r="54" spans="1:18" x14ac:dyDescent="0.2">
      <c r="A54" s="143"/>
      <c r="B54" s="12"/>
      <c r="C54" s="12"/>
      <c r="D54" s="12"/>
      <c r="E54" s="12"/>
      <c r="F54" s="12"/>
      <c r="G54" s="12"/>
      <c r="H54" s="12"/>
      <c r="I54" s="12"/>
      <c r="J54" s="12"/>
      <c r="K54" s="12"/>
      <c r="L54" s="12"/>
      <c r="M54" s="12"/>
      <c r="N54" s="12"/>
      <c r="O54" s="295"/>
      <c r="P54" s="280"/>
      <c r="Q54" s="280"/>
    </row>
    <row r="55" spans="1:18" x14ac:dyDescent="0.2">
      <c r="A55" s="162" t="s">
        <v>81</v>
      </c>
      <c r="B55" s="167"/>
      <c r="C55" s="167"/>
      <c r="D55" s="167"/>
      <c r="E55" s="167"/>
      <c r="F55" s="167"/>
      <c r="G55" s="167"/>
      <c r="H55" s="167"/>
      <c r="I55" s="167"/>
      <c r="J55" s="167"/>
      <c r="K55" s="167"/>
      <c r="L55" s="167"/>
      <c r="M55" s="167"/>
      <c r="N55" s="52"/>
      <c r="O55" s="289"/>
      <c r="P55" s="280"/>
      <c r="Q55" s="280"/>
    </row>
    <row r="56" spans="1:18" ht="38.25" x14ac:dyDescent="0.2">
      <c r="A56" s="287" t="s">
        <v>312</v>
      </c>
      <c r="B56" s="40" t="s">
        <v>68</v>
      </c>
      <c r="C56" s="40" t="s">
        <v>69</v>
      </c>
      <c r="D56" s="40" t="s">
        <v>70</v>
      </c>
      <c r="E56" s="40" t="s">
        <v>305</v>
      </c>
      <c r="F56" s="40" t="s">
        <v>72</v>
      </c>
      <c r="G56" s="40" t="s">
        <v>130</v>
      </c>
      <c r="H56" s="28" t="s">
        <v>74</v>
      </c>
      <c r="I56" s="40" t="s">
        <v>75</v>
      </c>
      <c r="J56" s="40" t="s">
        <v>848</v>
      </c>
      <c r="K56" s="40" t="s">
        <v>76</v>
      </c>
      <c r="L56" s="40" t="s">
        <v>126</v>
      </c>
      <c r="M56" s="40" t="s">
        <v>78</v>
      </c>
      <c r="N56" s="131" t="s">
        <v>79</v>
      </c>
      <c r="O56" s="288"/>
      <c r="P56" s="52"/>
      <c r="Q56" s="280"/>
      <c r="R56" s="280"/>
    </row>
    <row r="57" spans="1:18" x14ac:dyDescent="0.2">
      <c r="A57" s="172" t="s">
        <v>159</v>
      </c>
      <c r="B57" s="172">
        <f>F71+G71+H71+I71</f>
        <v>526</v>
      </c>
      <c r="C57" s="172">
        <f t="shared" ref="C57:F63" si="12">B71</f>
        <v>1479</v>
      </c>
      <c r="D57" s="172">
        <f t="shared" si="12"/>
        <v>26332</v>
      </c>
      <c r="E57" s="172">
        <f t="shared" si="12"/>
        <v>23822</v>
      </c>
      <c r="F57" s="172">
        <f t="shared" si="12"/>
        <v>404</v>
      </c>
      <c r="G57" s="172">
        <f>J71+K71+L71+M71</f>
        <v>30714</v>
      </c>
      <c r="H57" s="172">
        <f t="shared" ref="H57:H63" si="13">N71</f>
        <v>17249</v>
      </c>
      <c r="I57" s="172">
        <f>O71+P71+Q71</f>
        <v>3601</v>
      </c>
      <c r="J57" s="172">
        <f>R71</f>
        <v>6136</v>
      </c>
      <c r="K57" s="172">
        <f t="shared" ref="K57:M63" si="14">S71</f>
        <v>4673</v>
      </c>
      <c r="L57" s="172">
        <f t="shared" si="14"/>
        <v>4442</v>
      </c>
      <c r="M57" s="172">
        <f t="shared" si="14"/>
        <v>41732</v>
      </c>
      <c r="N57" s="172">
        <f t="shared" ref="N57:N63" si="15">SUM(B57:M57)</f>
        <v>161110</v>
      </c>
      <c r="O57" s="288"/>
      <c r="P57" s="52"/>
      <c r="Q57" s="280"/>
      <c r="R57" s="280"/>
    </row>
    <row r="58" spans="1:18" x14ac:dyDescent="0.2">
      <c r="A58" s="287" t="s">
        <v>160</v>
      </c>
      <c r="B58" s="172">
        <f t="shared" ref="B58:B63" si="16">F72+G72+H72+I72</f>
        <v>227</v>
      </c>
      <c r="C58" s="172">
        <f t="shared" si="12"/>
        <v>306</v>
      </c>
      <c r="D58" s="172">
        <f t="shared" si="12"/>
        <v>6117</v>
      </c>
      <c r="E58" s="172">
        <f t="shared" si="12"/>
        <v>4228</v>
      </c>
      <c r="F58" s="172">
        <f t="shared" si="12"/>
        <v>96</v>
      </c>
      <c r="G58" s="172">
        <f t="shared" ref="G58:G63" si="17">J72+K72+L72+M72</f>
        <v>3914</v>
      </c>
      <c r="H58" s="172">
        <f t="shared" si="13"/>
        <v>634</v>
      </c>
      <c r="I58" s="172">
        <f t="shared" ref="I58:I63" si="18">O72+P72+Q72</f>
        <v>1318</v>
      </c>
      <c r="J58" s="172">
        <f t="shared" ref="J58:J63" si="19">R72</f>
        <v>481</v>
      </c>
      <c r="K58" s="172">
        <f t="shared" si="14"/>
        <v>1117</v>
      </c>
      <c r="L58" s="172">
        <f t="shared" si="14"/>
        <v>1542</v>
      </c>
      <c r="M58" s="172">
        <f t="shared" si="14"/>
        <v>23922</v>
      </c>
      <c r="N58" s="172">
        <f t="shared" si="15"/>
        <v>43902</v>
      </c>
      <c r="O58" s="288"/>
      <c r="P58" s="52"/>
      <c r="Q58" s="280"/>
      <c r="R58" s="280"/>
    </row>
    <row r="59" spans="1:18" x14ac:dyDescent="0.2">
      <c r="A59" s="287" t="s">
        <v>161</v>
      </c>
      <c r="B59" s="172">
        <f t="shared" si="16"/>
        <v>418</v>
      </c>
      <c r="C59" s="172">
        <f t="shared" si="12"/>
        <v>669</v>
      </c>
      <c r="D59" s="172">
        <f t="shared" si="12"/>
        <v>645</v>
      </c>
      <c r="E59" s="172">
        <f t="shared" si="12"/>
        <v>2740</v>
      </c>
      <c r="F59" s="172">
        <f t="shared" si="12"/>
        <v>140</v>
      </c>
      <c r="G59" s="172">
        <f t="shared" si="17"/>
        <v>2738</v>
      </c>
      <c r="H59" s="172">
        <f t="shared" si="13"/>
        <v>536</v>
      </c>
      <c r="I59" s="172">
        <f t="shared" si="18"/>
        <v>674</v>
      </c>
      <c r="J59" s="172">
        <f t="shared" si="19"/>
        <v>446</v>
      </c>
      <c r="K59" s="172">
        <f t="shared" si="14"/>
        <v>541</v>
      </c>
      <c r="L59" s="172">
        <f t="shared" si="14"/>
        <v>674</v>
      </c>
      <c r="M59" s="172">
        <f t="shared" si="14"/>
        <v>2542</v>
      </c>
      <c r="N59" s="172">
        <f t="shared" si="15"/>
        <v>12763</v>
      </c>
      <c r="O59" s="288"/>
      <c r="P59" s="52"/>
      <c r="Q59" s="280"/>
      <c r="R59" s="280"/>
    </row>
    <row r="60" spans="1:18" x14ac:dyDescent="0.2">
      <c r="A60" s="287" t="s">
        <v>162</v>
      </c>
      <c r="B60" s="172">
        <f t="shared" si="16"/>
        <v>438</v>
      </c>
      <c r="C60" s="172">
        <f t="shared" si="12"/>
        <v>67</v>
      </c>
      <c r="D60" s="172">
        <f t="shared" si="12"/>
        <v>1075</v>
      </c>
      <c r="E60" s="172">
        <f t="shared" si="12"/>
        <v>1316</v>
      </c>
      <c r="F60" s="172">
        <f t="shared" si="12"/>
        <v>91</v>
      </c>
      <c r="G60" s="172">
        <f t="shared" si="17"/>
        <v>923</v>
      </c>
      <c r="H60" s="172">
        <f t="shared" si="13"/>
        <v>369</v>
      </c>
      <c r="I60" s="172">
        <f t="shared" si="18"/>
        <v>293</v>
      </c>
      <c r="J60" s="172">
        <f t="shared" si="19"/>
        <v>153</v>
      </c>
      <c r="K60" s="172">
        <f t="shared" si="14"/>
        <v>150</v>
      </c>
      <c r="L60" s="172">
        <f t="shared" si="14"/>
        <v>513</v>
      </c>
      <c r="M60" s="172">
        <f t="shared" si="14"/>
        <v>2134</v>
      </c>
      <c r="N60" s="172">
        <f t="shared" si="15"/>
        <v>7522</v>
      </c>
      <c r="O60" s="288"/>
      <c r="P60" s="52"/>
      <c r="Q60" s="280"/>
      <c r="R60" s="280"/>
    </row>
    <row r="61" spans="1:18" x14ac:dyDescent="0.2">
      <c r="A61" s="287" t="s">
        <v>163</v>
      </c>
      <c r="B61" s="172">
        <f t="shared" si="16"/>
        <v>12</v>
      </c>
      <c r="C61" s="172">
        <f t="shared" si="12"/>
        <v>32</v>
      </c>
      <c r="D61" s="172">
        <f t="shared" si="12"/>
        <v>108</v>
      </c>
      <c r="E61" s="172">
        <f t="shared" si="12"/>
        <v>141</v>
      </c>
      <c r="F61" s="172">
        <f t="shared" si="12"/>
        <v>2</v>
      </c>
      <c r="G61" s="172">
        <f t="shared" si="17"/>
        <v>271</v>
      </c>
      <c r="H61" s="172">
        <f t="shared" si="13"/>
        <v>8</v>
      </c>
      <c r="I61" s="172">
        <f t="shared" si="18"/>
        <v>25</v>
      </c>
      <c r="J61" s="172">
        <f t="shared" si="19"/>
        <v>24</v>
      </c>
      <c r="K61" s="172">
        <f t="shared" si="14"/>
        <v>4</v>
      </c>
      <c r="L61" s="172">
        <f t="shared" si="14"/>
        <v>23</v>
      </c>
      <c r="M61" s="172">
        <f t="shared" si="14"/>
        <v>1064</v>
      </c>
      <c r="N61" s="172">
        <f t="shared" si="15"/>
        <v>1714</v>
      </c>
      <c r="O61" s="288"/>
      <c r="P61" s="52"/>
      <c r="Q61" s="280"/>
      <c r="R61" s="280"/>
    </row>
    <row r="62" spans="1:18" x14ac:dyDescent="0.2">
      <c r="A62" s="172" t="s">
        <v>164</v>
      </c>
      <c r="B62" s="172">
        <f t="shared" si="16"/>
        <v>3</v>
      </c>
      <c r="C62" s="172">
        <f t="shared" si="12"/>
        <v>133</v>
      </c>
      <c r="D62" s="172">
        <f t="shared" si="12"/>
        <v>2164</v>
      </c>
      <c r="E62" s="172">
        <f t="shared" si="12"/>
        <v>2336</v>
      </c>
      <c r="F62" s="172">
        <f t="shared" si="12"/>
        <v>41</v>
      </c>
      <c r="G62" s="172">
        <f t="shared" si="17"/>
        <v>1398</v>
      </c>
      <c r="H62" s="172">
        <f t="shared" si="13"/>
        <v>841</v>
      </c>
      <c r="I62" s="172">
        <f t="shared" si="18"/>
        <v>343</v>
      </c>
      <c r="J62" s="172">
        <f t="shared" si="19"/>
        <v>471</v>
      </c>
      <c r="K62" s="172">
        <f t="shared" si="14"/>
        <v>456</v>
      </c>
      <c r="L62" s="172">
        <f t="shared" si="14"/>
        <v>405</v>
      </c>
      <c r="M62" s="172">
        <f t="shared" si="14"/>
        <v>12749</v>
      </c>
      <c r="N62" s="172">
        <f t="shared" si="15"/>
        <v>21340</v>
      </c>
      <c r="O62" s="288"/>
      <c r="P62" s="52"/>
      <c r="Q62" s="280"/>
      <c r="R62" s="280"/>
    </row>
    <row r="63" spans="1:18" x14ac:dyDescent="0.2">
      <c r="A63" s="287" t="s">
        <v>165</v>
      </c>
      <c r="B63" s="172">
        <f t="shared" si="16"/>
        <v>43</v>
      </c>
      <c r="C63" s="172">
        <f t="shared" si="12"/>
        <v>77</v>
      </c>
      <c r="D63" s="172">
        <f t="shared" si="12"/>
        <v>483</v>
      </c>
      <c r="E63" s="172">
        <f t="shared" si="12"/>
        <v>1295</v>
      </c>
      <c r="F63" s="172">
        <f t="shared" si="12"/>
        <v>11</v>
      </c>
      <c r="G63" s="172">
        <f t="shared" si="17"/>
        <v>929</v>
      </c>
      <c r="H63" s="172">
        <f t="shared" si="13"/>
        <v>289</v>
      </c>
      <c r="I63" s="172">
        <f t="shared" si="18"/>
        <v>285</v>
      </c>
      <c r="J63" s="172">
        <f t="shared" si="19"/>
        <v>486</v>
      </c>
      <c r="K63" s="172">
        <f t="shared" si="14"/>
        <v>173</v>
      </c>
      <c r="L63" s="172">
        <f t="shared" si="14"/>
        <v>306</v>
      </c>
      <c r="M63" s="172">
        <f t="shared" si="14"/>
        <v>1948</v>
      </c>
      <c r="N63" s="172">
        <f t="shared" si="15"/>
        <v>6325</v>
      </c>
      <c r="O63" s="288"/>
      <c r="P63" s="52"/>
      <c r="Q63" s="52"/>
      <c r="R63" s="52"/>
    </row>
    <row r="64" spans="1:18" ht="25.5" x14ac:dyDescent="0.2">
      <c r="A64" s="294" t="s">
        <v>313</v>
      </c>
      <c r="B64" s="172">
        <f>SUM(B57:B63)</f>
        <v>1667</v>
      </c>
      <c r="C64" s="172">
        <f>SUM(C57:C63)</f>
        <v>2763</v>
      </c>
      <c r="D64" s="172">
        <f t="shared" ref="D64:N64" si="20">SUM(D57:D63)</f>
        <v>36924</v>
      </c>
      <c r="E64" s="172">
        <f t="shared" si="20"/>
        <v>35878</v>
      </c>
      <c r="F64" s="172">
        <f t="shared" si="20"/>
        <v>785</v>
      </c>
      <c r="G64" s="172">
        <f t="shared" si="20"/>
        <v>40887</v>
      </c>
      <c r="H64" s="172">
        <f t="shared" si="20"/>
        <v>19926</v>
      </c>
      <c r="I64" s="172">
        <f t="shared" si="20"/>
        <v>6539</v>
      </c>
      <c r="J64" s="172">
        <f t="shared" si="20"/>
        <v>8197</v>
      </c>
      <c r="K64" s="172">
        <f t="shared" si="20"/>
        <v>7114</v>
      </c>
      <c r="L64" s="172">
        <f t="shared" si="20"/>
        <v>7905</v>
      </c>
      <c r="M64" s="172">
        <f t="shared" si="20"/>
        <v>86091</v>
      </c>
      <c r="N64" s="172">
        <f t="shared" si="20"/>
        <v>254676</v>
      </c>
      <c r="O64" s="288"/>
      <c r="P64" s="52"/>
      <c r="Q64" s="52"/>
      <c r="R64" s="52"/>
    </row>
    <row r="65" spans="1:22" x14ac:dyDescent="0.2">
      <c r="A65" s="162"/>
      <c r="B65" s="167"/>
      <c r="C65" s="167"/>
      <c r="D65" s="167"/>
      <c r="E65" s="167"/>
      <c r="F65" s="167"/>
      <c r="G65" s="167"/>
      <c r="H65" s="167"/>
      <c r="I65" s="167"/>
      <c r="J65" s="167"/>
      <c r="K65" s="167"/>
      <c r="L65" s="167"/>
      <c r="M65" s="167"/>
      <c r="N65" s="52"/>
      <c r="O65" s="289"/>
      <c r="P65" s="52"/>
      <c r="Q65" s="52"/>
    </row>
    <row r="66" spans="1:22" x14ac:dyDescent="0.2">
      <c r="A66" s="162"/>
      <c r="B66" s="167"/>
      <c r="C66" s="167"/>
      <c r="D66" s="167"/>
      <c r="E66" s="167"/>
      <c r="F66" s="167"/>
      <c r="G66" s="167"/>
      <c r="H66" s="167"/>
      <c r="I66" s="167"/>
      <c r="J66" s="167"/>
      <c r="K66" s="167"/>
      <c r="L66" s="167"/>
      <c r="M66" s="167"/>
      <c r="N66" s="52"/>
      <c r="O66" s="289"/>
      <c r="P66" s="52"/>
      <c r="Q66" s="52"/>
    </row>
    <row r="67" spans="1:22" x14ac:dyDescent="0.2">
      <c r="A67" s="162"/>
      <c r="B67" s="167"/>
      <c r="C67" s="167"/>
      <c r="D67" s="167"/>
      <c r="E67" s="167"/>
      <c r="F67" s="167"/>
      <c r="G67" s="167"/>
      <c r="H67" s="167"/>
      <c r="I67" s="167"/>
      <c r="J67" s="167"/>
      <c r="K67" s="167"/>
      <c r="L67" s="167"/>
      <c r="M67" s="167"/>
      <c r="N67" s="52"/>
      <c r="O67" s="289"/>
      <c r="P67" s="52"/>
      <c r="Q67" s="52"/>
    </row>
    <row r="68" spans="1:22" x14ac:dyDescent="0.2">
      <c r="A68" s="162"/>
      <c r="B68" s="167"/>
      <c r="C68" s="167"/>
      <c r="D68" s="167"/>
      <c r="E68" s="167"/>
      <c r="F68" s="167"/>
      <c r="G68" s="167"/>
      <c r="H68" s="167"/>
      <c r="I68" s="167"/>
      <c r="J68" s="167"/>
      <c r="K68" s="167"/>
      <c r="L68" s="167"/>
      <c r="M68" s="167"/>
      <c r="N68" s="52"/>
      <c r="O68" s="289"/>
      <c r="P68" s="52"/>
      <c r="Q68" s="52"/>
    </row>
    <row r="69" spans="1:22" x14ac:dyDescent="0.2">
      <c r="A69" s="162" t="s">
        <v>89</v>
      </c>
      <c r="B69" s="167"/>
      <c r="C69" s="167"/>
      <c r="D69" s="167"/>
      <c r="E69" s="167"/>
      <c r="F69" s="167"/>
      <c r="G69" s="167"/>
      <c r="H69" s="167"/>
      <c r="I69" s="167"/>
      <c r="J69" s="167"/>
      <c r="K69" s="167"/>
      <c r="L69" s="167"/>
      <c r="M69" s="167"/>
      <c r="N69" s="52"/>
      <c r="O69" s="289"/>
      <c r="P69" s="52"/>
      <c r="Q69" s="52"/>
    </row>
    <row r="70" spans="1:22" ht="39.75" customHeight="1" x14ac:dyDescent="0.2">
      <c r="A70" s="287" t="s">
        <v>312</v>
      </c>
      <c r="B70" s="131" t="s">
        <v>69</v>
      </c>
      <c r="C70" s="28" t="s">
        <v>70</v>
      </c>
      <c r="D70" s="131" t="s">
        <v>71</v>
      </c>
      <c r="E70" s="131" t="s">
        <v>72</v>
      </c>
      <c r="F70" s="131" t="s">
        <v>132</v>
      </c>
      <c r="G70" s="131" t="s">
        <v>133</v>
      </c>
      <c r="H70" s="131" t="s">
        <v>134</v>
      </c>
      <c r="I70" s="131" t="s">
        <v>135</v>
      </c>
      <c r="J70" s="131" t="s">
        <v>73</v>
      </c>
      <c r="K70" s="131" t="s">
        <v>136</v>
      </c>
      <c r="L70" s="131" t="s">
        <v>137</v>
      </c>
      <c r="M70" s="28" t="s">
        <v>138</v>
      </c>
      <c r="N70" s="131" t="s">
        <v>74</v>
      </c>
      <c r="O70" s="131" t="s">
        <v>75</v>
      </c>
      <c r="P70" s="131" t="s">
        <v>139</v>
      </c>
      <c r="Q70" s="131" t="s">
        <v>118</v>
      </c>
      <c r="R70" s="40" t="s">
        <v>848</v>
      </c>
      <c r="S70" s="131" t="s">
        <v>76</v>
      </c>
      <c r="T70" s="131" t="s">
        <v>96</v>
      </c>
      <c r="U70" s="40" t="s">
        <v>78</v>
      </c>
      <c r="V70" s="131" t="s">
        <v>79</v>
      </c>
    </row>
    <row r="71" spans="1:22" x14ac:dyDescent="0.2">
      <c r="A71" s="172" t="s">
        <v>159</v>
      </c>
      <c r="B71" s="296">
        <v>1479</v>
      </c>
      <c r="C71" s="296">
        <v>26332</v>
      </c>
      <c r="D71" s="296">
        <v>23822</v>
      </c>
      <c r="E71" s="296">
        <v>404</v>
      </c>
      <c r="F71" s="296">
        <v>5</v>
      </c>
      <c r="G71" s="296">
        <v>143</v>
      </c>
      <c r="H71" s="296">
        <v>137</v>
      </c>
      <c r="I71" s="296">
        <v>241</v>
      </c>
      <c r="J71" s="296">
        <v>24979</v>
      </c>
      <c r="K71" s="296">
        <v>1868</v>
      </c>
      <c r="L71" s="296">
        <v>3400</v>
      </c>
      <c r="M71" s="296">
        <v>467</v>
      </c>
      <c r="N71" s="296">
        <v>17249</v>
      </c>
      <c r="O71" s="297">
        <v>1298</v>
      </c>
      <c r="P71" s="296">
        <v>65</v>
      </c>
      <c r="Q71" s="296">
        <v>2238</v>
      </c>
      <c r="R71" s="296">
        <v>6136</v>
      </c>
      <c r="S71" s="296">
        <v>4673</v>
      </c>
      <c r="T71" s="296">
        <v>4442</v>
      </c>
      <c r="U71" s="296">
        <v>41732</v>
      </c>
      <c r="V71" s="172">
        <f t="shared" ref="V71:V77" si="21">SUM(B71:U71)</f>
        <v>161110</v>
      </c>
    </row>
    <row r="72" spans="1:22" x14ac:dyDescent="0.2">
      <c r="A72" s="287" t="s">
        <v>160</v>
      </c>
      <c r="B72" s="296">
        <v>306</v>
      </c>
      <c r="C72" s="296">
        <v>6117</v>
      </c>
      <c r="D72" s="296">
        <v>4228</v>
      </c>
      <c r="E72" s="296">
        <v>96</v>
      </c>
      <c r="F72" s="296">
        <v>9</v>
      </c>
      <c r="G72" s="296">
        <v>169</v>
      </c>
      <c r="H72" s="296">
        <v>7</v>
      </c>
      <c r="I72" s="296">
        <v>42</v>
      </c>
      <c r="J72" s="296">
        <v>3320</v>
      </c>
      <c r="K72" s="296">
        <v>256</v>
      </c>
      <c r="L72" s="296">
        <v>304</v>
      </c>
      <c r="M72" s="296">
        <v>34</v>
      </c>
      <c r="N72" s="296">
        <v>634</v>
      </c>
      <c r="O72" s="297">
        <v>289</v>
      </c>
      <c r="P72" s="296">
        <v>33</v>
      </c>
      <c r="Q72" s="296">
        <v>996</v>
      </c>
      <c r="R72" s="296">
        <v>481</v>
      </c>
      <c r="S72" s="296">
        <v>1117</v>
      </c>
      <c r="T72" s="296">
        <v>1542</v>
      </c>
      <c r="U72" s="296">
        <v>23922</v>
      </c>
      <c r="V72" s="172">
        <f t="shared" si="21"/>
        <v>43902</v>
      </c>
    </row>
    <row r="73" spans="1:22" x14ac:dyDescent="0.2">
      <c r="A73" s="287" t="s">
        <v>166</v>
      </c>
      <c r="B73" s="296">
        <v>669</v>
      </c>
      <c r="C73" s="296">
        <v>645</v>
      </c>
      <c r="D73" s="296">
        <v>2740</v>
      </c>
      <c r="E73" s="296">
        <v>140</v>
      </c>
      <c r="F73" s="296">
        <v>62</v>
      </c>
      <c r="G73" s="296">
        <v>69</v>
      </c>
      <c r="H73" s="296">
        <v>60</v>
      </c>
      <c r="I73" s="296">
        <v>227</v>
      </c>
      <c r="J73" s="296">
        <v>1082</v>
      </c>
      <c r="K73" s="296">
        <v>1203</v>
      </c>
      <c r="L73" s="296">
        <v>412</v>
      </c>
      <c r="M73" s="296">
        <v>41</v>
      </c>
      <c r="N73" s="296">
        <v>536</v>
      </c>
      <c r="O73" s="297">
        <v>277</v>
      </c>
      <c r="P73" s="296">
        <v>34</v>
      </c>
      <c r="Q73" s="296">
        <v>363</v>
      </c>
      <c r="R73" s="296">
        <v>446</v>
      </c>
      <c r="S73" s="296">
        <v>541</v>
      </c>
      <c r="T73" s="296">
        <v>674</v>
      </c>
      <c r="U73" s="296">
        <v>2542</v>
      </c>
      <c r="V73" s="172">
        <f t="shared" si="21"/>
        <v>12763</v>
      </c>
    </row>
    <row r="74" spans="1:22" x14ac:dyDescent="0.2">
      <c r="A74" s="287" t="s">
        <v>167</v>
      </c>
      <c r="B74" s="296">
        <v>67</v>
      </c>
      <c r="C74" s="296">
        <v>1075</v>
      </c>
      <c r="D74" s="296">
        <v>1316</v>
      </c>
      <c r="E74" s="296">
        <v>91</v>
      </c>
      <c r="F74" s="296">
        <v>190</v>
      </c>
      <c r="G74" s="296">
        <v>77</v>
      </c>
      <c r="H74" s="296">
        <v>54</v>
      </c>
      <c r="I74" s="296">
        <v>117</v>
      </c>
      <c r="J74" s="296">
        <v>357</v>
      </c>
      <c r="K74" s="296">
        <v>420</v>
      </c>
      <c r="L74" s="296">
        <v>139</v>
      </c>
      <c r="M74" s="296">
        <v>7</v>
      </c>
      <c r="N74" s="296">
        <v>369</v>
      </c>
      <c r="O74" s="297">
        <v>100</v>
      </c>
      <c r="P74" s="296">
        <v>19</v>
      </c>
      <c r="Q74" s="296">
        <v>174</v>
      </c>
      <c r="R74" s="296">
        <v>153</v>
      </c>
      <c r="S74" s="296">
        <v>150</v>
      </c>
      <c r="T74" s="296">
        <v>513</v>
      </c>
      <c r="U74" s="296">
        <v>2134</v>
      </c>
      <c r="V74" s="172">
        <f t="shared" si="21"/>
        <v>7522</v>
      </c>
    </row>
    <row r="75" spans="1:22" x14ac:dyDescent="0.2">
      <c r="A75" s="287" t="s">
        <v>168</v>
      </c>
      <c r="B75" s="296">
        <v>32</v>
      </c>
      <c r="C75" s="296">
        <v>108</v>
      </c>
      <c r="D75" s="296">
        <v>141</v>
      </c>
      <c r="E75" s="296">
        <v>2</v>
      </c>
      <c r="F75" s="296"/>
      <c r="G75" s="296">
        <v>2</v>
      </c>
      <c r="H75" s="296"/>
      <c r="I75" s="296">
        <v>10</v>
      </c>
      <c r="J75" s="296">
        <v>38</v>
      </c>
      <c r="K75" s="296">
        <v>232</v>
      </c>
      <c r="L75" s="296">
        <v>1</v>
      </c>
      <c r="M75" s="296"/>
      <c r="N75" s="296">
        <v>8</v>
      </c>
      <c r="O75" s="297">
        <v>13</v>
      </c>
      <c r="P75" s="296">
        <v>2</v>
      </c>
      <c r="Q75" s="296">
        <v>10</v>
      </c>
      <c r="R75" s="296">
        <v>24</v>
      </c>
      <c r="S75" s="296">
        <v>4</v>
      </c>
      <c r="T75" s="296">
        <v>23</v>
      </c>
      <c r="U75" s="296">
        <v>1064</v>
      </c>
      <c r="V75" s="172">
        <f t="shared" si="21"/>
        <v>1714</v>
      </c>
    </row>
    <row r="76" spans="1:22" x14ac:dyDescent="0.2">
      <c r="A76" s="172" t="s">
        <v>164</v>
      </c>
      <c r="B76" s="296">
        <v>133</v>
      </c>
      <c r="C76" s="296">
        <v>2164</v>
      </c>
      <c r="D76" s="296">
        <v>2336</v>
      </c>
      <c r="E76" s="296">
        <v>41</v>
      </c>
      <c r="F76" s="296"/>
      <c r="G76" s="296">
        <v>2</v>
      </c>
      <c r="H76" s="296">
        <v>1</v>
      </c>
      <c r="I76" s="296"/>
      <c r="J76" s="296">
        <v>1241</v>
      </c>
      <c r="K76" s="296">
        <v>48</v>
      </c>
      <c r="L76" s="296">
        <v>42</v>
      </c>
      <c r="M76" s="296">
        <v>67</v>
      </c>
      <c r="N76" s="296">
        <v>841</v>
      </c>
      <c r="O76" s="297">
        <v>118</v>
      </c>
      <c r="P76" s="296">
        <v>20</v>
      </c>
      <c r="Q76" s="296">
        <v>205</v>
      </c>
      <c r="R76" s="296">
        <v>471</v>
      </c>
      <c r="S76" s="296">
        <v>456</v>
      </c>
      <c r="T76" s="296">
        <v>405</v>
      </c>
      <c r="U76" s="296">
        <v>12749</v>
      </c>
      <c r="V76" s="172">
        <f t="shared" si="21"/>
        <v>21340</v>
      </c>
    </row>
    <row r="77" spans="1:22" x14ac:dyDescent="0.2">
      <c r="A77" s="287" t="s">
        <v>165</v>
      </c>
      <c r="B77" s="296">
        <v>77</v>
      </c>
      <c r="C77" s="296">
        <v>483</v>
      </c>
      <c r="D77" s="296">
        <v>1295</v>
      </c>
      <c r="E77" s="296">
        <v>11</v>
      </c>
      <c r="F77" s="296"/>
      <c r="G77" s="296">
        <v>10</v>
      </c>
      <c r="H77" s="296">
        <v>16</v>
      </c>
      <c r="I77" s="296">
        <v>17</v>
      </c>
      <c r="J77" s="296">
        <v>790</v>
      </c>
      <c r="K77" s="296">
        <v>1</v>
      </c>
      <c r="L77" s="296">
        <v>116</v>
      </c>
      <c r="M77" s="296">
        <v>22</v>
      </c>
      <c r="N77" s="296">
        <v>289</v>
      </c>
      <c r="O77" s="297">
        <v>114</v>
      </c>
      <c r="P77" s="296">
        <v>15</v>
      </c>
      <c r="Q77" s="296">
        <v>156</v>
      </c>
      <c r="R77" s="296">
        <v>486</v>
      </c>
      <c r="S77" s="296">
        <v>173</v>
      </c>
      <c r="T77" s="296">
        <v>306</v>
      </c>
      <c r="U77" s="296">
        <v>1948</v>
      </c>
      <c r="V77" s="172">
        <f t="shared" si="21"/>
        <v>6325</v>
      </c>
    </row>
    <row r="78" spans="1:22" ht="25.5" x14ac:dyDescent="0.2">
      <c r="A78" s="287" t="s">
        <v>313</v>
      </c>
      <c r="B78" s="298">
        <f t="shared" ref="B78:U78" si="22">SUM(B71:B77)</f>
        <v>2763</v>
      </c>
      <c r="C78" s="298">
        <f t="shared" si="22"/>
        <v>36924</v>
      </c>
      <c r="D78" s="298">
        <f t="shared" si="22"/>
        <v>35878</v>
      </c>
      <c r="E78" s="298">
        <f t="shared" si="22"/>
        <v>785</v>
      </c>
      <c r="F78" s="298">
        <f t="shared" si="22"/>
        <v>266</v>
      </c>
      <c r="G78" s="298">
        <f t="shared" si="22"/>
        <v>472</v>
      </c>
      <c r="H78" s="298">
        <f t="shared" si="22"/>
        <v>275</v>
      </c>
      <c r="I78" s="298">
        <f t="shared" si="22"/>
        <v>654</v>
      </c>
      <c r="J78" s="298">
        <f t="shared" si="22"/>
        <v>31807</v>
      </c>
      <c r="K78" s="298">
        <f t="shared" si="22"/>
        <v>4028</v>
      </c>
      <c r="L78" s="298">
        <f t="shared" si="22"/>
        <v>4414</v>
      </c>
      <c r="M78" s="298">
        <f t="shared" si="22"/>
        <v>638</v>
      </c>
      <c r="N78" s="298">
        <f t="shared" si="22"/>
        <v>19926</v>
      </c>
      <c r="O78" s="298">
        <f t="shared" si="22"/>
        <v>2209</v>
      </c>
      <c r="P78" s="298">
        <f t="shared" si="22"/>
        <v>188</v>
      </c>
      <c r="Q78" s="298">
        <f t="shared" si="22"/>
        <v>4142</v>
      </c>
      <c r="R78" s="298">
        <f t="shared" si="22"/>
        <v>8197</v>
      </c>
      <c r="S78" s="298">
        <f t="shared" si="22"/>
        <v>7114</v>
      </c>
      <c r="T78" s="298">
        <f t="shared" si="22"/>
        <v>7905</v>
      </c>
      <c r="U78" s="298">
        <f t="shared" si="22"/>
        <v>86091</v>
      </c>
      <c r="V78" s="287">
        <f>SUM(V71:V77)</f>
        <v>254676</v>
      </c>
    </row>
    <row r="79" spans="1:22" x14ac:dyDescent="0.2">
      <c r="A79" s="162"/>
      <c r="B79" s="167"/>
      <c r="C79" s="167"/>
      <c r="D79" s="167"/>
      <c r="E79" s="167"/>
      <c r="F79" s="167"/>
      <c r="G79" s="167"/>
      <c r="H79" s="167"/>
      <c r="I79" s="167"/>
      <c r="J79" s="167"/>
      <c r="K79" s="167"/>
      <c r="L79" s="167"/>
      <c r="M79" s="52"/>
      <c r="N79" s="167"/>
      <c r="O79" s="288"/>
      <c r="P79" s="52"/>
    </row>
    <row r="80" spans="1:22" x14ac:dyDescent="0.2">
      <c r="A80" s="715"/>
      <c r="B80" s="715"/>
      <c r="C80" s="715"/>
      <c r="D80" s="715"/>
      <c r="E80" s="715"/>
      <c r="F80" s="167"/>
      <c r="G80" s="167"/>
      <c r="H80" s="167"/>
      <c r="I80" s="167"/>
      <c r="J80" s="167"/>
      <c r="K80" s="167"/>
      <c r="L80" s="167"/>
      <c r="M80" s="52"/>
      <c r="N80" s="167"/>
      <c r="O80" s="288"/>
      <c r="P80" s="52"/>
    </row>
    <row r="81" spans="1:16" ht="14.1" customHeight="1" x14ac:dyDescent="0.2">
      <c r="A81" s="716" t="s">
        <v>314</v>
      </c>
      <c r="B81" s="717"/>
      <c r="C81" s="718"/>
      <c r="D81" s="167"/>
      <c r="E81" s="299"/>
      <c r="F81" s="299"/>
      <c r="G81" s="300"/>
      <c r="H81" s="300"/>
      <c r="I81" s="167"/>
      <c r="J81" s="300"/>
      <c r="K81" s="300"/>
      <c r="L81" s="167"/>
      <c r="M81" s="300"/>
      <c r="N81" s="300"/>
      <c r="O81" s="288"/>
      <c r="P81" s="52"/>
    </row>
    <row r="82" spans="1:16" ht="14.1" customHeight="1" x14ac:dyDescent="0.2">
      <c r="A82" s="131" t="s">
        <v>258</v>
      </c>
      <c r="B82" s="118" t="s">
        <v>257</v>
      </c>
      <c r="C82" s="131" t="s">
        <v>315</v>
      </c>
      <c r="D82" s="301"/>
      <c r="E82" s="299"/>
      <c r="F82" s="299"/>
      <c r="G82" s="302"/>
      <c r="H82" s="303"/>
      <c r="I82" s="52"/>
      <c r="J82" s="302"/>
      <c r="K82" s="303"/>
      <c r="L82" s="52"/>
      <c r="M82" s="302"/>
      <c r="N82" s="303"/>
      <c r="O82" s="288"/>
      <c r="P82" s="52"/>
    </row>
    <row r="83" spans="1:16" ht="14.1" customHeight="1" x14ac:dyDescent="0.2">
      <c r="A83" s="40">
        <v>1</v>
      </c>
      <c r="B83" s="35" t="s">
        <v>259</v>
      </c>
      <c r="C83" s="528">
        <v>488820</v>
      </c>
      <c r="D83" s="304"/>
      <c r="E83" s="299"/>
      <c r="F83" s="299"/>
      <c r="G83" s="302"/>
      <c r="H83" s="303"/>
      <c r="I83" s="52"/>
      <c r="J83" s="302"/>
      <c r="K83" s="303"/>
      <c r="L83" s="52"/>
      <c r="M83" s="302"/>
      <c r="N83" s="303"/>
      <c r="O83" s="288"/>
      <c r="P83" s="52"/>
    </row>
    <row r="84" spans="1:16" ht="14.1" customHeight="1" x14ac:dyDescent="0.2">
      <c r="A84" s="40">
        <v>2</v>
      </c>
      <c r="B84" s="35" t="s">
        <v>261</v>
      </c>
      <c r="C84" s="528">
        <v>103402</v>
      </c>
      <c r="D84" s="304"/>
      <c r="E84" s="299"/>
      <c r="F84" s="299"/>
      <c r="G84" s="302"/>
      <c r="H84" s="303"/>
      <c r="I84" s="52"/>
      <c r="J84" s="302"/>
      <c r="K84" s="303"/>
      <c r="L84" s="52"/>
      <c r="M84" s="302"/>
      <c r="N84" s="303"/>
      <c r="O84" s="288"/>
      <c r="P84" s="52"/>
    </row>
    <row r="85" spans="1:16" x14ac:dyDescent="0.2">
      <c r="A85" s="40">
        <v>3</v>
      </c>
      <c r="B85" s="35" t="s">
        <v>316</v>
      </c>
      <c r="C85" s="528">
        <v>62242</v>
      </c>
      <c r="D85" s="304"/>
      <c r="E85" s="299"/>
      <c r="F85" s="299"/>
      <c r="G85" s="302"/>
      <c r="H85" s="303"/>
      <c r="I85" s="52"/>
      <c r="J85" s="302"/>
      <c r="K85" s="303"/>
      <c r="L85" s="52"/>
      <c r="M85" s="302"/>
      <c r="N85" s="303"/>
      <c r="O85" s="288"/>
      <c r="P85" s="52"/>
    </row>
    <row r="86" spans="1:16" ht="14.1" customHeight="1" x14ac:dyDescent="0.2">
      <c r="A86" s="305">
        <v>4</v>
      </c>
      <c r="B86" s="35" t="s">
        <v>262</v>
      </c>
      <c r="C86" s="528">
        <v>59469</v>
      </c>
      <c r="D86" s="304"/>
      <c r="E86" s="306"/>
      <c r="F86" s="306"/>
      <c r="G86" s="302"/>
      <c r="H86" s="303"/>
      <c r="I86" s="52"/>
      <c r="J86" s="302"/>
      <c r="K86" s="303"/>
      <c r="L86" s="52"/>
      <c r="M86" s="302"/>
      <c r="N86" s="303"/>
      <c r="O86" s="288"/>
      <c r="P86" s="52"/>
    </row>
    <row r="87" spans="1:16" ht="14.1" customHeight="1" x14ac:dyDescent="0.2">
      <c r="A87" s="305">
        <v>5</v>
      </c>
      <c r="B87" s="35" t="s">
        <v>264</v>
      </c>
      <c r="C87" s="528">
        <v>44153</v>
      </c>
      <c r="D87" s="304"/>
      <c r="E87" s="307"/>
      <c r="F87" s="307"/>
      <c r="G87" s="302"/>
      <c r="H87" s="303"/>
      <c r="I87" s="52"/>
      <c r="J87" s="302"/>
      <c r="K87" s="303"/>
      <c r="L87" s="52"/>
      <c r="M87" s="302"/>
      <c r="N87" s="303"/>
      <c r="O87" s="288"/>
      <c r="P87" s="52"/>
    </row>
    <row r="88" spans="1:16" ht="14.1" customHeight="1" x14ac:dyDescent="0.2">
      <c r="A88" s="305">
        <v>6</v>
      </c>
      <c r="B88" s="35" t="s">
        <v>263</v>
      </c>
      <c r="C88" s="528">
        <v>41453</v>
      </c>
      <c r="D88" s="304"/>
      <c r="E88" s="307"/>
      <c r="F88" s="307"/>
      <c r="G88" s="302"/>
      <c r="H88" s="303"/>
      <c r="I88" s="52"/>
      <c r="J88" s="302"/>
      <c r="K88" s="303"/>
      <c r="L88" s="52"/>
      <c r="M88" s="302"/>
      <c r="N88" s="303"/>
      <c r="O88" s="288"/>
      <c r="P88" s="52"/>
    </row>
    <row r="89" spans="1:16" ht="14.1" customHeight="1" x14ac:dyDescent="0.2">
      <c r="A89" s="305">
        <v>7</v>
      </c>
      <c r="B89" s="35" t="s">
        <v>317</v>
      </c>
      <c r="C89" s="528">
        <v>39569</v>
      </c>
      <c r="D89" s="304"/>
      <c r="E89" s="307"/>
      <c r="F89" s="307"/>
      <c r="G89" s="302"/>
      <c r="H89" s="303"/>
      <c r="I89" s="52"/>
      <c r="J89" s="302"/>
      <c r="K89" s="303"/>
      <c r="L89" s="52"/>
      <c r="M89" s="302"/>
      <c r="N89" s="303"/>
      <c r="O89" s="288"/>
      <c r="P89" s="52"/>
    </row>
    <row r="90" spans="1:16" ht="14.1" customHeight="1" x14ac:dyDescent="0.2">
      <c r="A90" s="305">
        <v>8</v>
      </c>
      <c r="B90" s="35" t="s">
        <v>269</v>
      </c>
      <c r="C90" s="528">
        <v>30826</v>
      </c>
      <c r="D90" s="304"/>
      <c r="E90" s="307"/>
      <c r="F90" s="307"/>
      <c r="G90" s="302"/>
      <c r="H90" s="303"/>
      <c r="I90" s="308"/>
      <c r="J90" s="302"/>
      <c r="K90" s="303"/>
      <c r="L90" s="308"/>
      <c r="M90" s="302"/>
      <c r="N90" s="303"/>
      <c r="O90" s="309"/>
      <c r="P90" s="308"/>
    </row>
    <row r="91" spans="1:16" ht="14.1" customHeight="1" x14ac:dyDescent="0.2">
      <c r="A91" s="305">
        <v>9</v>
      </c>
      <c r="B91" s="35" t="s">
        <v>318</v>
      </c>
      <c r="C91" s="528">
        <v>27283</v>
      </c>
      <c r="D91" s="304"/>
      <c r="E91" s="307"/>
      <c r="F91" s="307"/>
      <c r="G91" s="302"/>
      <c r="H91" s="303"/>
      <c r="I91" s="308"/>
      <c r="J91" s="302"/>
      <c r="K91" s="303"/>
      <c r="L91" s="308"/>
      <c r="M91" s="302"/>
      <c r="N91" s="303"/>
      <c r="O91" s="309"/>
      <c r="P91" s="308"/>
    </row>
    <row r="92" spans="1:16" ht="14.1" customHeight="1" x14ac:dyDescent="0.2">
      <c r="A92" s="305">
        <v>10</v>
      </c>
      <c r="B92" s="35" t="s">
        <v>270</v>
      </c>
      <c r="C92" s="528">
        <v>23786</v>
      </c>
      <c r="D92" s="304"/>
      <c r="E92" s="307"/>
      <c r="F92" s="307"/>
      <c r="G92" s="302"/>
      <c r="H92" s="303"/>
      <c r="I92" s="308"/>
      <c r="J92" s="302"/>
      <c r="K92" s="303"/>
      <c r="L92" s="308"/>
      <c r="M92" s="302"/>
      <c r="N92" s="303"/>
      <c r="O92" s="309"/>
      <c r="P92" s="308"/>
    </row>
    <row r="93" spans="1:16" ht="14.1" customHeight="1" x14ac:dyDescent="0.2">
      <c r="A93" s="305">
        <v>11</v>
      </c>
      <c r="B93" s="35" t="s">
        <v>319</v>
      </c>
      <c r="C93" s="528">
        <v>22710</v>
      </c>
      <c r="D93" s="304"/>
      <c r="E93" s="299"/>
      <c r="F93" s="299"/>
      <c r="G93" s="302"/>
      <c r="H93" s="303"/>
      <c r="I93" s="310"/>
      <c r="J93" s="302"/>
      <c r="K93" s="303"/>
      <c r="L93" s="310"/>
      <c r="M93" s="302"/>
      <c r="N93" s="303"/>
      <c r="O93" s="311"/>
      <c r="P93" s="310"/>
    </row>
    <row r="94" spans="1:16" ht="14.1" customHeight="1" x14ac:dyDescent="0.2">
      <c r="A94" s="305">
        <v>12</v>
      </c>
      <c r="B94" s="35" t="s">
        <v>320</v>
      </c>
      <c r="C94" s="528">
        <v>14377</v>
      </c>
      <c r="D94" s="304"/>
      <c r="E94" s="299"/>
      <c r="F94" s="299"/>
      <c r="G94" s="302"/>
      <c r="H94" s="303"/>
      <c r="I94" s="310"/>
      <c r="J94" s="302"/>
      <c r="K94" s="303"/>
      <c r="L94" s="310"/>
      <c r="M94" s="302"/>
      <c r="N94" s="303"/>
      <c r="O94" s="311"/>
      <c r="P94" s="310"/>
    </row>
    <row r="95" spans="1:16" ht="14.1" customHeight="1" x14ac:dyDescent="0.2">
      <c r="A95" s="305">
        <v>13</v>
      </c>
      <c r="B95" s="35" t="s">
        <v>267</v>
      </c>
      <c r="C95" s="528">
        <v>14359</v>
      </c>
      <c r="D95" s="304"/>
      <c r="E95" s="299"/>
      <c r="F95" s="299"/>
      <c r="G95" s="302"/>
      <c r="H95" s="303"/>
      <c r="I95" s="310"/>
      <c r="J95" s="302"/>
      <c r="K95" s="303"/>
      <c r="L95" s="310"/>
      <c r="M95" s="302"/>
      <c r="N95" s="303"/>
      <c r="O95" s="311"/>
      <c r="P95" s="310"/>
    </row>
    <row r="96" spans="1:16" x14ac:dyDescent="0.2">
      <c r="A96" s="305">
        <v>14</v>
      </c>
      <c r="B96" s="35" t="s">
        <v>260</v>
      </c>
      <c r="C96" s="528">
        <v>13990</v>
      </c>
      <c r="D96" s="304"/>
      <c r="E96" s="299"/>
      <c r="F96" s="299"/>
      <c r="G96" s="302"/>
      <c r="H96" s="303"/>
      <c r="I96" s="310"/>
      <c r="J96" s="302"/>
      <c r="K96" s="303"/>
      <c r="L96" s="310"/>
      <c r="M96" s="302"/>
      <c r="N96" s="303"/>
      <c r="O96" s="311"/>
      <c r="P96" s="167"/>
    </row>
    <row r="97" spans="1:16" ht="14.1" customHeight="1" x14ac:dyDescent="0.2">
      <c r="A97" s="305">
        <v>15</v>
      </c>
      <c r="B97" s="35" t="s">
        <v>321</v>
      </c>
      <c r="C97" s="528">
        <v>13609</v>
      </c>
      <c r="D97" s="304"/>
      <c r="E97" s="310"/>
      <c r="F97" s="310"/>
      <c r="G97" s="310"/>
      <c r="H97" s="167"/>
      <c r="I97" s="310"/>
      <c r="J97" s="310"/>
      <c r="K97" s="167"/>
      <c r="L97" s="310"/>
      <c r="M97" s="310"/>
      <c r="N97" s="167"/>
      <c r="O97" s="311"/>
      <c r="P97" s="167"/>
    </row>
    <row r="98" spans="1:16" x14ac:dyDescent="0.2">
      <c r="A98" s="305">
        <v>16</v>
      </c>
      <c r="B98" s="35" t="s">
        <v>322</v>
      </c>
      <c r="C98" s="528">
        <v>13581</v>
      </c>
      <c r="D98" s="304"/>
      <c r="E98" s="310"/>
      <c r="F98" s="310"/>
      <c r="G98" s="310"/>
      <c r="H98" s="310"/>
      <c r="I98" s="310"/>
      <c r="J98" s="310"/>
      <c r="K98" s="310"/>
      <c r="L98" s="310"/>
      <c r="M98" s="310"/>
      <c r="N98" s="310"/>
      <c r="O98" s="311"/>
      <c r="P98" s="167"/>
    </row>
    <row r="99" spans="1:16" ht="14.1" customHeight="1" x14ac:dyDescent="0.2">
      <c r="A99" s="305">
        <v>17</v>
      </c>
      <c r="B99" s="35" t="s">
        <v>268</v>
      </c>
      <c r="C99" s="528">
        <v>13496</v>
      </c>
      <c r="D99" s="304"/>
      <c r="E99" s="310"/>
      <c r="F99" s="310"/>
      <c r="G99" s="310"/>
      <c r="H99" s="310"/>
      <c r="I99" s="310"/>
      <c r="J99" s="310"/>
      <c r="K99" s="310"/>
      <c r="L99" s="310"/>
      <c r="M99" s="310"/>
      <c r="N99" s="310"/>
      <c r="O99" s="311"/>
      <c r="P99" s="167"/>
    </row>
    <row r="100" spans="1:16" ht="14.1" customHeight="1" x14ac:dyDescent="0.2">
      <c r="A100" s="305">
        <v>18</v>
      </c>
      <c r="B100" s="35" t="s">
        <v>323</v>
      </c>
      <c r="C100" s="528">
        <v>12756</v>
      </c>
      <c r="D100" s="304"/>
      <c r="E100" s="310"/>
      <c r="F100" s="310"/>
      <c r="G100" s="310"/>
      <c r="H100" s="310"/>
      <c r="I100" s="310"/>
      <c r="J100" s="310"/>
      <c r="K100" s="310"/>
      <c r="L100" s="310"/>
      <c r="M100" s="310"/>
      <c r="N100" s="310"/>
      <c r="O100" s="311"/>
      <c r="P100" s="167"/>
    </row>
    <row r="101" spans="1:16" ht="14.1" customHeight="1" x14ac:dyDescent="0.2">
      <c r="A101" s="305">
        <v>19</v>
      </c>
      <c r="B101" s="35" t="s">
        <v>324</v>
      </c>
      <c r="C101" s="528">
        <v>11202</v>
      </c>
      <c r="D101" s="304"/>
      <c r="E101" s="52"/>
      <c r="F101" s="52"/>
      <c r="G101" s="52"/>
      <c r="H101" s="52"/>
      <c r="I101" s="52"/>
      <c r="J101" s="52"/>
      <c r="K101" s="52"/>
      <c r="L101" s="52"/>
      <c r="M101" s="52"/>
      <c r="N101" s="52"/>
      <c r="O101" s="288"/>
      <c r="P101" s="52"/>
    </row>
    <row r="102" spans="1:16" ht="14.1" customHeight="1" x14ac:dyDescent="0.2">
      <c r="A102" s="305">
        <v>20</v>
      </c>
      <c r="B102" s="35" t="s">
        <v>325</v>
      </c>
      <c r="C102" s="528">
        <v>10663</v>
      </c>
      <c r="D102" s="304"/>
      <c r="E102" s="308"/>
      <c r="F102" s="308"/>
      <c r="G102" s="308"/>
      <c r="H102" s="308"/>
      <c r="I102" s="308"/>
      <c r="J102" s="308"/>
      <c r="K102" s="308"/>
      <c r="L102" s="308"/>
      <c r="M102" s="308"/>
      <c r="N102" s="308"/>
      <c r="O102" s="309"/>
      <c r="P102" s="308"/>
    </row>
    <row r="103" spans="1:16" x14ac:dyDescent="0.2">
      <c r="A103" s="312"/>
      <c r="B103" s="310"/>
      <c r="C103" s="313"/>
      <c r="D103" s="314"/>
      <c r="E103" s="308"/>
      <c r="F103" s="308"/>
      <c r="G103" s="308"/>
      <c r="H103" s="308"/>
      <c r="I103" s="308"/>
      <c r="J103" s="308"/>
      <c r="K103" s="308"/>
      <c r="L103" s="308"/>
      <c r="M103" s="308"/>
      <c r="N103" s="308"/>
      <c r="O103" s="309"/>
      <c r="P103" s="308"/>
    </row>
    <row r="104" spans="1:16" x14ac:dyDescent="0.2">
      <c r="A104" s="315"/>
      <c r="B104" s="286" t="s">
        <v>326</v>
      </c>
      <c r="C104" s="529">
        <v>30114</v>
      </c>
      <c r="D104" s="316"/>
      <c r="E104" s="310"/>
      <c r="F104" s="310"/>
      <c r="G104" s="310"/>
      <c r="H104" s="310"/>
      <c r="I104" s="310"/>
      <c r="J104" s="310"/>
      <c r="K104" s="310"/>
      <c r="L104" s="310"/>
      <c r="M104" s="310"/>
      <c r="N104" s="310"/>
      <c r="O104" s="311"/>
      <c r="P104" s="310"/>
    </row>
    <row r="105" spans="1:16" x14ac:dyDescent="0.2">
      <c r="A105" s="315"/>
      <c r="B105" s="310"/>
      <c r="C105" s="310"/>
      <c r="D105" s="310"/>
      <c r="E105" s="310"/>
      <c r="F105" s="310"/>
      <c r="G105" s="310"/>
      <c r="H105" s="310"/>
      <c r="I105" s="310"/>
      <c r="J105" s="310"/>
      <c r="K105" s="310"/>
      <c r="L105" s="310"/>
      <c r="M105" s="310"/>
      <c r="N105" s="310"/>
      <c r="O105" s="311"/>
      <c r="P105" s="310"/>
    </row>
    <row r="106" spans="1:16" x14ac:dyDescent="0.2">
      <c r="A106" s="315"/>
      <c r="B106" s="167" t="s">
        <v>327</v>
      </c>
      <c r="C106" s="310"/>
      <c r="D106" s="310"/>
      <c r="E106" s="310"/>
      <c r="F106" s="310"/>
      <c r="G106" s="310"/>
      <c r="H106" s="310"/>
      <c r="I106" s="310"/>
      <c r="J106" s="310"/>
      <c r="K106" s="310"/>
      <c r="L106" s="310"/>
      <c r="M106" s="310"/>
      <c r="N106" s="310"/>
      <c r="O106" s="311"/>
      <c r="P106" s="310"/>
    </row>
    <row r="107" spans="1:16" x14ac:dyDescent="0.2">
      <c r="A107" s="315"/>
      <c r="B107" s="167"/>
      <c r="C107" s="310"/>
      <c r="D107" s="310"/>
      <c r="E107" s="167"/>
      <c r="F107" s="167"/>
      <c r="G107" s="167"/>
      <c r="H107" s="167"/>
      <c r="I107" s="167"/>
      <c r="J107" s="167"/>
      <c r="K107" s="167"/>
      <c r="L107" s="167"/>
      <c r="M107" s="167"/>
      <c r="N107" s="167"/>
      <c r="O107" s="289"/>
      <c r="P107" s="167"/>
    </row>
    <row r="108" spans="1:16" x14ac:dyDescent="0.2">
      <c r="A108" s="315"/>
      <c r="B108" s="167"/>
      <c r="C108" s="310"/>
      <c r="D108" s="310"/>
      <c r="E108" s="167"/>
      <c r="F108" s="167"/>
      <c r="G108" s="167"/>
      <c r="H108" s="167"/>
      <c r="I108" s="167"/>
      <c r="J108" s="167"/>
      <c r="K108" s="167"/>
      <c r="L108" s="167"/>
      <c r="M108" s="167"/>
      <c r="N108" s="167"/>
      <c r="O108" s="289"/>
      <c r="P108" s="167"/>
    </row>
    <row r="109" spans="1:16" x14ac:dyDescent="0.2">
      <c r="A109" s="315"/>
      <c r="B109" s="167"/>
      <c r="C109" s="310"/>
      <c r="D109" s="310"/>
      <c r="E109" s="310"/>
      <c r="F109" s="310"/>
      <c r="G109" s="310"/>
      <c r="H109" s="310"/>
      <c r="I109" s="310"/>
      <c r="J109" s="310"/>
      <c r="K109" s="310"/>
      <c r="L109" s="310"/>
      <c r="M109" s="310"/>
      <c r="N109" s="310"/>
      <c r="O109" s="311"/>
      <c r="P109" s="310"/>
    </row>
    <row r="110" spans="1:16" x14ac:dyDescent="0.2">
      <c r="A110" s="315"/>
      <c r="B110" s="167"/>
      <c r="C110" s="310"/>
      <c r="D110" s="310"/>
      <c r="E110" s="310"/>
      <c r="F110" s="310"/>
      <c r="G110" s="310"/>
      <c r="H110" s="310"/>
      <c r="I110" s="310"/>
      <c r="J110" s="310"/>
      <c r="K110" s="310"/>
      <c r="L110" s="310"/>
      <c r="M110" s="310"/>
      <c r="N110" s="310"/>
      <c r="O110" s="311"/>
      <c r="P110" s="310"/>
    </row>
    <row r="111" spans="1:16" x14ac:dyDescent="0.2">
      <c r="A111" s="315"/>
      <c r="B111" s="167"/>
      <c r="C111" s="310"/>
      <c r="D111" s="310"/>
      <c r="E111" s="310"/>
      <c r="F111" s="310"/>
      <c r="G111" s="310"/>
      <c r="H111" s="310"/>
      <c r="I111" s="310"/>
      <c r="J111" s="310"/>
      <c r="K111" s="310"/>
      <c r="L111" s="310"/>
      <c r="M111" s="310"/>
      <c r="N111" s="310"/>
      <c r="O111" s="311"/>
      <c r="P111" s="310"/>
    </row>
    <row r="112" spans="1:16" x14ac:dyDescent="0.2">
      <c r="A112" s="317"/>
      <c r="B112" s="167"/>
      <c r="C112" s="12"/>
      <c r="D112" s="310"/>
      <c r="E112" s="310"/>
      <c r="F112" s="310"/>
      <c r="G112" s="310"/>
      <c r="H112" s="310"/>
      <c r="I112" s="310"/>
      <c r="J112" s="310"/>
      <c r="K112" s="310"/>
      <c r="L112" s="310"/>
      <c r="M112" s="310"/>
      <c r="N112" s="310"/>
      <c r="O112" s="311"/>
      <c r="P112" s="310"/>
    </row>
    <row r="113" spans="1:16" x14ac:dyDescent="0.2">
      <c r="A113" s="12"/>
      <c r="B113" s="167"/>
      <c r="C113" s="52"/>
      <c r="D113" s="12"/>
      <c r="E113" s="12"/>
      <c r="F113" s="12"/>
      <c r="G113" s="12"/>
      <c r="H113" s="12"/>
      <c r="I113" s="12"/>
      <c r="J113" s="12"/>
      <c r="K113" s="12"/>
      <c r="L113" s="12"/>
      <c r="M113" s="12"/>
      <c r="N113" s="12"/>
      <c r="O113" s="295"/>
      <c r="P113" s="12"/>
    </row>
    <row r="114" spans="1:16" x14ac:dyDescent="0.2">
      <c r="A114" s="318"/>
      <c r="B114" s="167"/>
      <c r="C114" s="52"/>
      <c r="D114" s="52"/>
      <c r="E114" s="52"/>
      <c r="F114" s="52"/>
      <c r="G114" s="52"/>
      <c r="H114" s="52"/>
      <c r="I114" s="52"/>
      <c r="J114" s="52"/>
      <c r="K114" s="52"/>
      <c r="L114" s="52"/>
      <c r="M114" s="52"/>
      <c r="N114" s="52"/>
      <c r="O114" s="288"/>
      <c r="P114" s="52"/>
    </row>
    <row r="115" spans="1:16" x14ac:dyDescent="0.2">
      <c r="A115" s="283"/>
      <c r="B115" s="167"/>
      <c r="C115" s="12"/>
      <c r="D115" s="52"/>
      <c r="E115" s="52"/>
      <c r="F115" s="52"/>
      <c r="G115" s="52"/>
      <c r="H115" s="52"/>
      <c r="I115" s="52"/>
      <c r="J115" s="52"/>
      <c r="K115" s="52"/>
      <c r="L115" s="52"/>
      <c r="M115" s="52"/>
      <c r="N115" s="52"/>
      <c r="O115" s="288"/>
      <c r="P115" s="52"/>
    </row>
    <row r="116" spans="1:16" x14ac:dyDescent="0.2">
      <c r="A116" s="12"/>
      <c r="B116" s="167"/>
      <c r="C116" s="319"/>
      <c r="D116" s="12"/>
      <c r="E116" s="12"/>
      <c r="F116" s="12"/>
      <c r="G116" s="12"/>
      <c r="H116" s="12"/>
      <c r="I116" s="12"/>
      <c r="J116" s="12"/>
      <c r="K116" s="12"/>
      <c r="L116" s="12"/>
      <c r="M116" s="12"/>
      <c r="N116" s="12"/>
      <c r="O116" s="295"/>
      <c r="P116" s="12"/>
    </row>
    <row r="117" spans="1:16" x14ac:dyDescent="0.2">
      <c r="A117" s="280"/>
      <c r="B117" s="167"/>
      <c r="C117" s="156"/>
      <c r="D117" s="319"/>
      <c r="E117" s="319"/>
      <c r="F117" s="319"/>
      <c r="G117" s="319"/>
      <c r="H117" s="319"/>
      <c r="I117" s="319"/>
      <c r="J117" s="319"/>
      <c r="K117" s="319"/>
      <c r="L117" s="319"/>
      <c r="M117" s="319"/>
      <c r="N117" s="319"/>
      <c r="O117" s="288"/>
      <c r="P117" s="319"/>
    </row>
    <row r="118" spans="1:16" x14ac:dyDescent="0.2">
      <c r="A118" s="280"/>
      <c r="B118" s="167"/>
      <c r="C118" s="156"/>
      <c r="D118" s="156"/>
      <c r="E118" s="156"/>
      <c r="F118" s="156"/>
      <c r="G118" s="156"/>
      <c r="H118" s="156"/>
      <c r="I118" s="156"/>
      <c r="J118" s="156"/>
      <c r="K118" s="156"/>
      <c r="L118" s="156"/>
      <c r="M118" s="156"/>
      <c r="N118" s="156"/>
      <c r="O118" s="289"/>
      <c r="P118" s="156"/>
    </row>
    <row r="119" spans="1:16" x14ac:dyDescent="0.2">
      <c r="A119" s="280"/>
      <c r="B119" s="167"/>
      <c r="C119" s="156"/>
      <c r="D119" s="156"/>
      <c r="E119" s="156"/>
      <c r="F119" s="156"/>
      <c r="G119" s="156"/>
      <c r="H119" s="156"/>
      <c r="I119" s="156"/>
      <c r="J119" s="156"/>
      <c r="K119" s="156"/>
      <c r="L119" s="156"/>
      <c r="M119" s="156"/>
      <c r="N119" s="156"/>
      <c r="O119" s="289"/>
      <c r="P119" s="156"/>
    </row>
    <row r="120" spans="1:16" x14ac:dyDescent="0.2">
      <c r="A120" s="280"/>
      <c r="B120" s="167"/>
      <c r="C120" s="156"/>
      <c r="D120" s="156"/>
      <c r="E120" s="156"/>
      <c r="F120" s="156"/>
      <c r="G120" s="156"/>
      <c r="H120" s="156"/>
      <c r="I120" s="156"/>
      <c r="J120" s="156"/>
      <c r="K120" s="156"/>
      <c r="L120" s="156"/>
      <c r="M120" s="156"/>
      <c r="N120" s="156"/>
      <c r="O120" s="289"/>
      <c r="P120" s="156"/>
    </row>
    <row r="121" spans="1:16" x14ac:dyDescent="0.2">
      <c r="A121" s="280"/>
      <c r="B121" s="167"/>
      <c r="C121" s="156"/>
      <c r="D121" s="156"/>
      <c r="E121" s="156"/>
      <c r="F121" s="156"/>
      <c r="G121" s="156"/>
      <c r="H121" s="156"/>
      <c r="I121" s="156"/>
      <c r="J121" s="156"/>
      <c r="K121" s="156"/>
      <c r="L121" s="156"/>
      <c r="M121" s="156"/>
      <c r="N121" s="156"/>
      <c r="O121" s="289"/>
      <c r="P121" s="156"/>
    </row>
    <row r="122" spans="1:16" x14ac:dyDescent="0.2">
      <c r="A122" s="280"/>
      <c r="B122" s="167"/>
      <c r="C122" s="156"/>
      <c r="D122" s="156"/>
      <c r="E122" s="156"/>
      <c r="F122" s="156"/>
      <c r="G122" s="156"/>
      <c r="H122" s="156"/>
      <c r="I122" s="156"/>
      <c r="J122" s="156"/>
      <c r="K122" s="156"/>
      <c r="L122" s="156"/>
      <c r="M122" s="156"/>
      <c r="N122" s="156"/>
      <c r="O122" s="289"/>
      <c r="P122" s="156"/>
    </row>
    <row r="123" spans="1:16" x14ac:dyDescent="0.2">
      <c r="A123" s="280"/>
      <c r="B123" s="167"/>
      <c r="C123" s="156"/>
      <c r="D123" s="156"/>
      <c r="E123" s="156"/>
      <c r="F123" s="156"/>
      <c r="G123" s="156"/>
      <c r="H123" s="156"/>
      <c r="I123" s="156"/>
      <c r="J123" s="156"/>
      <c r="K123" s="156"/>
      <c r="L123" s="156"/>
      <c r="M123" s="156"/>
      <c r="N123" s="156"/>
      <c r="O123" s="289"/>
      <c r="P123" s="156"/>
    </row>
    <row r="124" spans="1:16" x14ac:dyDescent="0.2">
      <c r="A124" s="280"/>
      <c r="B124" s="167"/>
      <c r="C124" s="156"/>
      <c r="D124" s="156"/>
      <c r="E124" s="156"/>
      <c r="F124" s="156"/>
      <c r="G124" s="156"/>
      <c r="H124" s="156"/>
      <c r="I124" s="156"/>
      <c r="J124" s="156"/>
      <c r="K124" s="156"/>
      <c r="L124" s="156"/>
      <c r="M124" s="156"/>
      <c r="N124" s="156"/>
      <c r="O124" s="289"/>
      <c r="P124" s="156"/>
    </row>
    <row r="125" spans="1:16" x14ac:dyDescent="0.2">
      <c r="A125" s="280"/>
      <c r="B125" s="167"/>
      <c r="C125" s="12"/>
      <c r="D125" s="156"/>
      <c r="E125" s="156"/>
      <c r="F125" s="156"/>
      <c r="G125" s="156"/>
      <c r="H125" s="156"/>
      <c r="I125" s="156"/>
      <c r="J125" s="156"/>
      <c r="K125" s="156"/>
      <c r="L125" s="156"/>
      <c r="M125" s="156"/>
      <c r="N125" s="156"/>
      <c r="O125" s="289"/>
      <c r="P125" s="156"/>
    </row>
    <row r="126" spans="1:16" x14ac:dyDescent="0.2">
      <c r="A126" s="12"/>
      <c r="B126" s="52"/>
      <c r="C126" s="52"/>
      <c r="D126" s="12"/>
      <c r="E126" s="12"/>
      <c r="F126" s="12"/>
      <c r="G126" s="12"/>
      <c r="H126" s="12"/>
      <c r="I126" s="12"/>
      <c r="J126" s="12"/>
      <c r="K126" s="12"/>
      <c r="L126" s="12"/>
      <c r="M126" s="12"/>
      <c r="N126" s="12"/>
      <c r="O126" s="295"/>
      <c r="P126" s="12"/>
    </row>
    <row r="127" spans="1:16" x14ac:dyDescent="0.2">
      <c r="A127" s="320"/>
      <c r="B127" s="52"/>
      <c r="C127" s="52"/>
      <c r="D127" s="52"/>
      <c r="E127" s="52"/>
      <c r="F127" s="52"/>
      <c r="G127" s="52"/>
      <c r="H127" s="52"/>
      <c r="I127" s="52"/>
      <c r="J127" s="52"/>
      <c r="K127" s="52"/>
      <c r="L127" s="52"/>
      <c r="M127" s="52"/>
      <c r="N127" s="52"/>
      <c r="O127" s="288"/>
      <c r="P127" s="52"/>
    </row>
    <row r="128" spans="1:16" x14ac:dyDescent="0.2">
      <c r="A128" s="280"/>
      <c r="B128" s="280"/>
      <c r="C128" s="280"/>
      <c r="D128" s="52"/>
      <c r="E128" s="52"/>
      <c r="F128" s="52"/>
      <c r="G128" s="52"/>
      <c r="H128" s="52"/>
      <c r="I128" s="52"/>
      <c r="J128" s="52"/>
      <c r="K128" s="52"/>
      <c r="L128" s="52"/>
      <c r="M128" s="52"/>
      <c r="N128" s="52"/>
      <c r="O128" s="288"/>
      <c r="P128" s="52"/>
    </row>
    <row r="129" spans="1:16" x14ac:dyDescent="0.2">
      <c r="A129" s="280"/>
      <c r="B129" s="12"/>
      <c r="C129" s="12"/>
      <c r="D129" s="280"/>
      <c r="E129" s="280"/>
      <c r="F129" s="280"/>
      <c r="G129" s="280"/>
      <c r="H129" s="280"/>
      <c r="I129" s="280"/>
      <c r="J129" s="280"/>
      <c r="K129" s="280"/>
      <c r="L129" s="280"/>
      <c r="M129" s="280"/>
      <c r="N129" s="280"/>
      <c r="O129" s="279"/>
      <c r="P129" s="280"/>
    </row>
    <row r="130" spans="1:16" x14ac:dyDescent="0.2">
      <c r="A130" s="12"/>
      <c r="B130" s="167"/>
      <c r="C130" s="167"/>
      <c r="D130" s="12"/>
      <c r="E130" s="12"/>
      <c r="F130" s="12"/>
      <c r="G130" s="12"/>
      <c r="H130" s="12"/>
      <c r="I130" s="12"/>
      <c r="J130" s="12"/>
      <c r="K130" s="12"/>
      <c r="L130" s="12"/>
      <c r="M130" s="12"/>
      <c r="N130" s="12"/>
      <c r="O130" s="295"/>
      <c r="P130" s="12"/>
    </row>
    <row r="131" spans="1:16" x14ac:dyDescent="0.2">
      <c r="A131" s="283"/>
      <c r="B131" s="167"/>
      <c r="C131" s="167"/>
      <c r="D131" s="167"/>
      <c r="E131" s="167"/>
      <c r="F131" s="167"/>
      <c r="G131" s="167"/>
      <c r="H131" s="167"/>
      <c r="I131" s="167"/>
      <c r="J131" s="167"/>
      <c r="K131" s="167"/>
      <c r="L131" s="167"/>
      <c r="M131" s="167"/>
      <c r="N131" s="167"/>
      <c r="O131" s="289"/>
      <c r="P131" s="167"/>
    </row>
    <row r="132" spans="1:16" x14ac:dyDescent="0.2">
      <c r="A132" s="283"/>
      <c r="B132" s="167"/>
      <c r="C132" s="167"/>
      <c r="D132" s="167"/>
      <c r="E132" s="167"/>
      <c r="F132" s="167"/>
      <c r="G132" s="167"/>
      <c r="H132" s="167"/>
      <c r="I132" s="167"/>
      <c r="J132" s="167"/>
      <c r="K132" s="167"/>
      <c r="L132" s="167"/>
      <c r="M132" s="167"/>
      <c r="N132" s="167"/>
      <c r="O132" s="289"/>
      <c r="P132" s="167"/>
    </row>
    <row r="133" spans="1:16" x14ac:dyDescent="0.2">
      <c r="A133" s="283"/>
      <c r="B133" s="167"/>
      <c r="C133" s="167"/>
      <c r="D133" s="167"/>
      <c r="E133" s="167"/>
      <c r="F133" s="167"/>
      <c r="G133" s="167"/>
      <c r="H133" s="167"/>
      <c r="I133" s="167"/>
      <c r="J133" s="167"/>
      <c r="K133" s="167"/>
      <c r="L133" s="167"/>
      <c r="M133" s="167"/>
      <c r="N133" s="167"/>
      <c r="O133" s="289"/>
      <c r="P133" s="167"/>
    </row>
    <row r="134" spans="1:16" x14ac:dyDescent="0.2">
      <c r="A134" s="283"/>
      <c r="B134" s="167"/>
      <c r="C134" s="167"/>
      <c r="D134" s="167"/>
      <c r="E134" s="167"/>
      <c r="F134" s="167"/>
      <c r="G134" s="167"/>
      <c r="H134" s="167"/>
      <c r="I134" s="167"/>
      <c r="J134" s="167"/>
      <c r="K134" s="167"/>
      <c r="L134" s="167"/>
      <c r="M134" s="167"/>
      <c r="N134" s="167"/>
      <c r="O134" s="289"/>
      <c r="P134" s="167"/>
    </row>
    <row r="135" spans="1:16" x14ac:dyDescent="0.2">
      <c r="A135" s="283"/>
      <c r="B135" s="167"/>
      <c r="C135" s="167"/>
      <c r="D135" s="167"/>
      <c r="E135" s="167"/>
      <c r="F135" s="167"/>
      <c r="G135" s="167"/>
      <c r="H135" s="167"/>
      <c r="I135" s="167"/>
      <c r="J135" s="167"/>
      <c r="K135" s="167"/>
      <c r="L135" s="167"/>
      <c r="M135" s="167"/>
      <c r="N135" s="167"/>
      <c r="O135" s="289"/>
      <c r="P135" s="167"/>
    </row>
    <row r="136" spans="1:16" x14ac:dyDescent="0.2">
      <c r="A136" s="283"/>
      <c r="B136" s="167"/>
      <c r="C136" s="167"/>
      <c r="D136" s="167"/>
      <c r="E136" s="167"/>
      <c r="F136" s="167"/>
      <c r="G136" s="167"/>
      <c r="H136" s="167"/>
      <c r="I136" s="167"/>
      <c r="J136" s="167"/>
      <c r="K136" s="167"/>
      <c r="L136" s="167"/>
      <c r="M136" s="167"/>
      <c r="N136" s="167"/>
      <c r="O136" s="289"/>
      <c r="P136" s="167"/>
    </row>
    <row r="137" spans="1:16" x14ac:dyDescent="0.2">
      <c r="A137" s="283"/>
      <c r="B137" s="167"/>
      <c r="C137" s="167"/>
      <c r="D137" s="167"/>
      <c r="E137" s="167"/>
      <c r="F137" s="167"/>
      <c r="G137" s="167"/>
      <c r="H137" s="167"/>
      <c r="I137" s="167"/>
      <c r="J137" s="167"/>
      <c r="K137" s="167"/>
      <c r="L137" s="167"/>
      <c r="M137" s="167"/>
      <c r="N137" s="167"/>
      <c r="O137" s="289"/>
      <c r="P137" s="167"/>
    </row>
    <row r="138" spans="1:16" x14ac:dyDescent="0.2">
      <c r="A138" s="280"/>
      <c r="D138" s="167"/>
      <c r="E138" s="167"/>
      <c r="F138" s="167"/>
      <c r="G138" s="167"/>
      <c r="H138" s="167"/>
      <c r="I138" s="167"/>
      <c r="J138" s="167"/>
      <c r="K138" s="167"/>
      <c r="L138" s="167"/>
      <c r="M138" s="167"/>
      <c r="N138" s="167"/>
      <c r="O138" s="289"/>
      <c r="P138" s="167"/>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sheetPr>
  <dimension ref="A1:K63"/>
  <sheetViews>
    <sheetView topLeftCell="A10" zoomScale="90" zoomScaleNormal="90" workbookViewId="0">
      <selection activeCell="A3" sqref="A3:B3"/>
    </sheetView>
  </sheetViews>
  <sheetFormatPr defaultRowHeight="12.75" x14ac:dyDescent="0.2"/>
  <cols>
    <col min="1" max="3" width="25.7109375" style="328" customWidth="1"/>
    <col min="4" max="4" width="25.7109375" style="330" customWidth="1"/>
  </cols>
  <sheetData>
    <row r="1" spans="1:5" s="12" customFormat="1" ht="45.75" customHeight="1" x14ac:dyDescent="0.2">
      <c r="A1" s="722" t="s">
        <v>328</v>
      </c>
      <c r="B1" s="722"/>
      <c r="C1" s="722"/>
      <c r="D1" s="722"/>
      <c r="E1" s="722"/>
    </row>
    <row r="3" spans="1:5" ht="14.25" x14ac:dyDescent="0.2">
      <c r="A3" s="322" t="s">
        <v>329</v>
      </c>
      <c r="B3" s="322" t="s">
        <v>330</v>
      </c>
      <c r="C3" s="322" t="s">
        <v>331</v>
      </c>
      <c r="D3" s="323" t="s">
        <v>332</v>
      </c>
    </row>
    <row r="4" spans="1:5" ht="14.25" x14ac:dyDescent="0.2">
      <c r="A4" s="324" t="s">
        <v>333</v>
      </c>
      <c r="B4" s="325">
        <v>229638</v>
      </c>
      <c r="C4" s="326">
        <v>196921.74600000001</v>
      </c>
      <c r="D4" s="327">
        <v>2709.2084072225794</v>
      </c>
    </row>
    <row r="5" spans="1:5" x14ac:dyDescent="0.2">
      <c r="A5" s="324" t="s">
        <v>264</v>
      </c>
      <c r="B5" s="325">
        <v>44163</v>
      </c>
      <c r="C5" s="246">
        <v>19372.606</v>
      </c>
      <c r="D5" s="327">
        <v>223.42801982353319</v>
      </c>
    </row>
    <row r="6" spans="1:5" ht="14.25" x14ac:dyDescent="0.2">
      <c r="A6" s="324" t="s">
        <v>334</v>
      </c>
      <c r="B6" s="325">
        <v>103454</v>
      </c>
      <c r="C6" s="246">
        <v>237997.50899999999</v>
      </c>
      <c r="D6" s="327">
        <v>755.28934511438865</v>
      </c>
    </row>
    <row r="7" spans="1:5" x14ac:dyDescent="0.2">
      <c r="A7" s="324" t="s">
        <v>260</v>
      </c>
      <c r="B7" s="325">
        <v>13997</v>
      </c>
      <c r="C7" s="246">
        <v>61102.59</v>
      </c>
      <c r="D7" s="327">
        <v>648.14241152403611</v>
      </c>
    </row>
    <row r="8" spans="1:5" x14ac:dyDescent="0.2">
      <c r="A8" s="324" t="s">
        <v>335</v>
      </c>
      <c r="B8" s="325">
        <v>440907</v>
      </c>
      <c r="C8" s="326">
        <v>165033.647</v>
      </c>
      <c r="D8" s="327">
        <v>1031.1404301854554</v>
      </c>
    </row>
    <row r="9" spans="1:5" ht="14.25" x14ac:dyDescent="0.2">
      <c r="A9" s="324" t="s">
        <v>336</v>
      </c>
      <c r="B9" s="325">
        <v>30123</v>
      </c>
      <c r="C9" s="246">
        <v>44510.036</v>
      </c>
      <c r="D9" s="327">
        <v>410.30184036109472</v>
      </c>
    </row>
    <row r="10" spans="1:5" x14ac:dyDescent="0.2">
      <c r="B10" s="329">
        <f>SUM(B4:B9)</f>
        <v>862282</v>
      </c>
      <c r="C10" s="329">
        <f t="shared" ref="C10:D10" si="0">SUM(C4:C9)</f>
        <v>724938.13399999996</v>
      </c>
      <c r="D10" s="329">
        <f t="shared" si="0"/>
        <v>5777.5104542310883</v>
      </c>
    </row>
    <row r="11" spans="1:5" x14ac:dyDescent="0.2">
      <c r="A11" s="328" t="s">
        <v>337</v>
      </c>
    </row>
    <row r="12" spans="1:5" x14ac:dyDescent="0.2">
      <c r="A12" s="328" t="s">
        <v>338</v>
      </c>
    </row>
    <row r="13" spans="1:5" x14ac:dyDescent="0.2">
      <c r="A13" s="328" t="s">
        <v>339</v>
      </c>
    </row>
    <row r="14" spans="1:5" x14ac:dyDescent="0.2">
      <c r="A14" s="328" t="s">
        <v>340</v>
      </c>
    </row>
    <row r="35" spans="1:11" x14ac:dyDescent="0.2">
      <c r="A35" s="613" t="s">
        <v>894</v>
      </c>
    </row>
    <row r="36" spans="1:11" x14ac:dyDescent="0.2">
      <c r="A36" s="614" t="s">
        <v>895</v>
      </c>
    </row>
    <row r="37" spans="1:11" x14ac:dyDescent="0.2">
      <c r="A37" s="613" t="s">
        <v>492</v>
      </c>
    </row>
    <row r="38" spans="1:11" x14ac:dyDescent="0.2">
      <c r="A38" s="613" t="s">
        <v>897</v>
      </c>
    </row>
    <row r="39" spans="1:11" x14ac:dyDescent="0.2">
      <c r="A39" s="613" t="s">
        <v>898</v>
      </c>
    </row>
    <row r="40" spans="1:11" x14ac:dyDescent="0.2">
      <c r="A40" s="613" t="s">
        <v>899</v>
      </c>
    </row>
    <row r="41" spans="1:11" x14ac:dyDescent="0.2">
      <c r="A41" s="613" t="s">
        <v>496</v>
      </c>
    </row>
    <row r="42" spans="1:11" x14ac:dyDescent="0.2">
      <c r="A42" s="613" t="s">
        <v>266</v>
      </c>
    </row>
    <row r="43" spans="1:11" x14ac:dyDescent="0.2">
      <c r="A43" s="613" t="s">
        <v>900</v>
      </c>
    </row>
    <row r="44" spans="1:11" x14ac:dyDescent="0.2">
      <c r="A44" s="613" t="s">
        <v>387</v>
      </c>
    </row>
    <row r="45" spans="1:11" x14ac:dyDescent="0.2">
      <c r="A45" s="613" t="s">
        <v>319</v>
      </c>
      <c r="K45" s="333"/>
    </row>
    <row r="46" spans="1:11" x14ac:dyDescent="0.2">
      <c r="A46" s="613" t="s">
        <v>269</v>
      </c>
    </row>
    <row r="47" spans="1:11" x14ac:dyDescent="0.2">
      <c r="A47" s="613" t="s">
        <v>403</v>
      </c>
    </row>
    <row r="48" spans="1:11" x14ac:dyDescent="0.2">
      <c r="A48" s="613" t="s">
        <v>901</v>
      </c>
    </row>
    <row r="49" spans="1:1" x14ac:dyDescent="0.2">
      <c r="A49" s="613" t="s">
        <v>495</v>
      </c>
    </row>
    <row r="50" spans="1:1" x14ac:dyDescent="0.2">
      <c r="A50" s="613" t="s">
        <v>267</v>
      </c>
    </row>
    <row r="51" spans="1:1" x14ac:dyDescent="0.2">
      <c r="A51" s="613" t="s">
        <v>902</v>
      </c>
    </row>
    <row r="52" spans="1:1" x14ac:dyDescent="0.2">
      <c r="A52" s="613" t="s">
        <v>903</v>
      </c>
    </row>
    <row r="53" spans="1:1" x14ac:dyDescent="0.2">
      <c r="A53" s="613" t="s">
        <v>904</v>
      </c>
    </row>
    <row r="54" spans="1:1" x14ac:dyDescent="0.2">
      <c r="A54" s="613" t="s">
        <v>905</v>
      </c>
    </row>
    <row r="55" spans="1:1" x14ac:dyDescent="0.2">
      <c r="A55" s="613" t="s">
        <v>323</v>
      </c>
    </row>
    <row r="56" spans="1:1" x14ac:dyDescent="0.2">
      <c r="A56" s="613" t="s">
        <v>404</v>
      </c>
    </row>
    <row r="57" spans="1:1" x14ac:dyDescent="0.2">
      <c r="A57" s="613" t="s">
        <v>416</v>
      </c>
    </row>
    <row r="58" spans="1:1" x14ac:dyDescent="0.2">
      <c r="A58" s="613" t="s">
        <v>420</v>
      </c>
    </row>
    <row r="59" spans="1:1" x14ac:dyDescent="0.2">
      <c r="A59" s="613" t="s">
        <v>906</v>
      </c>
    </row>
    <row r="60" spans="1:1" x14ac:dyDescent="0.2">
      <c r="A60" s="613" t="s">
        <v>907</v>
      </c>
    </row>
    <row r="61" spans="1:1" x14ac:dyDescent="0.2">
      <c r="A61" s="613" t="s">
        <v>268</v>
      </c>
    </row>
    <row r="62" spans="1:1" x14ac:dyDescent="0.2">
      <c r="A62" s="613" t="s">
        <v>908</v>
      </c>
    </row>
    <row r="63" spans="1:1" x14ac:dyDescent="0.2">
      <c r="A63" s="613" t="s">
        <v>896</v>
      </c>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61"/>
  <sheetViews>
    <sheetView topLeftCell="A19" zoomScaleNormal="100" workbookViewId="0">
      <selection activeCell="A3" sqref="A3:B3"/>
    </sheetView>
  </sheetViews>
  <sheetFormatPr defaultColWidth="8.85546875" defaultRowHeight="12.75" x14ac:dyDescent="0.2"/>
  <cols>
    <col min="1" max="1" width="16.140625" style="27" customWidth="1"/>
    <col min="2" max="6" width="13.42578125" style="27" customWidth="1"/>
    <col min="7" max="7" width="12.140625" style="27" customWidth="1"/>
    <col min="8" max="8" width="15" style="27" customWidth="1"/>
    <col min="9" max="9" width="18.42578125" style="27" customWidth="1"/>
    <col min="10" max="10" width="7.28515625" style="27" customWidth="1"/>
    <col min="11" max="13" width="8.85546875" style="27"/>
    <col min="23" max="16384" width="8.85546875" style="27"/>
  </cols>
  <sheetData>
    <row r="1" spans="1:22" s="331" customFormat="1" ht="107.25" customHeight="1" x14ac:dyDescent="0.2">
      <c r="A1" s="672" t="s">
        <v>863</v>
      </c>
      <c r="B1" s="672"/>
      <c r="C1" s="672"/>
      <c r="D1" s="672"/>
      <c r="E1" s="672"/>
      <c r="F1" s="672"/>
      <c r="G1" s="672"/>
      <c r="H1" s="672"/>
      <c r="I1" s="10"/>
      <c r="J1" s="10"/>
      <c r="N1"/>
      <c r="O1"/>
      <c r="P1"/>
      <c r="Q1"/>
      <c r="R1"/>
      <c r="S1"/>
      <c r="T1"/>
      <c r="U1"/>
      <c r="V1"/>
    </row>
    <row r="2" spans="1:22" s="331" customFormat="1" ht="12" customHeight="1" x14ac:dyDescent="0.2">
      <c r="A2" s="332"/>
      <c r="B2" s="332"/>
      <c r="C2" s="332"/>
      <c r="D2" s="332"/>
      <c r="E2" s="332"/>
      <c r="F2" s="332"/>
      <c r="G2" s="332"/>
      <c r="H2" s="332"/>
      <c r="I2" s="10"/>
      <c r="J2" s="10"/>
      <c r="N2"/>
      <c r="O2"/>
      <c r="P2"/>
      <c r="Q2"/>
      <c r="R2"/>
      <c r="S2"/>
      <c r="T2"/>
      <c r="U2"/>
      <c r="V2"/>
    </row>
    <row r="3" spans="1:22" s="331" customFormat="1" ht="12" customHeight="1" x14ac:dyDescent="0.2">
      <c r="A3" s="332"/>
      <c r="B3" s="332"/>
      <c r="C3" s="332"/>
      <c r="D3" s="332"/>
      <c r="E3" s="332"/>
      <c r="F3" s="332"/>
      <c r="G3" s="332"/>
      <c r="H3" s="332"/>
      <c r="I3" s="10"/>
      <c r="J3" s="10"/>
      <c r="N3"/>
      <c r="O3"/>
      <c r="P3"/>
      <c r="Q3"/>
      <c r="R3"/>
      <c r="S3"/>
      <c r="T3"/>
      <c r="U3"/>
      <c r="V3"/>
    </row>
    <row r="4" spans="1:22" s="331" customFormat="1" ht="12" customHeight="1" x14ac:dyDescent="0.2">
      <c r="A4" s="332"/>
      <c r="B4" s="332"/>
      <c r="C4" s="332"/>
      <c r="D4" s="332"/>
      <c r="E4" s="332"/>
      <c r="F4" s="332"/>
      <c r="G4" s="332"/>
      <c r="H4" s="332"/>
      <c r="I4" s="10"/>
      <c r="J4" s="10"/>
      <c r="N4"/>
      <c r="O4"/>
      <c r="P4"/>
      <c r="Q4"/>
      <c r="R4"/>
      <c r="S4"/>
      <c r="T4"/>
      <c r="U4"/>
      <c r="V4"/>
    </row>
    <row r="5" spans="1:22" s="331" customFormat="1" ht="12" customHeight="1" x14ac:dyDescent="0.2">
      <c r="A5" s="332"/>
      <c r="B5" s="332"/>
      <c r="C5" s="332"/>
      <c r="D5" s="332"/>
      <c r="E5" s="332"/>
      <c r="F5" s="332"/>
      <c r="G5" s="332"/>
      <c r="H5" s="332"/>
      <c r="I5" s="10"/>
      <c r="J5" s="10"/>
      <c r="N5"/>
      <c r="O5"/>
      <c r="P5"/>
      <c r="Q5"/>
      <c r="R5"/>
      <c r="S5"/>
      <c r="T5"/>
      <c r="U5"/>
      <c r="V5"/>
    </row>
    <row r="6" spans="1:22" s="331" customFormat="1" ht="12" customHeight="1" x14ac:dyDescent="0.2">
      <c r="A6" s="332"/>
      <c r="B6" s="332"/>
      <c r="C6" s="332"/>
      <c r="D6" s="332"/>
      <c r="E6" s="332"/>
      <c r="F6" s="332"/>
      <c r="G6" s="332"/>
      <c r="H6" s="332"/>
      <c r="I6" s="10"/>
      <c r="J6" s="10"/>
      <c r="N6"/>
      <c r="O6"/>
      <c r="P6"/>
      <c r="Q6"/>
      <c r="R6"/>
      <c r="S6"/>
      <c r="T6"/>
      <c r="U6"/>
      <c r="V6"/>
    </row>
    <row r="7" spans="1:22" s="331" customFormat="1" ht="12" customHeight="1" x14ac:dyDescent="0.2">
      <c r="A7" s="332"/>
      <c r="B7" s="332"/>
      <c r="C7" s="332"/>
      <c r="D7" s="332"/>
      <c r="E7" s="332"/>
      <c r="F7" s="332"/>
      <c r="G7" s="332"/>
      <c r="H7" s="332"/>
      <c r="I7" s="10"/>
      <c r="J7" s="10"/>
      <c r="N7"/>
      <c r="O7"/>
      <c r="P7"/>
      <c r="Q7"/>
      <c r="R7"/>
      <c r="S7"/>
      <c r="T7"/>
      <c r="U7"/>
      <c r="V7"/>
    </row>
    <row r="8" spans="1:22" s="331" customFormat="1" ht="12" customHeight="1" x14ac:dyDescent="0.2">
      <c r="A8" s="27"/>
      <c r="B8" s="27"/>
      <c r="C8" s="27"/>
      <c r="D8" s="27"/>
      <c r="E8" s="332"/>
      <c r="F8" s="332"/>
      <c r="G8" s="332"/>
      <c r="H8" s="332"/>
      <c r="I8" s="10"/>
      <c r="J8" s="10"/>
      <c r="N8"/>
      <c r="O8"/>
      <c r="P8"/>
      <c r="Q8"/>
      <c r="R8"/>
      <c r="S8"/>
      <c r="T8"/>
      <c r="U8"/>
      <c r="V8"/>
    </row>
    <row r="9" spans="1:22" s="331" customFormat="1" ht="12" customHeight="1" x14ac:dyDescent="0.2">
      <c r="A9" s="27"/>
      <c r="B9" s="27"/>
      <c r="C9" s="27"/>
      <c r="D9" s="27"/>
      <c r="E9" s="332"/>
      <c r="F9" s="332"/>
      <c r="G9" s="332"/>
      <c r="H9" s="332"/>
      <c r="I9" s="10"/>
      <c r="J9" s="10"/>
      <c r="N9"/>
      <c r="O9"/>
      <c r="P9"/>
      <c r="Q9"/>
      <c r="R9"/>
      <c r="S9"/>
      <c r="T9"/>
      <c r="U9"/>
      <c r="V9"/>
    </row>
    <row r="10" spans="1:22" s="331" customFormat="1" ht="12" customHeight="1" x14ac:dyDescent="0.2">
      <c r="A10" s="333" t="s">
        <v>341</v>
      </c>
      <c r="B10" s="27"/>
      <c r="C10" s="27"/>
      <c r="D10" s="27"/>
      <c r="E10" s="332"/>
      <c r="F10" s="332"/>
      <c r="G10" s="332"/>
      <c r="H10" s="332"/>
      <c r="I10" s="10"/>
      <c r="J10" s="10"/>
      <c r="N10"/>
      <c r="O10"/>
      <c r="P10"/>
      <c r="Q10"/>
      <c r="R10"/>
      <c r="S10"/>
      <c r="T10"/>
      <c r="U10"/>
      <c r="V10"/>
    </row>
    <row r="11" spans="1:22" s="331" customFormat="1" ht="12" customHeight="1" x14ac:dyDescent="0.2">
      <c r="A11" s="333"/>
      <c r="B11" s="27"/>
      <c r="C11" s="27"/>
      <c r="D11" s="27"/>
      <c r="E11" s="332"/>
      <c r="F11" s="332"/>
      <c r="G11" s="332"/>
      <c r="H11" s="332"/>
      <c r="I11" s="10"/>
      <c r="J11" s="10"/>
      <c r="N11"/>
      <c r="O11"/>
      <c r="P11"/>
      <c r="Q11"/>
      <c r="R11"/>
      <c r="S11"/>
      <c r="T11"/>
      <c r="U11"/>
      <c r="V11"/>
    </row>
    <row r="12" spans="1:22" s="331" customFormat="1" ht="11.1" customHeight="1" x14ac:dyDescent="0.2">
      <c r="A12" s="31" t="s">
        <v>65</v>
      </c>
      <c r="B12" s="334" t="s">
        <v>342</v>
      </c>
      <c r="C12" s="334" t="s">
        <v>343</v>
      </c>
      <c r="D12" s="334" t="s">
        <v>344</v>
      </c>
      <c r="E12" s="335" t="s">
        <v>345</v>
      </c>
      <c r="F12" s="336" t="s">
        <v>346</v>
      </c>
      <c r="G12" s="332"/>
      <c r="H12" s="332"/>
      <c r="I12" s="10"/>
      <c r="J12" s="10"/>
      <c r="N12"/>
      <c r="O12"/>
      <c r="P12"/>
      <c r="Q12"/>
      <c r="R12"/>
      <c r="S12"/>
      <c r="T12"/>
      <c r="U12"/>
      <c r="V12"/>
    </row>
    <row r="13" spans="1:22" s="331" customFormat="1" ht="12" customHeight="1" x14ac:dyDescent="0.2">
      <c r="A13" s="79" t="s">
        <v>68</v>
      </c>
      <c r="B13" s="227">
        <v>52864</v>
      </c>
      <c r="C13" s="227">
        <v>501339</v>
      </c>
      <c r="D13" s="337">
        <v>35782</v>
      </c>
      <c r="E13" s="227">
        <v>28752</v>
      </c>
      <c r="F13" s="227">
        <v>8907</v>
      </c>
      <c r="G13" s="332"/>
      <c r="H13" s="332"/>
      <c r="I13" s="10"/>
      <c r="J13" s="10"/>
      <c r="N13"/>
      <c r="O13"/>
      <c r="P13"/>
      <c r="Q13"/>
      <c r="R13"/>
      <c r="S13"/>
      <c r="T13"/>
      <c r="U13"/>
      <c r="V13"/>
    </row>
    <row r="14" spans="1:22" ht="12" customHeight="1" x14ac:dyDescent="0.2">
      <c r="A14" s="338" t="s">
        <v>69</v>
      </c>
      <c r="B14" s="227">
        <v>30739</v>
      </c>
      <c r="C14" s="227">
        <v>203901</v>
      </c>
      <c r="D14" s="227">
        <v>20779</v>
      </c>
      <c r="E14" s="227">
        <v>15683</v>
      </c>
      <c r="F14" s="227">
        <v>5425</v>
      </c>
      <c r="I14" s="331"/>
      <c r="M14" s="339"/>
    </row>
    <row r="15" spans="1:22" x14ac:dyDescent="0.2">
      <c r="A15" s="338" t="s">
        <v>70</v>
      </c>
      <c r="B15" s="227">
        <v>8284</v>
      </c>
      <c r="C15" s="227">
        <v>53139</v>
      </c>
      <c r="D15" s="227">
        <v>6574</v>
      </c>
      <c r="E15" s="227">
        <v>5261</v>
      </c>
      <c r="F15" s="337">
        <v>1517</v>
      </c>
    </row>
    <row r="16" spans="1:22" x14ac:dyDescent="0.2">
      <c r="A16" s="338" t="s">
        <v>305</v>
      </c>
      <c r="B16" s="227">
        <v>246689</v>
      </c>
      <c r="C16" s="227">
        <v>6004302</v>
      </c>
      <c r="D16" s="227">
        <v>141377</v>
      </c>
      <c r="E16" s="227">
        <v>97954</v>
      </c>
      <c r="F16" s="227">
        <v>47035</v>
      </c>
    </row>
    <row r="17" spans="1:6" x14ac:dyDescent="0.2">
      <c r="A17" s="338" t="s">
        <v>72</v>
      </c>
      <c r="B17" s="227">
        <v>10494</v>
      </c>
      <c r="C17" s="227">
        <v>102909</v>
      </c>
      <c r="D17" s="227">
        <v>7365</v>
      </c>
      <c r="E17" s="227">
        <v>6136</v>
      </c>
      <c r="F17" s="227">
        <v>1579</v>
      </c>
    </row>
    <row r="18" spans="1:6" ht="12.95" customHeight="1" x14ac:dyDescent="0.2">
      <c r="A18" s="338" t="s">
        <v>130</v>
      </c>
      <c r="B18" s="337">
        <v>140454</v>
      </c>
      <c r="C18" s="337">
        <v>865811</v>
      </c>
      <c r="D18" s="337">
        <v>103590</v>
      </c>
      <c r="E18" s="337">
        <v>76632</v>
      </c>
      <c r="F18" s="337">
        <v>29256</v>
      </c>
    </row>
    <row r="19" spans="1:6" x14ac:dyDescent="0.2">
      <c r="A19" s="338" t="s">
        <v>74</v>
      </c>
      <c r="B19" s="227">
        <v>443373</v>
      </c>
      <c r="C19" s="227">
        <v>5429821</v>
      </c>
      <c r="D19" s="227">
        <v>232392</v>
      </c>
      <c r="E19" s="227">
        <v>175047</v>
      </c>
      <c r="F19" s="227">
        <v>72071</v>
      </c>
    </row>
    <row r="20" spans="1:6" x14ac:dyDescent="0.2">
      <c r="A20" s="338" t="s">
        <v>75</v>
      </c>
      <c r="B20" s="227">
        <v>729565</v>
      </c>
      <c r="C20" s="227">
        <v>4032173</v>
      </c>
      <c r="D20" s="227">
        <v>505990</v>
      </c>
      <c r="E20" s="227">
        <v>391914</v>
      </c>
      <c r="F20" s="227">
        <v>144003</v>
      </c>
    </row>
    <row r="21" spans="1:6" x14ac:dyDescent="0.2">
      <c r="A21" s="338" t="s">
        <v>76</v>
      </c>
      <c r="B21" s="227">
        <v>14071</v>
      </c>
      <c r="C21" s="227">
        <v>97324</v>
      </c>
      <c r="D21" s="227">
        <v>10766</v>
      </c>
      <c r="E21" s="227">
        <v>9121</v>
      </c>
      <c r="F21" s="227">
        <v>2196</v>
      </c>
    </row>
    <row r="22" spans="1:6" x14ac:dyDescent="0.2">
      <c r="A22" s="338" t="s">
        <v>126</v>
      </c>
      <c r="B22" s="227">
        <v>37165</v>
      </c>
      <c r="C22" s="227">
        <v>270832</v>
      </c>
      <c r="D22" s="227">
        <v>23399</v>
      </c>
      <c r="E22" s="227">
        <v>17721</v>
      </c>
      <c r="F22" s="227">
        <v>6354</v>
      </c>
    </row>
    <row r="23" spans="1:6" x14ac:dyDescent="0.2">
      <c r="A23" s="338" t="s">
        <v>78</v>
      </c>
      <c r="B23" s="227">
        <v>89576</v>
      </c>
      <c r="C23" s="227">
        <v>938136</v>
      </c>
      <c r="D23" s="337">
        <v>73954</v>
      </c>
      <c r="E23" s="227">
        <v>61593</v>
      </c>
      <c r="F23" s="227">
        <v>13745</v>
      </c>
    </row>
    <row r="24" spans="1:6" x14ac:dyDescent="0.2">
      <c r="A24" s="338" t="s">
        <v>347</v>
      </c>
      <c r="B24" s="340">
        <v>289385</v>
      </c>
      <c r="C24" s="340">
        <v>1641730</v>
      </c>
      <c r="D24" s="341">
        <v>204556</v>
      </c>
      <c r="E24" s="340">
        <v>164295</v>
      </c>
      <c r="F24" s="340">
        <v>53136</v>
      </c>
    </row>
    <row r="25" spans="1:6" x14ac:dyDescent="0.2">
      <c r="A25" s="334" t="s">
        <v>348</v>
      </c>
      <c r="B25" s="342">
        <f>SUM(B13:B24)</f>
        <v>2092659</v>
      </c>
      <c r="C25" s="342">
        <f>SUM(C13:C24)</f>
        <v>20141417</v>
      </c>
      <c r="D25" s="342">
        <f>SUM(D13:D24)</f>
        <v>1366524</v>
      </c>
      <c r="E25" s="342">
        <f>SUM(E13:E24)</f>
        <v>1050109</v>
      </c>
      <c r="F25" s="342">
        <f>SUM(F13:F24)</f>
        <v>385224</v>
      </c>
    </row>
    <row r="26" spans="1:6" x14ac:dyDescent="0.2">
      <c r="A26" s="14"/>
      <c r="B26" s="14"/>
      <c r="C26" s="14"/>
      <c r="D26" s="14"/>
      <c r="E26" s="14"/>
      <c r="F26" s="14"/>
    </row>
    <row r="27" spans="1:6" x14ac:dyDescent="0.2">
      <c r="A27" s="27" t="s">
        <v>349</v>
      </c>
      <c r="B27" s="325">
        <v>1798068</v>
      </c>
      <c r="C27" s="325">
        <v>18703844</v>
      </c>
      <c r="D27" s="343">
        <v>1108275</v>
      </c>
      <c r="E27" s="343">
        <v>804711</v>
      </c>
      <c r="F27" s="343">
        <v>325858</v>
      </c>
    </row>
    <row r="28" spans="1:6" x14ac:dyDescent="0.2">
      <c r="A28" s="39"/>
      <c r="B28" s="87"/>
      <c r="C28" s="15"/>
      <c r="D28" s="15"/>
    </row>
    <row r="29" spans="1:6" x14ac:dyDescent="0.2">
      <c r="A29" s="39" t="s">
        <v>350</v>
      </c>
      <c r="B29" s="15"/>
      <c r="C29" s="15"/>
      <c r="D29" s="15"/>
    </row>
    <row r="30" spans="1:6" x14ac:dyDescent="0.2">
      <c r="A30"/>
    </row>
    <row r="31" spans="1:6" x14ac:dyDescent="0.2">
      <c r="A31"/>
      <c r="B31"/>
      <c r="C31"/>
      <c r="D31"/>
      <c r="E31"/>
    </row>
    <row r="32" spans="1:6" x14ac:dyDescent="0.2">
      <c r="A32" s="14"/>
    </row>
    <row r="33" spans="1:10" x14ac:dyDescent="0.2">
      <c r="A33" s="14"/>
      <c r="G33" s="344"/>
      <c r="H33" s="344"/>
      <c r="I33" s="344"/>
      <c r="J33" s="344"/>
    </row>
    <row r="34" spans="1:10" x14ac:dyDescent="0.2">
      <c r="E34" s="15"/>
    </row>
    <row r="35" spans="1:10" x14ac:dyDescent="0.2">
      <c r="A35" s="27" t="s">
        <v>355</v>
      </c>
      <c r="C35" s="345"/>
      <c r="E35" s="15"/>
      <c r="J35" s="333"/>
    </row>
    <row r="36" spans="1:10" ht="25.5" x14ac:dyDescent="0.2">
      <c r="A36" s="76" t="s">
        <v>226</v>
      </c>
      <c r="B36" s="40" t="s">
        <v>342</v>
      </c>
      <c r="C36" s="40" t="s">
        <v>343</v>
      </c>
      <c r="D36" s="28" t="s">
        <v>351</v>
      </c>
    </row>
    <row r="37" spans="1:10" ht="15" x14ac:dyDescent="0.3">
      <c r="A37" s="346">
        <v>41913</v>
      </c>
      <c r="B37" s="227">
        <v>145409</v>
      </c>
      <c r="C37" s="227">
        <v>1923308</v>
      </c>
      <c r="D37" s="227">
        <v>100346</v>
      </c>
      <c r="E37" s="344"/>
      <c r="F37" s="344"/>
      <c r="G37" s="345"/>
      <c r="I37" s="345"/>
    </row>
    <row r="38" spans="1:10" ht="15" x14ac:dyDescent="0.3">
      <c r="A38" s="346">
        <v>41944</v>
      </c>
      <c r="B38" s="227">
        <v>146968</v>
      </c>
      <c r="C38" s="227">
        <v>2368421</v>
      </c>
      <c r="D38" s="227">
        <v>102700</v>
      </c>
    </row>
    <row r="39" spans="1:10" ht="15" x14ac:dyDescent="0.3">
      <c r="A39" s="346">
        <v>41974</v>
      </c>
      <c r="B39" s="227">
        <v>130082</v>
      </c>
      <c r="C39" s="227">
        <v>2378004</v>
      </c>
      <c r="D39" s="227">
        <v>89705</v>
      </c>
    </row>
    <row r="40" spans="1:10" ht="15" x14ac:dyDescent="0.3">
      <c r="A40" s="346">
        <v>42005</v>
      </c>
      <c r="B40" s="227">
        <v>148025</v>
      </c>
      <c r="C40" s="227">
        <v>1400854</v>
      </c>
      <c r="D40" s="227">
        <v>102823</v>
      </c>
    </row>
    <row r="41" spans="1:10" ht="15" x14ac:dyDescent="0.3">
      <c r="A41" s="346">
        <v>42036</v>
      </c>
      <c r="B41" s="227">
        <v>144125</v>
      </c>
      <c r="C41" s="227">
        <v>1315453</v>
      </c>
      <c r="D41" s="227">
        <v>101263</v>
      </c>
      <c r="E41" s="345"/>
    </row>
    <row r="42" spans="1:10" ht="15" x14ac:dyDescent="0.3">
      <c r="A42" s="346">
        <v>42064</v>
      </c>
      <c r="B42" s="227">
        <v>180092</v>
      </c>
      <c r="C42" s="227">
        <v>1554385</v>
      </c>
      <c r="D42" s="227">
        <v>122819</v>
      </c>
    </row>
    <row r="43" spans="1:10" ht="15" x14ac:dyDescent="0.3">
      <c r="A43" s="346">
        <v>42095</v>
      </c>
      <c r="B43" s="227">
        <v>170813</v>
      </c>
      <c r="C43" s="227">
        <v>1572988</v>
      </c>
      <c r="D43" s="227">
        <v>111438</v>
      </c>
    </row>
    <row r="44" spans="1:10" ht="15" x14ac:dyDescent="0.3">
      <c r="A44" s="346">
        <v>42125</v>
      </c>
      <c r="B44" s="227">
        <v>158375</v>
      </c>
      <c r="C44" s="227">
        <v>1418449</v>
      </c>
      <c r="D44" s="227">
        <v>104556</v>
      </c>
    </row>
    <row r="45" spans="1:10" ht="15" x14ac:dyDescent="0.3">
      <c r="A45" s="346">
        <v>42156</v>
      </c>
      <c r="B45" s="227">
        <v>142004</v>
      </c>
      <c r="C45" s="227">
        <v>1247835</v>
      </c>
      <c r="D45" s="227">
        <v>88598</v>
      </c>
    </row>
    <row r="46" spans="1:10" ht="15" x14ac:dyDescent="0.3">
      <c r="A46" s="346">
        <v>42186</v>
      </c>
      <c r="B46" s="227">
        <v>144795</v>
      </c>
      <c r="C46" s="227">
        <v>1233934</v>
      </c>
      <c r="D46" s="227">
        <v>91179</v>
      </c>
    </row>
    <row r="47" spans="1:10" ht="15" x14ac:dyDescent="0.3">
      <c r="A47" s="346">
        <v>42217</v>
      </c>
      <c r="B47" s="227">
        <v>140711</v>
      </c>
      <c r="C47" s="227">
        <v>1156176</v>
      </c>
      <c r="D47" s="227">
        <v>90745</v>
      </c>
    </row>
    <row r="48" spans="1:10" ht="15" x14ac:dyDescent="0.3">
      <c r="A48" s="346">
        <v>42248</v>
      </c>
      <c r="B48" s="227">
        <v>146669</v>
      </c>
      <c r="C48" s="227">
        <v>1134037</v>
      </c>
      <c r="D48" s="227">
        <v>100922</v>
      </c>
    </row>
    <row r="49" spans="1:6" x14ac:dyDescent="0.2">
      <c r="B49" s="344"/>
      <c r="C49" s="344"/>
      <c r="D49" s="344"/>
    </row>
    <row r="50" spans="1:6" ht="14.25" x14ac:dyDescent="0.2">
      <c r="A50" s="334" t="s">
        <v>356</v>
      </c>
      <c r="B50" s="325">
        <f>SUM(B37:B48)</f>
        <v>1798068</v>
      </c>
      <c r="C50" s="325">
        <f>SUM(C37:C48)</f>
        <v>18703844</v>
      </c>
      <c r="D50" s="347">
        <f>SUM(D37:D48)</f>
        <v>1207094</v>
      </c>
    </row>
    <row r="52" spans="1:6" x14ac:dyDescent="0.2">
      <c r="A52" s="27" t="s">
        <v>350</v>
      </c>
    </row>
    <row r="53" spans="1:6" x14ac:dyDescent="0.2">
      <c r="A53" s="27" t="s">
        <v>352</v>
      </c>
    </row>
    <row r="54" spans="1:6" x14ac:dyDescent="0.2">
      <c r="A54" s="27" t="s">
        <v>353</v>
      </c>
    </row>
    <row r="55" spans="1:6" x14ac:dyDescent="0.2">
      <c r="A55" s="39" t="s">
        <v>354</v>
      </c>
    </row>
    <row r="59" spans="1:6" x14ac:dyDescent="0.2">
      <c r="F59"/>
    </row>
    <row r="60" spans="1:6" x14ac:dyDescent="0.2">
      <c r="F60"/>
    </row>
    <row r="61" spans="1:6" x14ac:dyDescent="0.2">
      <c r="F61"/>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2"/>
  <sheetViews>
    <sheetView zoomScaleNormal="100" workbookViewId="0">
      <selection activeCell="A3" sqref="A3:B3"/>
    </sheetView>
  </sheetViews>
  <sheetFormatPr defaultColWidth="11.42578125" defaultRowHeight="12.75" x14ac:dyDescent="0.2"/>
  <cols>
    <col min="1" max="1" width="124.28515625" style="7" customWidth="1"/>
  </cols>
  <sheetData>
    <row r="1" spans="1:1" ht="30" x14ac:dyDescent="0.4">
      <c r="A1" s="6" t="s">
        <v>1</v>
      </c>
    </row>
    <row r="2" spans="1:1" ht="36.950000000000003" customHeight="1" x14ac:dyDescent="0.2"/>
    <row r="3" spans="1:1" ht="207.75" customHeight="1" x14ac:dyDescent="0.2">
      <c r="A3" s="8" t="s">
        <v>2</v>
      </c>
    </row>
    <row r="4" spans="1:1" x14ac:dyDescent="0.2">
      <c r="A4" s="9"/>
    </row>
    <row r="5" spans="1:1" x14ac:dyDescent="0.2">
      <c r="A5" s="10"/>
    </row>
    <row r="6" spans="1:1" x14ac:dyDescent="0.2">
      <c r="A6" s="9"/>
    </row>
    <row r="7" spans="1:1" x14ac:dyDescent="0.2">
      <c r="A7" s="11"/>
    </row>
    <row r="8" spans="1:1" x14ac:dyDescent="0.2">
      <c r="A8" s="10"/>
    </row>
    <row r="9" spans="1:1" x14ac:dyDescent="0.2">
      <c r="A9" s="9"/>
    </row>
    <row r="10" spans="1:1" x14ac:dyDescent="0.2">
      <c r="A10" s="10"/>
    </row>
    <row r="11" spans="1:1" ht="12" customHeight="1" x14ac:dyDescent="0.2"/>
    <row r="12" spans="1:1" x14ac:dyDescent="0.2">
      <c r="A12" s="10"/>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43"/>
  <sheetViews>
    <sheetView topLeftCell="A10" zoomScale="115" zoomScaleNormal="115" workbookViewId="0">
      <selection activeCell="A3" sqref="A3:B3"/>
    </sheetView>
  </sheetViews>
  <sheetFormatPr defaultColWidth="8.85546875" defaultRowHeight="12.75" x14ac:dyDescent="0.2"/>
  <cols>
    <col min="1" max="1" width="15.140625" style="27" customWidth="1"/>
    <col min="2" max="3" width="10.140625" style="27" bestFit="1" customWidth="1"/>
    <col min="4" max="12" width="9.28515625" style="27" bestFit="1" customWidth="1"/>
    <col min="13" max="13" width="11.7109375" style="27" bestFit="1" customWidth="1"/>
    <col min="14" max="16384" width="8.85546875" style="27"/>
  </cols>
  <sheetData>
    <row r="1" spans="1:25" ht="41.25" customHeight="1" x14ac:dyDescent="0.2">
      <c r="A1" s="723" t="s">
        <v>357</v>
      </c>
      <c r="B1" s="723"/>
      <c r="C1" s="723"/>
      <c r="D1" s="723"/>
      <c r="E1" s="723"/>
      <c r="F1" s="723"/>
      <c r="G1" s="723"/>
      <c r="H1" s="723"/>
      <c r="I1" s="723"/>
      <c r="J1" s="723"/>
      <c r="K1" s="723"/>
      <c r="L1" s="723"/>
      <c r="M1" s="723"/>
    </row>
    <row r="3" spans="1:25" ht="15.75" x14ac:dyDescent="0.25">
      <c r="A3" s="348" t="s">
        <v>358</v>
      </c>
      <c r="B3" s="349"/>
      <c r="C3" s="349"/>
      <c r="D3" s="350"/>
    </row>
    <row r="4" spans="1:25" s="150" customFormat="1" ht="26.1" customHeight="1" x14ac:dyDescent="0.2">
      <c r="A4" s="351" t="s">
        <v>359</v>
      </c>
      <c r="B4" s="352">
        <v>2</v>
      </c>
      <c r="C4" s="352">
        <v>3</v>
      </c>
      <c r="D4" s="352">
        <v>4</v>
      </c>
      <c r="E4" s="352" t="s">
        <v>360</v>
      </c>
      <c r="F4" s="352" t="s">
        <v>361</v>
      </c>
      <c r="G4" s="352" t="s">
        <v>362</v>
      </c>
      <c r="H4" s="352" t="s">
        <v>363</v>
      </c>
      <c r="I4" s="352" t="s">
        <v>364</v>
      </c>
      <c r="J4" s="352" t="s">
        <v>365</v>
      </c>
      <c r="K4" s="352" t="s">
        <v>366</v>
      </c>
      <c r="L4" s="353" t="s">
        <v>367</v>
      </c>
    </row>
    <row r="5" spans="1:25" x14ac:dyDescent="0.2">
      <c r="A5" s="31" t="s">
        <v>68</v>
      </c>
      <c r="B5" s="227">
        <v>3365</v>
      </c>
      <c r="C5" s="227">
        <v>998</v>
      </c>
      <c r="D5" s="227">
        <v>437</v>
      </c>
      <c r="E5" s="227">
        <v>408</v>
      </c>
      <c r="F5" s="227">
        <v>249</v>
      </c>
      <c r="G5" s="227">
        <v>131</v>
      </c>
      <c r="H5" s="227">
        <v>88</v>
      </c>
      <c r="I5" s="227">
        <v>49</v>
      </c>
      <c r="J5" s="227">
        <v>10</v>
      </c>
      <c r="K5" s="227">
        <v>10</v>
      </c>
      <c r="L5" s="93">
        <f>SUM(B5:K5)</f>
        <v>5745</v>
      </c>
      <c r="N5"/>
      <c r="O5"/>
      <c r="P5"/>
      <c r="Q5"/>
      <c r="R5"/>
      <c r="S5"/>
      <c r="T5"/>
      <c r="U5"/>
      <c r="V5"/>
      <c r="W5"/>
      <c r="X5"/>
      <c r="Y5"/>
    </row>
    <row r="6" spans="1:25" x14ac:dyDescent="0.2">
      <c r="A6" s="31" t="s">
        <v>69</v>
      </c>
      <c r="B6" s="227">
        <v>2155</v>
      </c>
      <c r="C6" s="227">
        <v>706</v>
      </c>
      <c r="D6" s="227">
        <v>309</v>
      </c>
      <c r="E6" s="227">
        <v>312</v>
      </c>
      <c r="F6" s="227">
        <v>153</v>
      </c>
      <c r="G6" s="227">
        <v>81</v>
      </c>
      <c r="H6" s="227">
        <v>57</v>
      </c>
      <c r="I6" s="227">
        <v>27</v>
      </c>
      <c r="J6" s="227">
        <v>5</v>
      </c>
      <c r="K6" s="227"/>
      <c r="L6" s="93">
        <f t="shared" ref="L6:L16" si="0">SUM(B6:K6)</f>
        <v>3805</v>
      </c>
      <c r="N6"/>
      <c r="O6"/>
      <c r="P6"/>
      <c r="Q6"/>
      <c r="R6"/>
      <c r="S6"/>
      <c r="T6"/>
      <c r="U6"/>
      <c r="V6"/>
      <c r="W6"/>
      <c r="X6"/>
      <c r="Y6"/>
    </row>
    <row r="7" spans="1:25" x14ac:dyDescent="0.2">
      <c r="A7" s="31" t="s">
        <v>70</v>
      </c>
      <c r="B7" s="227">
        <v>595</v>
      </c>
      <c r="C7" s="227">
        <v>146</v>
      </c>
      <c r="D7" s="227">
        <v>65</v>
      </c>
      <c r="E7" s="227">
        <v>36</v>
      </c>
      <c r="F7" s="227">
        <v>20</v>
      </c>
      <c r="G7" s="227">
        <v>19</v>
      </c>
      <c r="H7" s="227">
        <v>6</v>
      </c>
      <c r="I7" s="227">
        <v>1</v>
      </c>
      <c r="J7" s="227"/>
      <c r="K7" s="227"/>
      <c r="L7" s="93">
        <f t="shared" si="0"/>
        <v>888</v>
      </c>
      <c r="N7"/>
      <c r="O7"/>
      <c r="P7"/>
      <c r="Q7"/>
      <c r="R7"/>
      <c r="S7"/>
      <c r="T7"/>
      <c r="U7"/>
      <c r="V7"/>
      <c r="W7"/>
      <c r="X7"/>
      <c r="Y7"/>
    </row>
    <row r="8" spans="1:25" x14ac:dyDescent="0.2">
      <c r="A8" s="31" t="s">
        <v>305</v>
      </c>
      <c r="B8" s="227">
        <v>17907</v>
      </c>
      <c r="C8" s="227">
        <v>6588</v>
      </c>
      <c r="D8" s="227">
        <v>3241</v>
      </c>
      <c r="E8" s="227">
        <v>3138</v>
      </c>
      <c r="F8" s="227">
        <v>1840</v>
      </c>
      <c r="G8" s="227">
        <v>1003</v>
      </c>
      <c r="H8" s="227">
        <v>636</v>
      </c>
      <c r="I8" s="227">
        <v>287</v>
      </c>
      <c r="J8" s="227">
        <v>73</v>
      </c>
      <c r="K8" s="227">
        <v>14</v>
      </c>
      <c r="L8" s="93">
        <f t="shared" si="0"/>
        <v>34727</v>
      </c>
      <c r="N8"/>
      <c r="O8"/>
      <c r="P8"/>
      <c r="Q8"/>
      <c r="R8"/>
      <c r="S8"/>
      <c r="T8"/>
      <c r="U8"/>
      <c r="V8"/>
      <c r="W8"/>
      <c r="X8"/>
      <c r="Y8"/>
    </row>
    <row r="9" spans="1:25" x14ac:dyDescent="0.2">
      <c r="A9" s="31" t="s">
        <v>72</v>
      </c>
      <c r="B9" s="227">
        <v>570</v>
      </c>
      <c r="C9" s="227">
        <v>199</v>
      </c>
      <c r="D9" s="227">
        <v>85</v>
      </c>
      <c r="E9" s="227">
        <v>77</v>
      </c>
      <c r="F9" s="227">
        <v>52</v>
      </c>
      <c r="G9" s="227">
        <v>40</v>
      </c>
      <c r="H9" s="227">
        <v>19</v>
      </c>
      <c r="I9" s="227">
        <v>10</v>
      </c>
      <c r="J9" s="227">
        <v>2</v>
      </c>
      <c r="K9" s="227"/>
      <c r="L9" s="93">
        <f t="shared" si="0"/>
        <v>1054</v>
      </c>
      <c r="N9"/>
      <c r="O9"/>
      <c r="P9"/>
      <c r="Q9"/>
      <c r="R9"/>
      <c r="S9"/>
      <c r="T9"/>
      <c r="U9"/>
      <c r="V9"/>
      <c r="W9"/>
      <c r="X9"/>
      <c r="Y9"/>
    </row>
    <row r="10" spans="1:25" x14ac:dyDescent="0.2">
      <c r="A10" s="31" t="s">
        <v>130</v>
      </c>
      <c r="B10" s="227">
        <v>11322</v>
      </c>
      <c r="C10" s="227">
        <v>3368</v>
      </c>
      <c r="D10" s="227">
        <v>1377</v>
      </c>
      <c r="E10" s="227">
        <v>1093</v>
      </c>
      <c r="F10" s="227">
        <v>482</v>
      </c>
      <c r="G10" s="227">
        <v>222</v>
      </c>
      <c r="H10" s="227">
        <v>136</v>
      </c>
      <c r="I10" s="227">
        <v>46</v>
      </c>
      <c r="J10" s="227">
        <v>8</v>
      </c>
      <c r="K10" s="227">
        <v>1</v>
      </c>
      <c r="L10" s="93">
        <f t="shared" si="0"/>
        <v>18055</v>
      </c>
      <c r="N10"/>
      <c r="O10"/>
      <c r="P10"/>
      <c r="Q10"/>
      <c r="R10"/>
      <c r="S10"/>
      <c r="T10"/>
      <c r="U10"/>
      <c r="V10"/>
      <c r="W10"/>
      <c r="X10"/>
      <c r="Y10"/>
    </row>
    <row r="11" spans="1:25" x14ac:dyDescent="0.2">
      <c r="A11" s="70" t="s">
        <v>74</v>
      </c>
      <c r="B11" s="337">
        <v>27065</v>
      </c>
      <c r="C11" s="337">
        <v>10006</v>
      </c>
      <c r="D11" s="337">
        <v>5148</v>
      </c>
      <c r="E11" s="337">
        <v>5032</v>
      </c>
      <c r="F11" s="337">
        <v>3204</v>
      </c>
      <c r="G11" s="337">
        <v>2204</v>
      </c>
      <c r="H11" s="337">
        <v>1373</v>
      </c>
      <c r="I11" s="337">
        <v>821</v>
      </c>
      <c r="J11" s="337">
        <v>239</v>
      </c>
      <c r="K11" s="337">
        <v>88</v>
      </c>
      <c r="L11" s="93">
        <f t="shared" si="0"/>
        <v>55180</v>
      </c>
      <c r="N11"/>
      <c r="O11"/>
      <c r="P11"/>
      <c r="Q11"/>
      <c r="R11"/>
      <c r="S11"/>
      <c r="T11"/>
      <c r="U11"/>
      <c r="V11"/>
      <c r="W11"/>
      <c r="X11"/>
      <c r="Y11"/>
    </row>
    <row r="12" spans="1:25" x14ac:dyDescent="0.2">
      <c r="A12" s="31" t="s">
        <v>75</v>
      </c>
      <c r="B12" s="227">
        <v>43656</v>
      </c>
      <c r="C12" s="227">
        <v>13964</v>
      </c>
      <c r="D12" s="227">
        <v>6514</v>
      </c>
      <c r="E12" s="227">
        <v>5748</v>
      </c>
      <c r="F12" s="227">
        <v>3386</v>
      </c>
      <c r="G12" s="227">
        <v>1965</v>
      </c>
      <c r="H12" s="227">
        <v>1143</v>
      </c>
      <c r="I12" s="227">
        <v>687</v>
      </c>
      <c r="J12" s="227">
        <v>192</v>
      </c>
      <c r="K12" s="227">
        <v>57</v>
      </c>
      <c r="L12" s="93">
        <f t="shared" si="0"/>
        <v>77312</v>
      </c>
      <c r="N12"/>
      <c r="O12"/>
      <c r="P12"/>
      <c r="Q12"/>
      <c r="R12"/>
      <c r="S12"/>
      <c r="T12"/>
      <c r="U12"/>
      <c r="V12"/>
      <c r="W12"/>
      <c r="X12"/>
      <c r="Y12"/>
    </row>
    <row r="13" spans="1:25" x14ac:dyDescent="0.2">
      <c r="A13" s="31" t="s">
        <v>76</v>
      </c>
      <c r="B13" s="227">
        <v>823</v>
      </c>
      <c r="C13" s="227">
        <v>207</v>
      </c>
      <c r="D13" s="227">
        <v>75</v>
      </c>
      <c r="E13" s="227">
        <v>78</v>
      </c>
      <c r="F13" s="227">
        <v>36</v>
      </c>
      <c r="G13" s="227">
        <v>25</v>
      </c>
      <c r="H13" s="227">
        <v>19</v>
      </c>
      <c r="I13" s="227">
        <v>8</v>
      </c>
      <c r="J13" s="227">
        <v>2</v>
      </c>
      <c r="K13" s="227">
        <v>2</v>
      </c>
      <c r="L13" s="93">
        <f t="shared" si="0"/>
        <v>1275</v>
      </c>
      <c r="N13"/>
      <c r="O13"/>
      <c r="P13"/>
      <c r="Q13"/>
      <c r="R13"/>
      <c r="S13"/>
      <c r="T13"/>
      <c r="U13"/>
      <c r="V13"/>
      <c r="W13"/>
      <c r="X13"/>
      <c r="Y13"/>
    </row>
    <row r="14" spans="1:25" x14ac:dyDescent="0.2">
      <c r="A14" s="31" t="s">
        <v>303</v>
      </c>
      <c r="B14" s="227">
        <v>2425</v>
      </c>
      <c r="C14" s="227">
        <v>715</v>
      </c>
      <c r="D14" s="227">
        <v>338</v>
      </c>
      <c r="E14" s="227">
        <v>256</v>
      </c>
      <c r="F14" s="227">
        <v>117</v>
      </c>
      <c r="G14" s="227">
        <v>93</v>
      </c>
      <c r="H14" s="227">
        <v>53</v>
      </c>
      <c r="I14" s="227">
        <v>35</v>
      </c>
      <c r="J14" s="227">
        <v>19</v>
      </c>
      <c r="K14" s="227">
        <v>14</v>
      </c>
      <c r="L14" s="93">
        <f t="shared" si="0"/>
        <v>4065</v>
      </c>
      <c r="N14"/>
      <c r="O14"/>
      <c r="P14"/>
      <c r="Q14"/>
      <c r="R14"/>
      <c r="S14"/>
      <c r="T14"/>
      <c r="U14"/>
      <c r="V14"/>
      <c r="W14"/>
      <c r="X14"/>
      <c r="Y14"/>
    </row>
    <row r="15" spans="1:25" x14ac:dyDescent="0.2">
      <c r="A15" s="31" t="s">
        <v>78</v>
      </c>
      <c r="B15" s="227">
        <v>5766</v>
      </c>
      <c r="C15" s="227">
        <v>1504</v>
      </c>
      <c r="D15" s="227">
        <v>491</v>
      </c>
      <c r="E15" s="227">
        <v>365</v>
      </c>
      <c r="F15" s="227">
        <v>156</v>
      </c>
      <c r="G15" s="227">
        <v>77</v>
      </c>
      <c r="H15" s="227">
        <v>35</v>
      </c>
      <c r="I15" s="227">
        <v>21</v>
      </c>
      <c r="J15" s="227">
        <v>6</v>
      </c>
      <c r="K15" s="227">
        <v>2</v>
      </c>
      <c r="L15" s="93">
        <f t="shared" si="0"/>
        <v>8423</v>
      </c>
      <c r="N15"/>
      <c r="O15"/>
      <c r="P15"/>
      <c r="Q15"/>
      <c r="R15"/>
      <c r="S15"/>
      <c r="T15"/>
      <c r="U15"/>
      <c r="V15"/>
      <c r="W15"/>
      <c r="X15"/>
      <c r="Y15"/>
    </row>
    <row r="16" spans="1:25" x14ac:dyDescent="0.2">
      <c r="A16" s="31" t="s">
        <v>347</v>
      </c>
      <c r="B16" s="227">
        <v>17394</v>
      </c>
      <c r="C16" s="227">
        <v>5229</v>
      </c>
      <c r="D16" s="227">
        <v>2319</v>
      </c>
      <c r="E16" s="227">
        <v>2075</v>
      </c>
      <c r="F16" s="227">
        <v>1221</v>
      </c>
      <c r="G16" s="227">
        <v>713</v>
      </c>
      <c r="H16" s="227">
        <v>419</v>
      </c>
      <c r="I16" s="227">
        <v>273</v>
      </c>
      <c r="J16" s="227">
        <v>65</v>
      </c>
      <c r="K16" s="227">
        <v>22</v>
      </c>
      <c r="L16" s="93">
        <f t="shared" si="0"/>
        <v>29730</v>
      </c>
    </row>
    <row r="17" spans="1:15" x14ac:dyDescent="0.2">
      <c r="A17" s="31" t="s">
        <v>348</v>
      </c>
      <c r="B17" s="43">
        <f>SUM(B5:B16)</f>
        <v>133043</v>
      </c>
      <c r="C17" s="43">
        <f t="shared" ref="C17:K17" si="1">SUM(C5:C16)</f>
        <v>43630</v>
      </c>
      <c r="D17" s="43">
        <f t="shared" si="1"/>
        <v>20399</v>
      </c>
      <c r="E17" s="43">
        <f t="shared" si="1"/>
        <v>18618</v>
      </c>
      <c r="F17" s="43">
        <f t="shared" si="1"/>
        <v>10916</v>
      </c>
      <c r="G17" s="43">
        <f t="shared" si="1"/>
        <v>6573</v>
      </c>
      <c r="H17" s="43">
        <f t="shared" si="1"/>
        <v>3984</v>
      </c>
      <c r="I17" s="43">
        <f t="shared" si="1"/>
        <v>2265</v>
      </c>
      <c r="J17" s="43">
        <f t="shared" si="1"/>
        <v>621</v>
      </c>
      <c r="K17" s="43">
        <f t="shared" si="1"/>
        <v>210</v>
      </c>
      <c r="L17" s="43">
        <f t="shared" ref="L17" si="2">SUM(L4:L16)</f>
        <v>240259</v>
      </c>
      <c r="M17" s="82"/>
    </row>
    <row r="18" spans="1:15" x14ac:dyDescent="0.2">
      <c r="L18"/>
      <c r="O18" s="27" t="s">
        <v>101</v>
      </c>
    </row>
    <row r="20" spans="1:15" ht="34.5" customHeight="1" x14ac:dyDescent="0.2"/>
    <row r="21" spans="1:15" ht="11.25" customHeight="1" x14ac:dyDescent="0.2">
      <c r="A21" s="333"/>
    </row>
    <row r="23" spans="1:15" x14ac:dyDescent="0.2">
      <c r="N23" s="354"/>
    </row>
    <row r="24" spans="1:15" x14ac:dyDescent="0.2">
      <c r="A24" s="355"/>
      <c r="B24" s="355"/>
      <c r="C24" s="355"/>
      <c r="D24" s="355"/>
      <c r="K24" s="724"/>
      <c r="L24" s="724"/>
      <c r="M24" s="354"/>
      <c r="N24" s="354"/>
    </row>
    <row r="25" spans="1:15" x14ac:dyDescent="0.2">
      <c r="B25" s="345"/>
      <c r="D25" s="345"/>
      <c r="K25" s="356"/>
      <c r="L25" s="357"/>
      <c r="M25" s="354"/>
      <c r="N25" s="354"/>
    </row>
    <row r="26" spans="1:15" x14ac:dyDescent="0.2">
      <c r="B26" s="345"/>
      <c r="D26" s="345"/>
      <c r="K26" s="356"/>
      <c r="L26" s="357"/>
      <c r="M26" s="354"/>
      <c r="N26" s="354"/>
    </row>
    <row r="27" spans="1:15" x14ac:dyDescent="0.2">
      <c r="B27" s="345"/>
      <c r="C27" s="15"/>
      <c r="D27" s="345"/>
      <c r="K27" s="356"/>
      <c r="L27" s="357"/>
      <c r="M27" s="354"/>
      <c r="N27" s="354"/>
    </row>
    <row r="28" spans="1:15" x14ac:dyDescent="0.2">
      <c r="B28" s="345"/>
      <c r="D28" s="345"/>
      <c r="K28" s="356"/>
      <c r="L28" s="357"/>
      <c r="M28" s="354"/>
      <c r="N28" s="354"/>
    </row>
    <row r="29" spans="1:15" x14ac:dyDescent="0.2">
      <c r="B29" s="345"/>
      <c r="D29" s="345"/>
      <c r="K29" s="356"/>
      <c r="L29" s="357"/>
      <c r="M29" s="354"/>
      <c r="N29" s="354"/>
    </row>
    <row r="30" spans="1:15" ht="12.75" customHeight="1" x14ac:dyDescent="0.2">
      <c r="B30" s="345"/>
      <c r="D30" s="345"/>
      <c r="K30" s="354"/>
      <c r="L30" s="357"/>
      <c r="M30" s="354"/>
    </row>
    <row r="31" spans="1:15" x14ac:dyDescent="0.2">
      <c r="D31" s="345"/>
      <c r="F31" s="345"/>
      <c r="H31" s="345"/>
    </row>
    <row r="32" spans="1:15" ht="15" customHeight="1" x14ac:dyDescent="0.2">
      <c r="D32" s="345"/>
      <c r="F32" s="345"/>
      <c r="H32" s="345"/>
    </row>
    <row r="33" spans="1:25" x14ac:dyDescent="0.2">
      <c r="D33" s="345"/>
      <c r="F33" s="345"/>
      <c r="H33" s="345"/>
    </row>
    <row r="34" spans="1:25" x14ac:dyDescent="0.2">
      <c r="D34" s="345"/>
      <c r="F34" s="345"/>
      <c r="H34" s="345"/>
    </row>
    <row r="35" spans="1:25" x14ac:dyDescent="0.2">
      <c r="D35" s="345"/>
      <c r="F35" s="345"/>
      <c r="H35" s="345"/>
    </row>
    <row r="36" spans="1:25" x14ac:dyDescent="0.2">
      <c r="D36" s="345"/>
      <c r="F36" s="345"/>
      <c r="H36" s="345"/>
    </row>
    <row r="37" spans="1:25" x14ac:dyDescent="0.2">
      <c r="D37" s="345"/>
      <c r="F37" s="345"/>
      <c r="H37" s="345"/>
    </row>
    <row r="38" spans="1:25" x14ac:dyDescent="0.2">
      <c r="A38" s="725" t="s">
        <v>358</v>
      </c>
      <c r="B38" s="725"/>
      <c r="C38" s="725"/>
      <c r="D38" s="725"/>
      <c r="E38" s="725"/>
      <c r="F38" s="725"/>
      <c r="G38" s="725"/>
      <c r="H38" s="725"/>
      <c r="I38" s="725"/>
      <c r="J38" s="725"/>
      <c r="K38" s="725"/>
      <c r="L38" s="725"/>
      <c r="M38" s="725"/>
      <c r="N38" s="150"/>
      <c r="O38" s="150"/>
      <c r="P38" s="150"/>
      <c r="Q38" s="150"/>
      <c r="R38" s="150"/>
      <c r="S38" s="150"/>
      <c r="T38" s="150"/>
      <c r="U38" s="150"/>
      <c r="V38" s="150"/>
      <c r="W38" s="150"/>
      <c r="X38" s="150"/>
      <c r="Y38" s="150"/>
    </row>
    <row r="39" spans="1:25" s="150" customFormat="1" ht="25.5" x14ac:dyDescent="0.2">
      <c r="A39" s="351" t="s">
        <v>368</v>
      </c>
      <c r="B39" s="358">
        <v>1</v>
      </c>
      <c r="C39" s="358">
        <v>2</v>
      </c>
      <c r="D39" s="358">
        <v>3</v>
      </c>
      <c r="E39" s="358">
        <v>4</v>
      </c>
      <c r="F39" s="358" t="s">
        <v>360</v>
      </c>
      <c r="G39" s="358" t="s">
        <v>361</v>
      </c>
      <c r="H39" s="358" t="s">
        <v>362</v>
      </c>
      <c r="I39" s="358" t="s">
        <v>363</v>
      </c>
      <c r="J39" s="358" t="s">
        <v>364</v>
      </c>
      <c r="K39" s="358" t="s">
        <v>365</v>
      </c>
      <c r="L39" s="358" t="s">
        <v>366</v>
      </c>
      <c r="M39" s="359" t="s">
        <v>367</v>
      </c>
      <c r="N39" s="27"/>
      <c r="O39" s="27"/>
      <c r="P39" s="27"/>
      <c r="Q39" s="27"/>
      <c r="R39" s="27"/>
      <c r="S39" s="27"/>
      <c r="T39" s="27"/>
      <c r="U39" s="27"/>
      <c r="V39" s="27"/>
      <c r="W39" s="27"/>
      <c r="X39" s="27"/>
      <c r="Y39" s="27"/>
    </row>
    <row r="40" spans="1:25" x14ac:dyDescent="0.2">
      <c r="A40" s="360" t="s">
        <v>369</v>
      </c>
      <c r="B40" s="361">
        <v>894515</v>
      </c>
      <c r="C40" s="361">
        <v>114307</v>
      </c>
      <c r="D40" s="361">
        <v>39075</v>
      </c>
      <c r="E40" s="361">
        <v>18767</v>
      </c>
      <c r="F40" s="361">
        <v>17438</v>
      </c>
      <c r="G40" s="361">
        <v>10540</v>
      </c>
      <c r="H40" s="361">
        <v>6540</v>
      </c>
      <c r="I40" s="361">
        <v>3988</v>
      </c>
      <c r="J40" s="361">
        <v>2241</v>
      </c>
      <c r="K40" s="361">
        <v>637</v>
      </c>
      <c r="L40" s="361">
        <v>227</v>
      </c>
      <c r="M40" s="275">
        <f>SUM(B40:L40)</f>
        <v>1108275</v>
      </c>
    </row>
    <row r="41" spans="1:25" x14ac:dyDescent="0.2">
      <c r="A41" s="360" t="s">
        <v>347</v>
      </c>
      <c r="B41" s="361">
        <v>174826</v>
      </c>
      <c r="C41" s="361">
        <v>17394</v>
      </c>
      <c r="D41" s="361">
        <v>5229</v>
      </c>
      <c r="E41" s="361">
        <v>2319</v>
      </c>
      <c r="F41" s="361">
        <v>2075</v>
      </c>
      <c r="G41" s="361">
        <v>1221</v>
      </c>
      <c r="H41" s="361">
        <v>713</v>
      </c>
      <c r="I41" s="361">
        <v>419</v>
      </c>
      <c r="J41" s="361">
        <v>273</v>
      </c>
      <c r="K41" s="361">
        <v>65</v>
      </c>
      <c r="L41" s="361">
        <v>22</v>
      </c>
      <c r="M41" s="275">
        <f>SUM(B41:L41)</f>
        <v>204556</v>
      </c>
    </row>
    <row r="42" spans="1:25" x14ac:dyDescent="0.2">
      <c r="D42" s="345"/>
      <c r="F42" s="345"/>
      <c r="H42" s="345"/>
    </row>
    <row r="43" spans="1:25" x14ac:dyDescent="0.2">
      <c r="A43" s="39" t="s">
        <v>370</v>
      </c>
      <c r="D43" s="345"/>
      <c r="F43" s="345"/>
      <c r="H43" s="345"/>
    </row>
  </sheetData>
  <mergeCells count="3">
    <mergeCell ref="A1:M1"/>
    <mergeCell ref="K24:L24"/>
    <mergeCell ref="A38:M38"/>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0"/>
  <sheetViews>
    <sheetView zoomScale="80" zoomScaleNormal="80" workbookViewId="0">
      <selection activeCell="A3" sqref="A3:B3"/>
    </sheetView>
  </sheetViews>
  <sheetFormatPr defaultColWidth="8.85546875" defaultRowHeight="12.75" x14ac:dyDescent="0.2"/>
  <cols>
    <col min="2" max="2" width="26.140625" customWidth="1"/>
    <col min="3" max="3" width="10.5703125" customWidth="1"/>
    <col min="4" max="4" width="10.85546875" customWidth="1"/>
    <col min="5" max="5" width="10.7109375" customWidth="1"/>
    <col min="6" max="6" width="10" customWidth="1"/>
    <col min="7" max="7" width="9.7109375" customWidth="1"/>
    <col min="9" max="9" width="4.42578125" customWidth="1"/>
    <col min="14" max="16384" width="8.85546875" style="57"/>
  </cols>
  <sheetData>
    <row r="1" spans="1:23" ht="79.5" customHeight="1" x14ac:dyDescent="0.2">
      <c r="A1" s="726" t="s">
        <v>371</v>
      </c>
      <c r="B1" s="726"/>
      <c r="C1" s="726"/>
      <c r="D1" s="726"/>
      <c r="E1" s="726"/>
      <c r="F1" s="726"/>
      <c r="G1" s="726"/>
      <c r="H1" s="726"/>
      <c r="I1" s="362"/>
      <c r="J1" s="362"/>
      <c r="K1" s="57"/>
      <c r="L1" s="57"/>
      <c r="M1" s="57"/>
    </row>
    <row r="2" spans="1:23" ht="33.75" customHeight="1" x14ac:dyDescent="0.2">
      <c r="A2" s="363" t="s">
        <v>372</v>
      </c>
      <c r="B2" s="363"/>
      <c r="C2" s="363"/>
      <c r="D2" s="363"/>
      <c r="E2" s="363"/>
      <c r="F2" s="363"/>
      <c r="G2" s="363"/>
      <c r="H2" s="57"/>
      <c r="I2" s="57"/>
      <c r="J2" s="57"/>
      <c r="K2" s="57"/>
      <c r="L2" s="57"/>
      <c r="M2" s="57"/>
      <c r="V2"/>
      <c r="W2"/>
    </row>
    <row r="3" spans="1:23" ht="33.75" customHeight="1" x14ac:dyDescent="0.2">
      <c r="A3" s="169" t="s">
        <v>258</v>
      </c>
      <c r="B3" s="364" t="s">
        <v>373</v>
      </c>
      <c r="C3" s="365" t="s">
        <v>374</v>
      </c>
      <c r="D3" s="365" t="s">
        <v>375</v>
      </c>
      <c r="E3" s="365" t="s">
        <v>376</v>
      </c>
      <c r="F3" s="365" t="s">
        <v>377</v>
      </c>
      <c r="G3" s="365" t="s">
        <v>378</v>
      </c>
      <c r="H3" s="365" t="s">
        <v>379</v>
      </c>
      <c r="I3" s="57"/>
      <c r="J3" s="57"/>
      <c r="K3" s="57"/>
      <c r="L3" s="57"/>
      <c r="M3" s="57"/>
      <c r="V3"/>
      <c r="W3"/>
    </row>
    <row r="4" spans="1:23" x14ac:dyDescent="0.2">
      <c r="A4" s="53">
        <v>1</v>
      </c>
      <c r="B4" s="79" t="s">
        <v>380</v>
      </c>
      <c r="C4" s="198">
        <v>342192</v>
      </c>
      <c r="D4" s="366">
        <v>8.8999999999999996E-2</v>
      </c>
      <c r="E4" s="198">
        <v>567598</v>
      </c>
      <c r="F4" s="366">
        <v>8.2000000000000003E-2</v>
      </c>
      <c r="G4" s="198">
        <v>6489540</v>
      </c>
      <c r="H4" s="366">
        <v>0.25700000000000001</v>
      </c>
      <c r="M4" s="57"/>
      <c r="V4"/>
      <c r="W4"/>
    </row>
    <row r="5" spans="1:23" x14ac:dyDescent="0.2">
      <c r="A5" s="53">
        <v>2</v>
      </c>
      <c r="B5" s="79" t="s">
        <v>381</v>
      </c>
      <c r="C5" s="198">
        <v>224540</v>
      </c>
      <c r="D5" s="366">
        <v>5.8000000000000003E-2</v>
      </c>
      <c r="E5" s="198">
        <v>330033</v>
      </c>
      <c r="F5" s="366">
        <v>4.8000000000000001E-2</v>
      </c>
      <c r="G5" s="198">
        <v>2471894</v>
      </c>
      <c r="H5" s="366">
        <v>9.8000000000000004E-2</v>
      </c>
      <c r="M5" s="57"/>
      <c r="V5"/>
      <c r="W5"/>
    </row>
    <row r="6" spans="1:23" x14ac:dyDescent="0.2">
      <c r="A6" s="53">
        <v>3</v>
      </c>
      <c r="B6" s="79" t="s">
        <v>382</v>
      </c>
      <c r="C6" s="198">
        <v>105662</v>
      </c>
      <c r="D6" s="366">
        <v>2.7E-2</v>
      </c>
      <c r="E6" s="198">
        <v>167649</v>
      </c>
      <c r="F6" s="366">
        <v>2.4E-2</v>
      </c>
      <c r="G6" s="198">
        <v>1162784</v>
      </c>
      <c r="H6" s="366">
        <v>4.5999999999999999E-2</v>
      </c>
      <c r="M6" s="57"/>
      <c r="V6"/>
      <c r="W6"/>
    </row>
    <row r="7" spans="1:23" x14ac:dyDescent="0.2">
      <c r="A7" s="53">
        <v>4</v>
      </c>
      <c r="B7" s="79" t="s">
        <v>383</v>
      </c>
      <c r="C7" s="198">
        <v>75924</v>
      </c>
      <c r="D7" s="366">
        <v>0.02</v>
      </c>
      <c r="E7" s="198">
        <v>93462</v>
      </c>
      <c r="F7" s="366">
        <v>1.4E-2</v>
      </c>
      <c r="G7" s="198">
        <v>963316</v>
      </c>
      <c r="H7" s="366">
        <v>3.7999999999999999E-2</v>
      </c>
      <c r="M7" s="57"/>
      <c r="V7"/>
      <c r="W7"/>
    </row>
    <row r="8" spans="1:23" x14ac:dyDescent="0.2">
      <c r="A8" s="53">
        <v>5</v>
      </c>
      <c r="B8" s="79" t="s">
        <v>384</v>
      </c>
      <c r="C8" s="198">
        <v>43821</v>
      </c>
      <c r="D8" s="366">
        <v>1.0999999999999999E-2</v>
      </c>
      <c r="E8" s="198">
        <v>83559</v>
      </c>
      <c r="F8" s="366">
        <v>1.2E-2</v>
      </c>
      <c r="G8" s="198">
        <v>1345138</v>
      </c>
      <c r="H8" s="366">
        <v>5.2999999999999999E-2</v>
      </c>
      <c r="M8" s="57"/>
      <c r="V8"/>
      <c r="W8"/>
    </row>
    <row r="9" spans="1:23" x14ac:dyDescent="0.2">
      <c r="A9" s="53">
        <v>6</v>
      </c>
      <c r="B9" s="79" t="s">
        <v>269</v>
      </c>
      <c r="C9" s="198">
        <v>24134</v>
      </c>
      <c r="D9" s="366">
        <v>6.0000000000000001E-3</v>
      </c>
      <c r="E9" s="198">
        <v>35232</v>
      </c>
      <c r="F9" s="366">
        <v>5.0000000000000001E-3</v>
      </c>
      <c r="G9" s="198">
        <v>318853</v>
      </c>
      <c r="H9" s="366">
        <v>1.2999999999999999E-2</v>
      </c>
      <c r="M9" s="57"/>
      <c r="V9"/>
      <c r="W9"/>
    </row>
    <row r="10" spans="1:23" x14ac:dyDescent="0.2">
      <c r="A10" s="53">
        <v>7</v>
      </c>
      <c r="B10" s="79" t="s">
        <v>318</v>
      </c>
      <c r="C10" s="198">
        <v>17396</v>
      </c>
      <c r="D10" s="366">
        <v>5.0000000000000001E-3</v>
      </c>
      <c r="E10" s="198">
        <v>24770</v>
      </c>
      <c r="F10" s="366">
        <v>4.0000000000000001E-3</v>
      </c>
      <c r="G10" s="198">
        <v>176124</v>
      </c>
      <c r="H10" s="366">
        <v>7.0000000000000001E-3</v>
      </c>
      <c r="M10" s="57"/>
      <c r="V10"/>
      <c r="W10"/>
    </row>
    <row r="11" spans="1:23" x14ac:dyDescent="0.2">
      <c r="A11" s="53">
        <v>8</v>
      </c>
      <c r="B11" s="79" t="s">
        <v>263</v>
      </c>
      <c r="C11" s="198">
        <v>17135</v>
      </c>
      <c r="D11" s="366">
        <v>4.0000000000000001E-3</v>
      </c>
      <c r="E11" s="198">
        <v>31859</v>
      </c>
      <c r="F11" s="366">
        <v>5.0000000000000001E-3</v>
      </c>
      <c r="G11" s="198">
        <v>333932</v>
      </c>
      <c r="H11" s="366">
        <v>1.2999999999999999E-2</v>
      </c>
      <c r="M11" s="57"/>
      <c r="V11"/>
      <c r="W11"/>
    </row>
    <row r="12" spans="1:23" x14ac:dyDescent="0.2">
      <c r="A12" s="53">
        <v>9</v>
      </c>
      <c r="B12" s="79" t="s">
        <v>264</v>
      </c>
      <c r="C12" s="198">
        <v>16765</v>
      </c>
      <c r="D12" s="366">
        <v>4.0000000000000001E-3</v>
      </c>
      <c r="E12" s="198">
        <v>30710</v>
      </c>
      <c r="F12" s="366">
        <v>4.0000000000000001E-3</v>
      </c>
      <c r="G12" s="198">
        <v>335583</v>
      </c>
      <c r="H12" s="366">
        <v>1.2999999999999999E-2</v>
      </c>
      <c r="M12" s="57"/>
      <c r="V12"/>
      <c r="W12"/>
    </row>
    <row r="13" spans="1:23" x14ac:dyDescent="0.2">
      <c r="A13" s="53">
        <v>10</v>
      </c>
      <c r="B13" s="79" t="s">
        <v>267</v>
      </c>
      <c r="C13" s="198">
        <v>16632</v>
      </c>
      <c r="D13" s="366">
        <v>4.0000000000000001E-3</v>
      </c>
      <c r="E13" s="198">
        <v>23167</v>
      </c>
      <c r="F13" s="366">
        <v>3.0000000000000001E-3</v>
      </c>
      <c r="G13" s="198">
        <v>202032</v>
      </c>
      <c r="H13" s="366">
        <v>8.0000000000000002E-3</v>
      </c>
      <c r="M13" s="57"/>
      <c r="V13"/>
      <c r="W13"/>
    </row>
    <row r="14" spans="1:23" x14ac:dyDescent="0.2">
      <c r="A14" s="53">
        <v>11</v>
      </c>
      <c r="B14" s="79" t="s">
        <v>385</v>
      </c>
      <c r="C14" s="198">
        <v>14406</v>
      </c>
      <c r="D14" s="366">
        <v>4.0000000000000001E-3</v>
      </c>
      <c r="E14" s="198">
        <v>51405</v>
      </c>
      <c r="F14" s="366">
        <v>7.0000000000000001E-3</v>
      </c>
      <c r="G14" s="198">
        <v>747822</v>
      </c>
      <c r="H14" s="366">
        <v>0.03</v>
      </c>
      <c r="M14" s="57"/>
      <c r="V14"/>
      <c r="W14"/>
    </row>
    <row r="15" spans="1:23" x14ac:dyDescent="0.2">
      <c r="A15" s="53">
        <v>12</v>
      </c>
      <c r="B15" s="79" t="s">
        <v>262</v>
      </c>
      <c r="C15" s="198">
        <v>12541</v>
      </c>
      <c r="D15" s="366">
        <v>3.0000000000000001E-3</v>
      </c>
      <c r="E15" s="198">
        <v>20929</v>
      </c>
      <c r="F15" s="366">
        <v>3.0000000000000001E-3</v>
      </c>
      <c r="G15" s="198">
        <v>247937</v>
      </c>
      <c r="H15" s="366">
        <v>0.01</v>
      </c>
      <c r="M15" s="57"/>
      <c r="V15"/>
      <c r="W15"/>
    </row>
    <row r="16" spans="1:23" x14ac:dyDescent="0.2">
      <c r="A16" s="53">
        <v>13</v>
      </c>
      <c r="B16" s="79" t="s">
        <v>319</v>
      </c>
      <c r="C16" s="198">
        <v>11938</v>
      </c>
      <c r="D16" s="366">
        <v>3.0000000000000001E-3</v>
      </c>
      <c r="E16" s="198">
        <v>19920</v>
      </c>
      <c r="F16" s="366">
        <v>3.0000000000000001E-3</v>
      </c>
      <c r="G16" s="198">
        <v>176917</v>
      </c>
      <c r="H16" s="366">
        <v>7.0000000000000001E-3</v>
      </c>
      <c r="M16" s="57"/>
      <c r="V16"/>
      <c r="W16"/>
    </row>
    <row r="17" spans="1:23" x14ac:dyDescent="0.2">
      <c r="A17" s="53">
        <v>14</v>
      </c>
      <c r="B17" s="79" t="s">
        <v>260</v>
      </c>
      <c r="C17" s="198">
        <v>11542</v>
      </c>
      <c r="D17" s="366">
        <v>3.0000000000000001E-3</v>
      </c>
      <c r="E17" s="198">
        <v>28681</v>
      </c>
      <c r="F17" s="366">
        <v>4.0000000000000001E-3</v>
      </c>
      <c r="G17" s="198">
        <v>299277</v>
      </c>
      <c r="H17" s="366">
        <v>1.2E-2</v>
      </c>
      <c r="M17" s="57"/>
      <c r="V17"/>
      <c r="W17"/>
    </row>
    <row r="18" spans="1:23" x14ac:dyDescent="0.2">
      <c r="A18" s="53">
        <v>15</v>
      </c>
      <c r="B18" s="79" t="s">
        <v>317</v>
      </c>
      <c r="C18" s="198">
        <v>9855</v>
      </c>
      <c r="D18" s="366">
        <v>3.0000000000000001E-3</v>
      </c>
      <c r="E18" s="198">
        <v>17051</v>
      </c>
      <c r="F18" s="366">
        <v>2E-3</v>
      </c>
      <c r="G18" s="198">
        <v>289272</v>
      </c>
      <c r="H18" s="366">
        <v>1.0999999999999999E-2</v>
      </c>
      <c r="M18" s="57"/>
      <c r="V18"/>
      <c r="W18"/>
    </row>
    <row r="19" spans="1:23" x14ac:dyDescent="0.2">
      <c r="A19" s="53">
        <v>16</v>
      </c>
      <c r="B19" s="79" t="s">
        <v>386</v>
      </c>
      <c r="C19" s="198">
        <v>9615</v>
      </c>
      <c r="D19" s="366">
        <v>2E-3</v>
      </c>
      <c r="E19" s="198">
        <v>15412</v>
      </c>
      <c r="F19" s="366">
        <v>2E-3</v>
      </c>
      <c r="G19" s="198">
        <v>167154</v>
      </c>
      <c r="H19" s="366">
        <v>7.0000000000000001E-3</v>
      </c>
      <c r="M19" s="57"/>
      <c r="V19"/>
      <c r="W19"/>
    </row>
    <row r="20" spans="1:23" x14ac:dyDescent="0.2">
      <c r="A20" s="53">
        <v>17</v>
      </c>
      <c r="B20" s="79" t="s">
        <v>270</v>
      </c>
      <c r="C20" s="198">
        <v>9085</v>
      </c>
      <c r="D20" s="366">
        <v>2E-3</v>
      </c>
      <c r="E20" s="198">
        <v>13271</v>
      </c>
      <c r="F20" s="366">
        <v>2E-3</v>
      </c>
      <c r="G20" s="198">
        <v>186516</v>
      </c>
      <c r="H20" s="366">
        <v>7.0000000000000001E-3</v>
      </c>
      <c r="M20" s="57"/>
      <c r="V20"/>
      <c r="W20"/>
    </row>
    <row r="21" spans="1:23" x14ac:dyDescent="0.2">
      <c r="A21" s="53">
        <v>18</v>
      </c>
      <c r="B21" s="79" t="s">
        <v>324</v>
      </c>
      <c r="C21" s="198">
        <v>8753</v>
      </c>
      <c r="D21" s="366">
        <v>2E-3</v>
      </c>
      <c r="E21" s="198">
        <v>11431</v>
      </c>
      <c r="F21" s="366">
        <v>2E-3</v>
      </c>
      <c r="G21" s="198">
        <v>123002</v>
      </c>
      <c r="H21" s="366">
        <v>5.0000000000000001E-3</v>
      </c>
      <c r="M21" s="57"/>
      <c r="V21"/>
      <c r="W21"/>
    </row>
    <row r="22" spans="1:23" x14ac:dyDescent="0.2">
      <c r="A22" s="53">
        <v>19</v>
      </c>
      <c r="B22" s="79" t="s">
        <v>387</v>
      </c>
      <c r="C22" s="198">
        <v>7973</v>
      </c>
      <c r="D22" s="366">
        <v>2E-3</v>
      </c>
      <c r="E22" s="198">
        <v>14031</v>
      </c>
      <c r="F22" s="366">
        <v>2E-3</v>
      </c>
      <c r="G22" s="198">
        <v>101453</v>
      </c>
      <c r="H22" s="366">
        <v>4.0000000000000001E-3</v>
      </c>
      <c r="M22" s="57"/>
    </row>
    <row r="23" spans="1:23" x14ac:dyDescent="0.2">
      <c r="A23" s="53">
        <v>20</v>
      </c>
      <c r="B23" s="79" t="s">
        <v>323</v>
      </c>
      <c r="C23" s="198">
        <v>7868</v>
      </c>
      <c r="D23" s="366">
        <v>2E-3</v>
      </c>
      <c r="E23" s="198">
        <v>17741</v>
      </c>
      <c r="F23" s="366">
        <v>3.0000000000000001E-3</v>
      </c>
      <c r="G23" s="198">
        <v>157559</v>
      </c>
      <c r="H23" s="366">
        <v>6.0000000000000001E-3</v>
      </c>
      <c r="M23" s="57"/>
    </row>
    <row r="24" spans="1:23" x14ac:dyDescent="0.2">
      <c r="M24" s="57"/>
    </row>
    <row r="25" spans="1:23" x14ac:dyDescent="0.2">
      <c r="C25" s="82"/>
      <c r="M25" s="57"/>
    </row>
    <row r="26" spans="1:23" x14ac:dyDescent="0.2">
      <c r="M26" s="57"/>
    </row>
    <row r="27" spans="1:23" x14ac:dyDescent="0.2">
      <c r="M27" s="57"/>
    </row>
    <row r="28" spans="1:23" x14ac:dyDescent="0.2">
      <c r="M28" s="57"/>
    </row>
    <row r="29" spans="1:23" x14ac:dyDescent="0.2">
      <c r="M29" s="57"/>
    </row>
    <row r="30" spans="1:23" x14ac:dyDescent="0.2">
      <c r="B30" s="532" t="s">
        <v>852</v>
      </c>
      <c r="C30" s="27"/>
      <c r="M30" s="57"/>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27"/>
  <sheetViews>
    <sheetView zoomScale="90" zoomScaleNormal="90" workbookViewId="0">
      <selection activeCell="A3" sqref="A3:H3"/>
    </sheetView>
  </sheetViews>
  <sheetFormatPr defaultColWidth="8.85546875" defaultRowHeight="12.75" x14ac:dyDescent="0.2"/>
  <cols>
    <col min="2" max="2" width="17.85546875" bestFit="1" customWidth="1"/>
    <col min="5" max="5" width="9.85546875" bestFit="1" customWidth="1"/>
    <col min="7" max="7" width="10.28515625" customWidth="1"/>
  </cols>
  <sheetData>
    <row r="1" spans="1:13" s="369" customFormat="1" ht="60.75" customHeight="1" x14ac:dyDescent="0.2">
      <c r="A1" s="648" t="s">
        <v>388</v>
      </c>
      <c r="B1" s="648"/>
      <c r="C1" s="648"/>
      <c r="D1" s="648"/>
      <c r="E1" s="648"/>
      <c r="F1" s="648"/>
      <c r="G1" s="648"/>
      <c r="H1" s="648"/>
      <c r="I1" s="648"/>
      <c r="J1" s="367"/>
      <c r="K1" s="368"/>
      <c r="L1" s="368"/>
    </row>
    <row r="2" spans="1:13" s="369" customFormat="1" ht="33" customHeight="1" x14ac:dyDescent="0.2">
      <c r="A2" s="370"/>
      <c r="B2" s="370"/>
      <c r="C2" s="370"/>
      <c r="D2" s="370"/>
      <c r="E2" s="370"/>
      <c r="F2" s="370"/>
      <c r="G2" s="370"/>
      <c r="H2" s="370"/>
      <c r="I2" s="370"/>
      <c r="J2" s="370"/>
      <c r="K2" s="368"/>
      <c r="L2" s="368"/>
    </row>
    <row r="3" spans="1:13" x14ac:dyDescent="0.2">
      <c r="A3" s="727" t="s">
        <v>389</v>
      </c>
      <c r="B3" s="727"/>
      <c r="C3" s="727"/>
      <c r="D3" s="727"/>
      <c r="E3" s="727"/>
      <c r="F3" s="727"/>
      <c r="G3" s="727"/>
      <c r="H3" s="727"/>
    </row>
    <row r="5" spans="1:13" ht="25.5" x14ac:dyDescent="0.2">
      <c r="A5" s="365" t="s">
        <v>258</v>
      </c>
      <c r="B5" s="364" t="s">
        <v>257</v>
      </c>
      <c r="C5" s="365" t="s">
        <v>374</v>
      </c>
      <c r="D5" s="365" t="s">
        <v>375</v>
      </c>
      <c r="E5" s="365" t="s">
        <v>376</v>
      </c>
      <c r="F5" s="365" t="s">
        <v>377</v>
      </c>
      <c r="G5" s="365" t="s">
        <v>378</v>
      </c>
      <c r="H5" s="365" t="s">
        <v>379</v>
      </c>
      <c r="M5" s="27"/>
    </row>
    <row r="6" spans="1:13" ht="15" x14ac:dyDescent="0.2">
      <c r="A6" s="305">
        <v>1</v>
      </c>
      <c r="B6" s="371" t="s">
        <v>261</v>
      </c>
      <c r="C6" s="286">
        <v>41201</v>
      </c>
      <c r="D6" s="372">
        <v>1.0999999999999999E-2</v>
      </c>
      <c r="E6" s="286">
        <v>93124</v>
      </c>
      <c r="F6" s="372">
        <v>1.4E-2</v>
      </c>
      <c r="G6" s="286">
        <v>1298192</v>
      </c>
      <c r="H6" s="372">
        <v>5.0999999999999997E-2</v>
      </c>
    </row>
    <row r="7" spans="1:13" ht="15" x14ac:dyDescent="0.2">
      <c r="A7" s="305">
        <v>2</v>
      </c>
      <c r="B7" s="371" t="s">
        <v>259</v>
      </c>
      <c r="C7" s="286">
        <v>78921</v>
      </c>
      <c r="D7" s="372">
        <v>0.02</v>
      </c>
      <c r="E7" s="286">
        <v>120982</v>
      </c>
      <c r="F7" s="372">
        <v>1.7999999999999999E-2</v>
      </c>
      <c r="G7" s="286">
        <v>1061552</v>
      </c>
      <c r="H7" s="372">
        <v>4.2000000000000003E-2</v>
      </c>
    </row>
    <row r="8" spans="1:13" ht="15" x14ac:dyDescent="0.2">
      <c r="A8" s="305">
        <v>3</v>
      </c>
      <c r="B8" s="371" t="s">
        <v>317</v>
      </c>
      <c r="C8" s="286">
        <v>24283</v>
      </c>
      <c r="D8" s="372">
        <v>6.0000000000000001E-3</v>
      </c>
      <c r="E8" s="286">
        <v>44200</v>
      </c>
      <c r="F8" s="372">
        <v>6.0000000000000001E-3</v>
      </c>
      <c r="G8" s="286">
        <v>728339</v>
      </c>
      <c r="H8" s="372">
        <v>2.9000000000000001E-2</v>
      </c>
    </row>
    <row r="9" spans="1:13" ht="15" x14ac:dyDescent="0.2">
      <c r="A9" s="305">
        <v>4</v>
      </c>
      <c r="B9" s="371" t="s">
        <v>390</v>
      </c>
      <c r="C9" s="286">
        <v>13346</v>
      </c>
      <c r="D9" s="372">
        <v>3.0000000000000001E-3</v>
      </c>
      <c r="E9" s="286">
        <v>20156</v>
      </c>
      <c r="F9" s="372">
        <v>3.0000000000000001E-3</v>
      </c>
      <c r="G9" s="286">
        <v>406262</v>
      </c>
      <c r="H9" s="372">
        <v>1.6E-2</v>
      </c>
    </row>
    <row r="10" spans="1:13" ht="15" x14ac:dyDescent="0.2">
      <c r="A10" s="305">
        <v>5</v>
      </c>
      <c r="B10" s="371" t="s">
        <v>391</v>
      </c>
      <c r="C10" s="286">
        <v>7271</v>
      </c>
      <c r="D10" s="372">
        <v>2E-3</v>
      </c>
      <c r="E10" s="286">
        <v>16026</v>
      </c>
      <c r="F10" s="372">
        <v>2E-3</v>
      </c>
      <c r="G10" s="286">
        <v>240506</v>
      </c>
      <c r="H10" s="372">
        <v>0.01</v>
      </c>
    </row>
    <row r="11" spans="1:13" ht="15" x14ac:dyDescent="0.2">
      <c r="A11" s="305">
        <v>6</v>
      </c>
      <c r="B11" s="371" t="s">
        <v>263</v>
      </c>
      <c r="C11" s="286">
        <v>13900</v>
      </c>
      <c r="D11" s="372">
        <v>4.0000000000000001E-3</v>
      </c>
      <c r="E11" s="286">
        <v>23750</v>
      </c>
      <c r="F11" s="372">
        <v>3.0000000000000001E-3</v>
      </c>
      <c r="G11" s="286">
        <v>232302</v>
      </c>
      <c r="H11" s="372">
        <v>8.9999999999999993E-3</v>
      </c>
    </row>
    <row r="12" spans="1:13" ht="15" x14ac:dyDescent="0.2">
      <c r="A12" s="305">
        <v>7</v>
      </c>
      <c r="B12" s="371" t="s">
        <v>264</v>
      </c>
      <c r="C12" s="286">
        <v>13384</v>
      </c>
      <c r="D12" s="372">
        <v>3.0000000000000001E-3</v>
      </c>
      <c r="E12" s="286">
        <v>22173</v>
      </c>
      <c r="F12" s="372">
        <v>3.0000000000000001E-3</v>
      </c>
      <c r="G12" s="286">
        <v>167335</v>
      </c>
      <c r="H12" s="372">
        <v>7.0000000000000001E-3</v>
      </c>
    </row>
    <row r="13" spans="1:13" ht="15" x14ac:dyDescent="0.2">
      <c r="A13" s="305">
        <v>8</v>
      </c>
      <c r="B13" s="371" t="s">
        <v>392</v>
      </c>
      <c r="C13" s="286">
        <v>13374</v>
      </c>
      <c r="D13" s="372">
        <v>3.0000000000000001E-3</v>
      </c>
      <c r="E13" s="286">
        <v>20771</v>
      </c>
      <c r="F13" s="372">
        <v>3.0000000000000001E-3</v>
      </c>
      <c r="G13" s="286">
        <v>141489</v>
      </c>
      <c r="H13" s="372">
        <v>6.0000000000000001E-3</v>
      </c>
    </row>
    <row r="14" spans="1:13" ht="15" x14ac:dyDescent="0.2">
      <c r="A14" s="305">
        <v>9</v>
      </c>
      <c r="B14" s="371" t="s">
        <v>322</v>
      </c>
      <c r="C14" s="286">
        <v>7809</v>
      </c>
      <c r="D14" s="372">
        <v>2E-3</v>
      </c>
      <c r="E14" s="286">
        <v>11392</v>
      </c>
      <c r="F14" s="372">
        <v>2E-3</v>
      </c>
      <c r="G14" s="286">
        <v>137184</v>
      </c>
      <c r="H14" s="372">
        <v>5.0000000000000001E-3</v>
      </c>
    </row>
    <row r="15" spans="1:13" ht="15" x14ac:dyDescent="0.2">
      <c r="A15" s="305">
        <v>10</v>
      </c>
      <c r="B15" s="371" t="s">
        <v>267</v>
      </c>
      <c r="C15" s="286">
        <v>8460</v>
      </c>
      <c r="D15" s="372">
        <v>2E-3</v>
      </c>
      <c r="E15" s="286">
        <v>12582</v>
      </c>
      <c r="F15" s="372">
        <v>2E-3</v>
      </c>
      <c r="G15" s="286">
        <v>125045</v>
      </c>
      <c r="H15" s="372">
        <v>5.0000000000000001E-3</v>
      </c>
    </row>
    <row r="16" spans="1:13" ht="15" x14ac:dyDescent="0.2">
      <c r="A16" s="305">
        <v>11</v>
      </c>
      <c r="B16" s="371" t="s">
        <v>393</v>
      </c>
      <c r="C16" s="286">
        <v>2047</v>
      </c>
      <c r="D16" s="372">
        <v>1E-3</v>
      </c>
      <c r="E16" s="286">
        <v>3507</v>
      </c>
      <c r="F16" s="372">
        <v>1E-3</v>
      </c>
      <c r="G16" s="286">
        <v>114716</v>
      </c>
      <c r="H16" s="372">
        <v>5.0000000000000001E-3</v>
      </c>
    </row>
    <row r="17" spans="1:8" ht="15" x14ac:dyDescent="0.2">
      <c r="A17" s="305">
        <v>12</v>
      </c>
      <c r="B17" s="371" t="s">
        <v>270</v>
      </c>
      <c r="C17" s="286">
        <v>3791</v>
      </c>
      <c r="D17" s="372">
        <v>1E-3</v>
      </c>
      <c r="E17" s="286">
        <v>7296</v>
      </c>
      <c r="F17" s="372">
        <v>1E-3</v>
      </c>
      <c r="G17" s="286">
        <v>92469</v>
      </c>
      <c r="H17" s="372">
        <v>4.0000000000000001E-3</v>
      </c>
    </row>
    <row r="18" spans="1:8" ht="15" x14ac:dyDescent="0.2">
      <c r="A18" s="305">
        <v>13</v>
      </c>
      <c r="B18" s="371" t="s">
        <v>394</v>
      </c>
      <c r="C18" s="286">
        <v>3813</v>
      </c>
      <c r="D18" s="372">
        <v>1E-3</v>
      </c>
      <c r="E18" s="286">
        <v>6214</v>
      </c>
      <c r="F18" s="372">
        <v>1E-3</v>
      </c>
      <c r="G18" s="286">
        <v>82576</v>
      </c>
      <c r="H18" s="372">
        <v>3.0000000000000001E-3</v>
      </c>
    </row>
    <row r="19" spans="1:8" ht="15" x14ac:dyDescent="0.2">
      <c r="A19" s="305">
        <v>14</v>
      </c>
      <c r="B19" s="371" t="s">
        <v>395</v>
      </c>
      <c r="C19" s="286">
        <v>4851</v>
      </c>
      <c r="D19" s="372">
        <v>1E-3</v>
      </c>
      <c r="E19" s="286">
        <v>6375</v>
      </c>
      <c r="F19" s="372">
        <v>1E-3</v>
      </c>
      <c r="G19" s="286">
        <v>79195</v>
      </c>
      <c r="H19" s="372">
        <v>3.0000000000000001E-3</v>
      </c>
    </row>
    <row r="20" spans="1:8" ht="15" x14ac:dyDescent="0.2">
      <c r="A20" s="305">
        <v>15</v>
      </c>
      <c r="B20" s="371" t="s">
        <v>318</v>
      </c>
      <c r="C20" s="286">
        <v>8605</v>
      </c>
      <c r="D20" s="372">
        <v>2E-3</v>
      </c>
      <c r="E20" s="286">
        <v>12633</v>
      </c>
      <c r="F20" s="372">
        <v>2E-3</v>
      </c>
      <c r="G20" s="286">
        <v>78517</v>
      </c>
      <c r="H20" s="372">
        <v>3.0000000000000001E-3</v>
      </c>
    </row>
    <row r="21" spans="1:8" ht="15" x14ac:dyDescent="0.2">
      <c r="A21" s="305">
        <v>16</v>
      </c>
      <c r="B21" s="371" t="s">
        <v>396</v>
      </c>
      <c r="C21" s="286">
        <v>1417</v>
      </c>
      <c r="D21" s="372">
        <v>0</v>
      </c>
      <c r="E21" s="286">
        <v>2640</v>
      </c>
      <c r="F21" s="372">
        <v>0</v>
      </c>
      <c r="G21" s="286">
        <v>74496</v>
      </c>
      <c r="H21" s="372">
        <v>3.0000000000000001E-3</v>
      </c>
    </row>
    <row r="22" spans="1:8" ht="15" x14ac:dyDescent="0.2">
      <c r="A22" s="305">
        <v>17</v>
      </c>
      <c r="B22" s="371" t="s">
        <v>269</v>
      </c>
      <c r="C22" s="286">
        <v>4161</v>
      </c>
      <c r="D22" s="372">
        <v>1E-3</v>
      </c>
      <c r="E22" s="286">
        <v>7571</v>
      </c>
      <c r="F22" s="372">
        <v>1E-3</v>
      </c>
      <c r="G22" s="286">
        <v>66238</v>
      </c>
      <c r="H22" s="372">
        <v>3.0000000000000001E-3</v>
      </c>
    </row>
    <row r="23" spans="1:8" ht="15" x14ac:dyDescent="0.2">
      <c r="A23" s="305">
        <v>18</v>
      </c>
      <c r="B23" s="371" t="s">
        <v>268</v>
      </c>
      <c r="C23" s="286">
        <v>4256</v>
      </c>
      <c r="D23" s="372">
        <v>1E-3</v>
      </c>
      <c r="E23" s="286">
        <v>7090</v>
      </c>
      <c r="F23" s="372">
        <v>1E-3</v>
      </c>
      <c r="G23" s="286">
        <v>61424</v>
      </c>
      <c r="H23" s="372">
        <v>2E-3</v>
      </c>
    </row>
    <row r="24" spans="1:8" ht="15" x14ac:dyDescent="0.2">
      <c r="A24" s="305">
        <v>19</v>
      </c>
      <c r="B24" s="371" t="s">
        <v>260</v>
      </c>
      <c r="C24" s="286">
        <v>2236</v>
      </c>
      <c r="D24" s="372">
        <v>1E-3</v>
      </c>
      <c r="E24" s="286">
        <v>4795</v>
      </c>
      <c r="F24" s="372">
        <v>1E-3</v>
      </c>
      <c r="G24" s="286">
        <v>56998</v>
      </c>
      <c r="H24" s="372">
        <v>2E-3</v>
      </c>
    </row>
    <row r="25" spans="1:8" ht="15" x14ac:dyDescent="0.2">
      <c r="A25" s="305">
        <v>20</v>
      </c>
      <c r="B25" s="371" t="s">
        <v>397</v>
      </c>
      <c r="C25" s="286">
        <v>1597</v>
      </c>
      <c r="D25" s="372">
        <v>0</v>
      </c>
      <c r="E25" s="286">
        <v>2328</v>
      </c>
      <c r="F25" s="372">
        <v>0</v>
      </c>
      <c r="G25" s="286">
        <v>53347</v>
      </c>
      <c r="H25" s="372">
        <v>2E-3</v>
      </c>
    </row>
    <row r="27" spans="1:8" x14ac:dyDescent="0.2">
      <c r="A27" s="532" t="s">
        <v>852</v>
      </c>
    </row>
  </sheetData>
  <mergeCells count="2">
    <mergeCell ref="A1:I1"/>
    <mergeCell ref="A3:H3"/>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83"/>
  <sheetViews>
    <sheetView zoomScale="80" zoomScaleNormal="80" workbookViewId="0">
      <selection activeCell="A3" sqref="A3:B3"/>
    </sheetView>
  </sheetViews>
  <sheetFormatPr defaultColWidth="8.85546875" defaultRowHeight="12.75" x14ac:dyDescent="0.2"/>
  <cols>
    <col min="1" max="1" width="12.7109375" customWidth="1"/>
    <col min="2" max="2" width="11.28515625" customWidth="1"/>
    <col min="3" max="3" width="10.5703125" customWidth="1"/>
    <col min="4" max="4" width="10.85546875" customWidth="1"/>
    <col min="5" max="5" width="11.42578125" customWidth="1"/>
    <col min="6" max="6" width="16.28515625" bestFit="1" customWidth="1"/>
    <col min="7" max="7" width="9.7109375" customWidth="1"/>
    <col min="9" max="9" width="4.42578125" customWidth="1"/>
    <col min="14" max="24" width="8.85546875" style="57"/>
    <col min="29" max="16384" width="8.85546875" style="57"/>
  </cols>
  <sheetData>
    <row r="1" spans="1:28" x14ac:dyDescent="0.2">
      <c r="A1" s="27" t="s">
        <v>398</v>
      </c>
    </row>
    <row r="3" spans="1:28" x14ac:dyDescent="0.2">
      <c r="A3" s="333" t="s">
        <v>341</v>
      </c>
      <c r="B3" s="27"/>
      <c r="C3" s="27"/>
      <c r="D3" s="27"/>
      <c r="E3" s="332"/>
      <c r="F3" s="332"/>
      <c r="N3"/>
      <c r="X3"/>
      <c r="AB3" s="57"/>
    </row>
    <row r="4" spans="1:28" x14ac:dyDescent="0.2">
      <c r="A4" s="31" t="s">
        <v>399</v>
      </c>
      <c r="B4" s="334" t="s">
        <v>342</v>
      </c>
      <c r="C4" s="334" t="s">
        <v>343</v>
      </c>
      <c r="D4" s="334" t="s">
        <v>344</v>
      </c>
      <c r="E4" s="335" t="s">
        <v>345</v>
      </c>
      <c r="F4" s="336" t="s">
        <v>346</v>
      </c>
      <c r="N4"/>
      <c r="X4"/>
      <c r="AB4" s="57"/>
    </row>
    <row r="5" spans="1:28" x14ac:dyDescent="0.2">
      <c r="A5" s="338" t="s">
        <v>347</v>
      </c>
      <c r="B5" s="340">
        <v>289385</v>
      </c>
      <c r="C5" s="340">
        <v>1641730</v>
      </c>
      <c r="D5" s="341">
        <v>204556</v>
      </c>
      <c r="E5" s="340">
        <v>164295</v>
      </c>
      <c r="F5" s="340">
        <v>53136</v>
      </c>
    </row>
    <row r="9" spans="1:28" x14ac:dyDescent="0.2">
      <c r="A9" s="27" t="s">
        <v>355</v>
      </c>
      <c r="B9" s="27"/>
      <c r="C9" s="345"/>
      <c r="D9" s="27"/>
    </row>
    <row r="10" spans="1:28" ht="25.5" x14ac:dyDescent="0.2">
      <c r="A10" s="76" t="s">
        <v>226</v>
      </c>
      <c r="B10" s="40" t="s">
        <v>342</v>
      </c>
      <c r="C10" s="40" t="s">
        <v>343</v>
      </c>
      <c r="D10" s="28" t="s">
        <v>351</v>
      </c>
    </row>
    <row r="11" spans="1:28" ht="15" x14ac:dyDescent="0.3">
      <c r="A11" s="346">
        <v>41913</v>
      </c>
      <c r="B11" s="227">
        <v>19661</v>
      </c>
      <c r="C11" s="227">
        <v>114837</v>
      </c>
      <c r="D11" s="227">
        <v>14288</v>
      </c>
    </row>
    <row r="12" spans="1:28" ht="15" x14ac:dyDescent="0.3">
      <c r="A12" s="346">
        <v>41944</v>
      </c>
      <c r="B12" s="227">
        <v>16140</v>
      </c>
      <c r="C12" s="227">
        <v>86445</v>
      </c>
      <c r="D12" s="227">
        <v>12018</v>
      </c>
    </row>
    <row r="13" spans="1:28" ht="15" x14ac:dyDescent="0.3">
      <c r="A13" s="346">
        <v>41974</v>
      </c>
      <c r="B13" s="227">
        <v>20000</v>
      </c>
      <c r="C13" s="227">
        <v>91723</v>
      </c>
      <c r="D13" s="227">
        <v>16245</v>
      </c>
    </row>
    <row r="14" spans="1:28" ht="15" x14ac:dyDescent="0.3">
      <c r="A14" s="346">
        <v>42005</v>
      </c>
      <c r="B14" s="227">
        <v>18487</v>
      </c>
      <c r="C14" s="227">
        <v>92103</v>
      </c>
      <c r="D14" s="227">
        <v>14067</v>
      </c>
    </row>
    <row r="15" spans="1:28" ht="15" x14ac:dyDescent="0.3">
      <c r="A15" s="346">
        <v>42036</v>
      </c>
      <c r="B15" s="227">
        <v>19057</v>
      </c>
      <c r="C15" s="227">
        <v>99040</v>
      </c>
      <c r="D15" s="227">
        <v>14340</v>
      </c>
    </row>
    <row r="16" spans="1:28" ht="15" x14ac:dyDescent="0.3">
      <c r="A16" s="346">
        <v>42064</v>
      </c>
      <c r="B16" s="227">
        <v>22572</v>
      </c>
      <c r="C16" s="227">
        <v>120459</v>
      </c>
      <c r="D16" s="227">
        <v>16585</v>
      </c>
    </row>
    <row r="17" spans="1:13" ht="15" x14ac:dyDescent="0.3">
      <c r="A17" s="346">
        <v>42095</v>
      </c>
      <c r="B17" s="227">
        <v>25219</v>
      </c>
      <c r="C17" s="227">
        <v>121677</v>
      </c>
      <c r="D17" s="227">
        <v>18340</v>
      </c>
    </row>
    <row r="18" spans="1:13" ht="15" x14ac:dyDescent="0.3">
      <c r="A18" s="346">
        <v>42125</v>
      </c>
      <c r="B18" s="227">
        <v>20880</v>
      </c>
      <c r="C18" s="227">
        <v>111110</v>
      </c>
      <c r="D18" s="227">
        <v>15322</v>
      </c>
    </row>
    <row r="19" spans="1:13" ht="15" x14ac:dyDescent="0.3">
      <c r="A19" s="346">
        <v>42156</v>
      </c>
      <c r="B19" s="227">
        <v>25565</v>
      </c>
      <c r="C19" s="227">
        <v>164638</v>
      </c>
      <c r="D19" s="227">
        <v>18913</v>
      </c>
    </row>
    <row r="20" spans="1:13" ht="15" x14ac:dyDescent="0.3">
      <c r="A20" s="346">
        <v>42186</v>
      </c>
      <c r="B20" s="227">
        <v>31522</v>
      </c>
      <c r="C20" s="227">
        <v>208302</v>
      </c>
      <c r="D20" s="227">
        <v>23037</v>
      </c>
    </row>
    <row r="21" spans="1:13" ht="15" x14ac:dyDescent="0.3">
      <c r="A21" s="346">
        <v>42217</v>
      </c>
      <c r="B21" s="227">
        <v>34678</v>
      </c>
      <c r="C21" s="227">
        <v>209226</v>
      </c>
      <c r="D21" s="227">
        <v>26188</v>
      </c>
    </row>
    <row r="22" spans="1:13" ht="15" x14ac:dyDescent="0.3">
      <c r="A22" s="346">
        <v>42248</v>
      </c>
      <c r="B22" s="227">
        <v>35604</v>
      </c>
      <c r="C22" s="227">
        <v>222170</v>
      </c>
      <c r="D22" s="227">
        <v>27395</v>
      </c>
    </row>
    <row r="24" spans="1:13" x14ac:dyDescent="0.2">
      <c r="A24" s="31" t="s">
        <v>400</v>
      </c>
      <c r="B24" s="51">
        <v>289385</v>
      </c>
      <c r="C24" s="51">
        <v>1641730</v>
      </c>
      <c r="D24" s="337">
        <v>204556</v>
      </c>
    </row>
    <row r="26" spans="1:13" x14ac:dyDescent="0.2">
      <c r="A26" s="725" t="s">
        <v>358</v>
      </c>
      <c r="B26" s="725"/>
      <c r="C26" s="725"/>
      <c r="D26" s="725"/>
      <c r="E26" s="725"/>
      <c r="F26" s="725"/>
      <c r="G26" s="725"/>
      <c r="H26" s="725"/>
      <c r="I26" s="725"/>
      <c r="J26" s="725"/>
      <c r="K26" s="725"/>
      <c r="L26" s="725"/>
      <c r="M26" s="725"/>
    </row>
    <row r="27" spans="1:13" ht="25.5" x14ac:dyDescent="0.2">
      <c r="A27" s="351" t="s">
        <v>368</v>
      </c>
      <c r="B27" s="358">
        <v>1</v>
      </c>
      <c r="C27" s="358">
        <v>2</v>
      </c>
      <c r="D27" s="358">
        <v>3</v>
      </c>
      <c r="E27" s="358">
        <v>4</v>
      </c>
      <c r="F27" s="358" t="s">
        <v>360</v>
      </c>
      <c r="G27" s="358" t="s">
        <v>361</v>
      </c>
      <c r="H27" s="358" t="s">
        <v>362</v>
      </c>
      <c r="I27" s="358" t="s">
        <v>363</v>
      </c>
      <c r="J27" s="358" t="s">
        <v>364</v>
      </c>
      <c r="K27" s="358" t="s">
        <v>365</v>
      </c>
      <c r="L27" s="358" t="s">
        <v>366</v>
      </c>
      <c r="M27" s="359" t="s">
        <v>367</v>
      </c>
    </row>
    <row r="28" spans="1:13" x14ac:dyDescent="0.2">
      <c r="A28" s="360" t="s">
        <v>347</v>
      </c>
      <c r="B28" s="361">
        <v>174826</v>
      </c>
      <c r="C28" s="361">
        <v>17394</v>
      </c>
      <c r="D28" s="361">
        <v>5229</v>
      </c>
      <c r="E28" s="361">
        <v>2319</v>
      </c>
      <c r="F28" s="361">
        <v>2075</v>
      </c>
      <c r="G28" s="361">
        <v>1221</v>
      </c>
      <c r="H28" s="361">
        <v>713</v>
      </c>
      <c r="I28" s="361">
        <v>419</v>
      </c>
      <c r="J28" s="361">
        <v>273</v>
      </c>
      <c r="K28" s="361">
        <v>65</v>
      </c>
      <c r="L28" s="361">
        <v>22</v>
      </c>
      <c r="M28" s="275">
        <f>SUM(B28:L28)</f>
        <v>204556</v>
      </c>
    </row>
    <row r="32" spans="1:13" ht="75" customHeight="1" x14ac:dyDescent="0.2">
      <c r="A32" s="726" t="s">
        <v>401</v>
      </c>
      <c r="B32" s="726"/>
      <c r="C32" s="726"/>
      <c r="D32" s="726"/>
      <c r="E32" s="726"/>
      <c r="F32" s="726"/>
      <c r="G32" s="726"/>
      <c r="H32" s="726"/>
      <c r="I32" s="362"/>
      <c r="J32" s="362"/>
      <c r="K32" s="57"/>
      <c r="L32" s="57"/>
      <c r="M32" s="57"/>
    </row>
    <row r="33" spans="1:23" ht="24.75" customHeight="1" x14ac:dyDescent="0.2">
      <c r="A33" s="363" t="s">
        <v>372</v>
      </c>
      <c r="B33" s="363"/>
      <c r="C33" s="363"/>
      <c r="D33" s="363"/>
      <c r="E33" s="363"/>
      <c r="F33" s="363"/>
      <c r="G33" s="363"/>
      <c r="H33" s="57"/>
      <c r="I33" s="57"/>
      <c r="J33" s="57"/>
      <c r="K33" s="57"/>
      <c r="L33" s="57"/>
      <c r="M33" s="57"/>
    </row>
    <row r="34" spans="1:23" ht="33.75" customHeight="1" x14ac:dyDescent="0.2">
      <c r="A34" s="169" t="s">
        <v>258</v>
      </c>
      <c r="B34" s="364" t="s">
        <v>373</v>
      </c>
      <c r="C34" s="365" t="s">
        <v>374</v>
      </c>
      <c r="D34" s="365" t="s">
        <v>375</v>
      </c>
      <c r="E34" s="365" t="s">
        <v>376</v>
      </c>
      <c r="F34" s="365" t="s">
        <v>377</v>
      </c>
      <c r="G34" s="365" t="s">
        <v>378</v>
      </c>
      <c r="H34" s="365" t="s">
        <v>379</v>
      </c>
      <c r="I34" s="57"/>
      <c r="J34" s="57"/>
      <c r="K34" s="57"/>
      <c r="L34" s="57"/>
      <c r="M34" s="57"/>
      <c r="V34"/>
      <c r="W34"/>
    </row>
    <row r="35" spans="1:23" ht="33.75" customHeight="1" x14ac:dyDescent="0.2">
      <c r="A35" s="53">
        <v>1</v>
      </c>
      <c r="B35" s="79" t="s">
        <v>380</v>
      </c>
      <c r="C35" s="198">
        <v>63509</v>
      </c>
      <c r="D35" s="366">
        <v>6.9000000000000006E-2</v>
      </c>
      <c r="E35" s="198">
        <v>89332</v>
      </c>
      <c r="F35" s="366">
        <v>5.7000000000000002E-2</v>
      </c>
      <c r="G35" s="198">
        <v>502305</v>
      </c>
      <c r="H35" s="366">
        <v>0.16200000000000001</v>
      </c>
      <c r="M35" s="57"/>
      <c r="V35"/>
      <c r="W35"/>
    </row>
    <row r="36" spans="1:23" x14ac:dyDescent="0.2">
      <c r="A36" s="53">
        <v>2</v>
      </c>
      <c r="B36" s="79" t="s">
        <v>381</v>
      </c>
      <c r="C36" s="198">
        <v>36329</v>
      </c>
      <c r="D36" s="366">
        <v>3.9E-2</v>
      </c>
      <c r="E36" s="198">
        <v>49822</v>
      </c>
      <c r="F36" s="366">
        <v>3.2000000000000001E-2</v>
      </c>
      <c r="G36" s="198">
        <v>257880</v>
      </c>
      <c r="H36" s="366">
        <v>8.3000000000000004E-2</v>
      </c>
      <c r="M36" s="57"/>
      <c r="V36"/>
      <c r="W36"/>
    </row>
    <row r="37" spans="1:23" x14ac:dyDescent="0.2">
      <c r="A37" s="53">
        <v>3</v>
      </c>
      <c r="B37" s="79" t="s">
        <v>382</v>
      </c>
      <c r="C37" s="198">
        <v>14915</v>
      </c>
      <c r="D37" s="366">
        <v>1.6E-2</v>
      </c>
      <c r="E37" s="198">
        <v>23276</v>
      </c>
      <c r="F37" s="366">
        <v>1.4999999999999999E-2</v>
      </c>
      <c r="G37" s="198">
        <v>127368</v>
      </c>
      <c r="H37" s="366">
        <v>4.1000000000000002E-2</v>
      </c>
      <c r="M37" s="57"/>
      <c r="V37"/>
      <c r="W37"/>
    </row>
    <row r="38" spans="1:23" x14ac:dyDescent="0.2">
      <c r="A38" s="53">
        <v>4</v>
      </c>
      <c r="B38" s="79" t="s">
        <v>383</v>
      </c>
      <c r="C38" s="198">
        <v>9791</v>
      </c>
      <c r="D38" s="366">
        <v>1.0999999999999999E-2</v>
      </c>
      <c r="E38" s="198">
        <v>11215</v>
      </c>
      <c r="F38" s="366">
        <v>7.0000000000000001E-3</v>
      </c>
      <c r="G38" s="198">
        <v>58384</v>
      </c>
      <c r="H38" s="366">
        <v>1.9E-2</v>
      </c>
      <c r="M38" s="57"/>
      <c r="V38"/>
      <c r="W38"/>
    </row>
    <row r="39" spans="1:23" x14ac:dyDescent="0.2">
      <c r="A39" s="53">
        <v>5</v>
      </c>
      <c r="B39" s="79" t="s">
        <v>385</v>
      </c>
      <c r="C39" s="198">
        <v>5729</v>
      </c>
      <c r="D39" s="366">
        <v>6.0000000000000001E-3</v>
      </c>
      <c r="E39" s="198">
        <v>17047</v>
      </c>
      <c r="F39" s="366">
        <v>1.0999999999999999E-2</v>
      </c>
      <c r="G39" s="198">
        <v>171422</v>
      </c>
      <c r="H39" s="366">
        <v>5.5E-2</v>
      </c>
      <c r="M39" s="57"/>
      <c r="V39"/>
      <c r="W39"/>
    </row>
    <row r="40" spans="1:23" x14ac:dyDescent="0.2">
      <c r="A40" s="53">
        <v>6</v>
      </c>
      <c r="B40" s="79" t="s">
        <v>269</v>
      </c>
      <c r="C40" s="198">
        <v>5263</v>
      </c>
      <c r="D40" s="366">
        <v>6.0000000000000001E-3</v>
      </c>
      <c r="E40" s="198">
        <v>6338</v>
      </c>
      <c r="F40" s="366">
        <v>4.0000000000000001E-3</v>
      </c>
      <c r="G40" s="198">
        <v>28297</v>
      </c>
      <c r="H40" s="366">
        <v>8.9999999999999993E-3</v>
      </c>
      <c r="M40" s="57"/>
      <c r="V40"/>
      <c r="W40"/>
    </row>
    <row r="41" spans="1:23" x14ac:dyDescent="0.2">
      <c r="A41" s="53">
        <v>7</v>
      </c>
      <c r="B41" s="79" t="s">
        <v>384</v>
      </c>
      <c r="C41" s="198">
        <v>5013</v>
      </c>
      <c r="D41" s="366">
        <v>5.0000000000000001E-3</v>
      </c>
      <c r="E41" s="198">
        <v>7168</v>
      </c>
      <c r="F41" s="366">
        <v>5.0000000000000001E-3</v>
      </c>
      <c r="G41" s="198">
        <v>51221</v>
      </c>
      <c r="H41" s="366">
        <v>1.7000000000000001E-2</v>
      </c>
      <c r="M41" s="57"/>
      <c r="V41"/>
      <c r="W41"/>
    </row>
    <row r="42" spans="1:23" x14ac:dyDescent="0.2">
      <c r="A42" s="53">
        <v>8</v>
      </c>
      <c r="B42" s="79" t="s">
        <v>263</v>
      </c>
      <c r="C42" s="198">
        <v>4641</v>
      </c>
      <c r="D42" s="366">
        <v>5.0000000000000001E-3</v>
      </c>
      <c r="E42" s="198">
        <v>6543</v>
      </c>
      <c r="F42" s="366">
        <v>4.0000000000000001E-3</v>
      </c>
      <c r="G42" s="198">
        <v>26955</v>
      </c>
      <c r="H42" s="366">
        <v>8.9999999999999993E-3</v>
      </c>
      <c r="M42" s="57"/>
      <c r="V42"/>
      <c r="W42"/>
    </row>
    <row r="43" spans="1:23" x14ac:dyDescent="0.2">
      <c r="A43" s="53">
        <v>9</v>
      </c>
      <c r="B43" s="79" t="s">
        <v>267</v>
      </c>
      <c r="C43" s="198">
        <v>4384</v>
      </c>
      <c r="D43" s="366">
        <v>5.0000000000000001E-3</v>
      </c>
      <c r="E43" s="198">
        <v>4963</v>
      </c>
      <c r="F43" s="366">
        <v>3.0000000000000001E-3</v>
      </c>
      <c r="G43" s="198">
        <v>20628</v>
      </c>
      <c r="H43" s="366">
        <v>7.0000000000000001E-3</v>
      </c>
      <c r="M43" s="57"/>
      <c r="V43"/>
      <c r="W43"/>
    </row>
    <row r="44" spans="1:23" x14ac:dyDescent="0.2">
      <c r="A44" s="53">
        <v>10</v>
      </c>
      <c r="B44" s="79" t="s">
        <v>264</v>
      </c>
      <c r="C44" s="198">
        <v>4219</v>
      </c>
      <c r="D44" s="366">
        <v>5.0000000000000001E-3</v>
      </c>
      <c r="E44" s="198">
        <v>7032</v>
      </c>
      <c r="F44" s="366">
        <v>4.0000000000000001E-3</v>
      </c>
      <c r="G44" s="198">
        <v>58922</v>
      </c>
      <c r="H44" s="366">
        <v>1.9E-2</v>
      </c>
      <c r="M44" s="57"/>
      <c r="V44"/>
      <c r="W44"/>
    </row>
    <row r="45" spans="1:23" x14ac:dyDescent="0.2">
      <c r="A45" s="53">
        <v>11</v>
      </c>
      <c r="B45" s="79" t="s">
        <v>386</v>
      </c>
      <c r="C45" s="198">
        <v>3767</v>
      </c>
      <c r="D45" s="366">
        <v>4.0000000000000001E-3</v>
      </c>
      <c r="E45" s="198">
        <v>5003</v>
      </c>
      <c r="F45" s="366">
        <v>3.0000000000000001E-3</v>
      </c>
      <c r="G45" s="198">
        <v>23543</v>
      </c>
      <c r="H45" s="366">
        <v>8.0000000000000002E-3</v>
      </c>
      <c r="M45" s="57"/>
      <c r="V45"/>
      <c r="W45"/>
    </row>
    <row r="46" spans="1:23" x14ac:dyDescent="0.2">
      <c r="A46" s="53">
        <v>12</v>
      </c>
      <c r="B46" s="79" t="s">
        <v>323</v>
      </c>
      <c r="C46" s="198">
        <v>3208</v>
      </c>
      <c r="D46" s="366">
        <v>3.0000000000000001E-3</v>
      </c>
      <c r="E46" s="198">
        <v>4282</v>
      </c>
      <c r="F46" s="366">
        <v>3.0000000000000001E-3</v>
      </c>
      <c r="G46" s="198">
        <v>16275</v>
      </c>
      <c r="H46" s="366">
        <v>5.0000000000000001E-3</v>
      </c>
      <c r="M46" s="57"/>
      <c r="V46"/>
      <c r="W46"/>
    </row>
    <row r="47" spans="1:23" x14ac:dyDescent="0.2">
      <c r="A47" s="53">
        <v>13</v>
      </c>
      <c r="B47" s="79" t="s">
        <v>260</v>
      </c>
      <c r="C47" s="198">
        <v>2584</v>
      </c>
      <c r="D47" s="366">
        <v>3.0000000000000001E-3</v>
      </c>
      <c r="E47" s="198">
        <v>4219</v>
      </c>
      <c r="F47" s="366">
        <v>3.0000000000000001E-3</v>
      </c>
      <c r="G47" s="198">
        <v>19046</v>
      </c>
      <c r="H47" s="366">
        <v>6.0000000000000001E-3</v>
      </c>
      <c r="M47" s="57"/>
      <c r="V47"/>
      <c r="W47"/>
    </row>
    <row r="48" spans="1:23" x14ac:dyDescent="0.2">
      <c r="A48" s="53">
        <v>14</v>
      </c>
      <c r="B48" s="79" t="s">
        <v>319</v>
      </c>
      <c r="C48" s="198">
        <v>2494</v>
      </c>
      <c r="D48" s="366">
        <v>3.0000000000000001E-3</v>
      </c>
      <c r="E48" s="198">
        <v>3285</v>
      </c>
      <c r="F48" s="366">
        <v>2E-3</v>
      </c>
      <c r="G48" s="198">
        <v>14637</v>
      </c>
      <c r="H48" s="366">
        <v>5.0000000000000001E-3</v>
      </c>
      <c r="M48" s="57"/>
      <c r="V48"/>
      <c r="W48"/>
    </row>
    <row r="49" spans="1:23" x14ac:dyDescent="0.2">
      <c r="A49" s="53">
        <v>15</v>
      </c>
      <c r="B49" s="79" t="s">
        <v>318</v>
      </c>
      <c r="C49" s="198">
        <v>2321</v>
      </c>
      <c r="D49" s="366">
        <v>3.0000000000000001E-3</v>
      </c>
      <c r="E49" s="198">
        <v>2957</v>
      </c>
      <c r="F49" s="366">
        <v>2E-3</v>
      </c>
      <c r="G49" s="198">
        <v>13849</v>
      </c>
      <c r="H49" s="366">
        <v>4.0000000000000001E-3</v>
      </c>
      <c r="M49" s="57"/>
      <c r="V49"/>
      <c r="W49"/>
    </row>
    <row r="50" spans="1:23" x14ac:dyDescent="0.2">
      <c r="A50" s="53">
        <v>16</v>
      </c>
      <c r="B50" s="79" t="s">
        <v>324</v>
      </c>
      <c r="C50" s="198">
        <v>2274</v>
      </c>
      <c r="D50" s="366">
        <v>2E-3</v>
      </c>
      <c r="E50" s="198">
        <v>3305</v>
      </c>
      <c r="F50" s="366">
        <v>2E-3</v>
      </c>
      <c r="G50" s="198">
        <v>40520</v>
      </c>
      <c r="H50" s="366">
        <v>1.2999999999999999E-2</v>
      </c>
      <c r="M50" s="57"/>
      <c r="V50"/>
      <c r="W50"/>
    </row>
    <row r="51" spans="1:23" x14ac:dyDescent="0.2">
      <c r="A51" s="53">
        <v>17</v>
      </c>
      <c r="B51" s="79" t="s">
        <v>402</v>
      </c>
      <c r="C51" s="198">
        <v>1854</v>
      </c>
      <c r="D51" s="366">
        <v>2E-3</v>
      </c>
      <c r="E51" s="198">
        <v>2044</v>
      </c>
      <c r="F51" s="366">
        <v>1E-3</v>
      </c>
      <c r="G51" s="198">
        <v>5555</v>
      </c>
      <c r="H51" s="366">
        <v>2E-3</v>
      </c>
      <c r="M51" s="57"/>
      <c r="V51"/>
      <c r="W51"/>
    </row>
    <row r="52" spans="1:23" x14ac:dyDescent="0.2">
      <c r="A52" s="53">
        <v>18</v>
      </c>
      <c r="B52" s="79" t="s">
        <v>270</v>
      </c>
      <c r="C52" s="198">
        <v>1850</v>
      </c>
      <c r="D52" s="366">
        <v>2E-3</v>
      </c>
      <c r="E52" s="198">
        <v>2208</v>
      </c>
      <c r="F52" s="366">
        <v>1E-3</v>
      </c>
      <c r="G52" s="198">
        <v>13907</v>
      </c>
      <c r="H52" s="366">
        <v>4.0000000000000001E-3</v>
      </c>
      <c r="M52" s="57"/>
      <c r="V52"/>
      <c r="W52"/>
    </row>
    <row r="53" spans="1:23" x14ac:dyDescent="0.2">
      <c r="A53" s="53">
        <v>19</v>
      </c>
      <c r="B53" s="79" t="s">
        <v>403</v>
      </c>
      <c r="C53" s="198">
        <v>1627</v>
      </c>
      <c r="D53" s="366">
        <v>2E-3</v>
      </c>
      <c r="E53" s="198">
        <v>1868</v>
      </c>
      <c r="F53" s="366">
        <v>1E-3</v>
      </c>
      <c r="G53" s="198">
        <v>8868</v>
      </c>
      <c r="H53" s="366">
        <v>3.0000000000000001E-3</v>
      </c>
      <c r="M53" s="57"/>
      <c r="V53"/>
      <c r="W53"/>
    </row>
    <row r="54" spans="1:23" x14ac:dyDescent="0.2">
      <c r="A54" s="53">
        <v>20</v>
      </c>
      <c r="B54" s="79" t="s">
        <v>404</v>
      </c>
      <c r="C54" s="198">
        <v>1609</v>
      </c>
      <c r="D54" s="366">
        <v>2E-3</v>
      </c>
      <c r="E54" s="198">
        <v>1826</v>
      </c>
      <c r="F54" s="366">
        <v>1E-3</v>
      </c>
      <c r="G54" s="198">
        <v>7324</v>
      </c>
      <c r="H54" s="366">
        <v>2E-3</v>
      </c>
      <c r="M54" s="57"/>
    </row>
    <row r="55" spans="1:23" x14ac:dyDescent="0.2">
      <c r="M55" s="57"/>
    </row>
    <row r="56" spans="1:23" x14ac:dyDescent="0.2">
      <c r="C56" s="82"/>
      <c r="M56" s="57"/>
    </row>
    <row r="57" spans="1:23" x14ac:dyDescent="0.2">
      <c r="M57" s="57"/>
    </row>
    <row r="58" spans="1:23" x14ac:dyDescent="0.2">
      <c r="M58" s="57"/>
    </row>
    <row r="59" spans="1:23" ht="64.5" customHeight="1" x14ac:dyDescent="0.2">
      <c r="A59" s="648" t="s">
        <v>405</v>
      </c>
      <c r="B59" s="648"/>
      <c r="C59" s="648"/>
      <c r="D59" s="648"/>
      <c r="E59" s="648"/>
      <c r="F59" s="648"/>
      <c r="G59" s="648"/>
      <c r="H59" s="648"/>
      <c r="I59" s="648"/>
      <c r="M59" s="57"/>
    </row>
    <row r="60" spans="1:23" x14ac:dyDescent="0.2">
      <c r="A60" s="370"/>
      <c r="B60" s="370"/>
      <c r="C60" s="370"/>
      <c r="D60" s="370"/>
      <c r="E60" s="370"/>
      <c r="F60" s="370"/>
      <c r="G60" s="370"/>
      <c r="H60" s="370"/>
      <c r="I60" s="370"/>
      <c r="M60" s="57"/>
    </row>
    <row r="61" spans="1:23" customFormat="1" x14ac:dyDescent="0.2">
      <c r="A61" s="727" t="s">
        <v>406</v>
      </c>
      <c r="B61" s="727"/>
      <c r="C61" s="727"/>
      <c r="D61" s="727"/>
      <c r="E61" s="727"/>
      <c r="F61" s="727"/>
      <c r="G61" s="727"/>
      <c r="H61" s="727"/>
    </row>
    <row r="63" spans="1:23" ht="25.5" x14ac:dyDescent="0.2">
      <c r="A63" s="365" t="s">
        <v>258</v>
      </c>
      <c r="B63" s="364" t="s">
        <v>257</v>
      </c>
      <c r="C63" s="365" t="s">
        <v>374</v>
      </c>
      <c r="D63" s="365" t="s">
        <v>375</v>
      </c>
      <c r="E63" s="365" t="s">
        <v>376</v>
      </c>
      <c r="F63" s="365" t="s">
        <v>377</v>
      </c>
      <c r="G63" s="365" t="s">
        <v>378</v>
      </c>
      <c r="H63" s="365" t="s">
        <v>379</v>
      </c>
    </row>
    <row r="64" spans="1:23" ht="15" x14ac:dyDescent="0.2">
      <c r="A64" s="305">
        <v>1</v>
      </c>
      <c r="B64" s="371" t="s">
        <v>259</v>
      </c>
      <c r="C64" s="286">
        <v>9418</v>
      </c>
      <c r="D64" s="372">
        <v>0.01</v>
      </c>
      <c r="E64" s="286">
        <v>16646</v>
      </c>
      <c r="F64" s="372">
        <v>1.0999999999999999E-2</v>
      </c>
      <c r="G64" s="286">
        <v>117633</v>
      </c>
      <c r="H64" s="372">
        <v>3.7999999999999999E-2</v>
      </c>
    </row>
    <row r="65" spans="1:8" ht="15" x14ac:dyDescent="0.2">
      <c r="A65" s="305">
        <v>2</v>
      </c>
      <c r="B65" s="371" t="s">
        <v>261</v>
      </c>
      <c r="C65" s="286">
        <v>4155</v>
      </c>
      <c r="D65" s="372">
        <v>5.0000000000000001E-3</v>
      </c>
      <c r="E65" s="286">
        <v>5768</v>
      </c>
      <c r="F65" s="372">
        <v>4.0000000000000001E-3</v>
      </c>
      <c r="G65" s="286">
        <v>32408</v>
      </c>
      <c r="H65" s="372">
        <v>0.01</v>
      </c>
    </row>
    <row r="66" spans="1:8" ht="15" x14ac:dyDescent="0.2">
      <c r="A66" s="305">
        <v>3</v>
      </c>
      <c r="B66" s="371" t="s">
        <v>322</v>
      </c>
      <c r="C66" s="286">
        <v>4242</v>
      </c>
      <c r="D66" s="372">
        <v>5.0000000000000001E-3</v>
      </c>
      <c r="E66" s="286">
        <v>5064</v>
      </c>
      <c r="F66" s="372">
        <v>3.0000000000000001E-3</v>
      </c>
      <c r="G66" s="286">
        <v>23526</v>
      </c>
      <c r="H66" s="372">
        <v>8.0000000000000002E-3</v>
      </c>
    </row>
    <row r="67" spans="1:8" ht="15" x14ac:dyDescent="0.2">
      <c r="A67" s="305">
        <v>4</v>
      </c>
      <c r="B67" s="371" t="s">
        <v>317</v>
      </c>
      <c r="C67" s="286">
        <v>3125</v>
      </c>
      <c r="D67" s="372">
        <v>3.0000000000000001E-3</v>
      </c>
      <c r="E67" s="286">
        <v>3861</v>
      </c>
      <c r="F67" s="372">
        <v>2E-3</v>
      </c>
      <c r="G67" s="286">
        <v>21622</v>
      </c>
      <c r="H67" s="372">
        <v>7.0000000000000001E-3</v>
      </c>
    </row>
    <row r="68" spans="1:8" ht="15" x14ac:dyDescent="0.2">
      <c r="A68" s="305">
        <v>5</v>
      </c>
      <c r="B68" s="371" t="s">
        <v>263</v>
      </c>
      <c r="C68" s="286">
        <v>3380</v>
      </c>
      <c r="D68" s="372">
        <v>4.0000000000000001E-3</v>
      </c>
      <c r="E68" s="286">
        <v>4370</v>
      </c>
      <c r="F68" s="372">
        <v>3.0000000000000001E-3</v>
      </c>
      <c r="G68" s="286">
        <v>17910</v>
      </c>
      <c r="H68" s="372">
        <v>6.0000000000000001E-3</v>
      </c>
    </row>
    <row r="69" spans="1:8" ht="15" x14ac:dyDescent="0.2">
      <c r="A69" s="305">
        <v>6</v>
      </c>
      <c r="B69" s="371" t="s">
        <v>264</v>
      </c>
      <c r="C69" s="286">
        <v>2363</v>
      </c>
      <c r="D69" s="372">
        <v>3.0000000000000001E-3</v>
      </c>
      <c r="E69" s="286">
        <v>3471</v>
      </c>
      <c r="F69" s="372">
        <v>2E-3</v>
      </c>
      <c r="G69" s="286">
        <v>14114</v>
      </c>
      <c r="H69" s="372">
        <v>5.0000000000000001E-3</v>
      </c>
    </row>
    <row r="70" spans="1:8" ht="15" x14ac:dyDescent="0.2">
      <c r="A70" s="305">
        <v>7</v>
      </c>
      <c r="B70" s="371" t="s">
        <v>390</v>
      </c>
      <c r="C70" s="286">
        <v>1906</v>
      </c>
      <c r="D70" s="372">
        <v>2E-3</v>
      </c>
      <c r="E70" s="286">
        <v>2409</v>
      </c>
      <c r="F70" s="372">
        <v>2E-3</v>
      </c>
      <c r="G70" s="286">
        <v>12251</v>
      </c>
      <c r="H70" s="372">
        <v>4.0000000000000001E-3</v>
      </c>
    </row>
    <row r="71" spans="1:8" ht="15" x14ac:dyDescent="0.2">
      <c r="A71" s="305">
        <v>8</v>
      </c>
      <c r="B71" s="371" t="s">
        <v>391</v>
      </c>
      <c r="C71" s="286">
        <v>967</v>
      </c>
      <c r="D71" s="372">
        <v>1E-3</v>
      </c>
      <c r="E71" s="286">
        <v>1356</v>
      </c>
      <c r="F71" s="372">
        <v>1E-3</v>
      </c>
      <c r="G71" s="286">
        <v>10572</v>
      </c>
      <c r="H71" s="372">
        <v>3.0000000000000001E-3</v>
      </c>
    </row>
    <row r="72" spans="1:8" ht="15" x14ac:dyDescent="0.2">
      <c r="A72" s="305">
        <v>9</v>
      </c>
      <c r="B72" s="371" t="s">
        <v>267</v>
      </c>
      <c r="C72" s="286">
        <v>1989</v>
      </c>
      <c r="D72" s="372">
        <v>2E-3</v>
      </c>
      <c r="E72" s="286">
        <v>2334</v>
      </c>
      <c r="F72" s="372">
        <v>1E-3</v>
      </c>
      <c r="G72" s="286">
        <v>10509</v>
      </c>
      <c r="H72" s="372">
        <v>3.0000000000000001E-3</v>
      </c>
    </row>
    <row r="73" spans="1:8" ht="15" x14ac:dyDescent="0.2">
      <c r="A73" s="305">
        <v>10</v>
      </c>
      <c r="B73" s="371" t="s">
        <v>318</v>
      </c>
      <c r="C73" s="286">
        <v>1337</v>
      </c>
      <c r="D73" s="372">
        <v>1E-3</v>
      </c>
      <c r="E73" s="286">
        <v>1848</v>
      </c>
      <c r="F73" s="372">
        <v>1E-3</v>
      </c>
      <c r="G73" s="286">
        <v>9377</v>
      </c>
      <c r="H73" s="372">
        <v>3.0000000000000001E-3</v>
      </c>
    </row>
    <row r="74" spans="1:8" ht="15" x14ac:dyDescent="0.2">
      <c r="A74" s="305">
        <v>11</v>
      </c>
      <c r="B74" s="371" t="s">
        <v>268</v>
      </c>
      <c r="C74" s="286">
        <v>1330</v>
      </c>
      <c r="D74" s="372">
        <v>1E-3</v>
      </c>
      <c r="E74" s="286">
        <v>1767</v>
      </c>
      <c r="F74" s="372">
        <v>1E-3</v>
      </c>
      <c r="G74" s="286">
        <v>8329</v>
      </c>
      <c r="H74" s="372">
        <v>3.0000000000000001E-3</v>
      </c>
    </row>
    <row r="75" spans="1:8" ht="15" x14ac:dyDescent="0.2">
      <c r="A75" s="305">
        <v>12</v>
      </c>
      <c r="B75" s="371" t="s">
        <v>392</v>
      </c>
      <c r="C75" s="286">
        <v>1157</v>
      </c>
      <c r="D75" s="372">
        <v>1E-3</v>
      </c>
      <c r="E75" s="286">
        <v>1737</v>
      </c>
      <c r="F75" s="372">
        <v>1E-3</v>
      </c>
      <c r="G75" s="286">
        <v>8170</v>
      </c>
      <c r="H75" s="372">
        <v>3.0000000000000001E-3</v>
      </c>
    </row>
    <row r="76" spans="1:8" ht="15" x14ac:dyDescent="0.2">
      <c r="A76" s="305">
        <v>13</v>
      </c>
      <c r="B76" s="371" t="s">
        <v>407</v>
      </c>
      <c r="C76" s="286">
        <v>1062</v>
      </c>
      <c r="D76" s="372">
        <v>1E-3</v>
      </c>
      <c r="E76" s="286">
        <v>1625</v>
      </c>
      <c r="F76" s="372">
        <v>1E-3</v>
      </c>
      <c r="G76" s="286">
        <v>7929</v>
      </c>
      <c r="H76" s="372">
        <v>3.0000000000000001E-3</v>
      </c>
    </row>
    <row r="77" spans="1:8" ht="15" x14ac:dyDescent="0.2">
      <c r="A77" s="305">
        <v>14</v>
      </c>
      <c r="B77" s="371" t="s">
        <v>394</v>
      </c>
      <c r="C77" s="286">
        <v>766</v>
      </c>
      <c r="D77" s="372">
        <v>1E-3</v>
      </c>
      <c r="E77" s="286">
        <v>872</v>
      </c>
      <c r="F77" s="372">
        <v>1E-3</v>
      </c>
      <c r="G77" s="286">
        <v>6316</v>
      </c>
      <c r="H77" s="372">
        <v>2E-3</v>
      </c>
    </row>
    <row r="78" spans="1:8" ht="15" x14ac:dyDescent="0.2">
      <c r="A78" s="305">
        <v>15</v>
      </c>
      <c r="B78" s="371" t="s">
        <v>270</v>
      </c>
      <c r="C78" s="286">
        <v>793</v>
      </c>
      <c r="D78" s="372">
        <v>1E-3</v>
      </c>
      <c r="E78" s="286">
        <v>1068</v>
      </c>
      <c r="F78" s="372">
        <v>1E-3</v>
      </c>
      <c r="G78" s="286">
        <v>6265</v>
      </c>
      <c r="H78" s="372">
        <v>2E-3</v>
      </c>
    </row>
    <row r="79" spans="1:8" ht="15" x14ac:dyDescent="0.2">
      <c r="A79" s="305">
        <v>16</v>
      </c>
      <c r="B79" s="371" t="s">
        <v>395</v>
      </c>
      <c r="C79" s="286">
        <v>1201</v>
      </c>
      <c r="D79" s="372">
        <v>1E-3</v>
      </c>
      <c r="E79" s="286">
        <v>1315</v>
      </c>
      <c r="F79" s="372">
        <v>1E-3</v>
      </c>
      <c r="G79" s="286">
        <v>5955</v>
      </c>
      <c r="H79" s="372">
        <v>2E-3</v>
      </c>
    </row>
    <row r="80" spans="1:8" ht="15" x14ac:dyDescent="0.2">
      <c r="A80" s="305">
        <v>17</v>
      </c>
      <c r="B80" s="371" t="s">
        <v>408</v>
      </c>
      <c r="C80" s="286">
        <v>1265</v>
      </c>
      <c r="D80" s="372">
        <v>1E-3</v>
      </c>
      <c r="E80" s="286">
        <v>1407</v>
      </c>
      <c r="F80" s="372">
        <v>1E-3</v>
      </c>
      <c r="G80" s="286">
        <v>5762</v>
      </c>
      <c r="H80" s="372">
        <v>2E-3</v>
      </c>
    </row>
    <row r="81" spans="1:8" ht="15" x14ac:dyDescent="0.2">
      <c r="A81" s="305">
        <v>18</v>
      </c>
      <c r="B81" s="371" t="s">
        <v>269</v>
      </c>
      <c r="C81" s="286">
        <v>845</v>
      </c>
      <c r="D81" s="372">
        <v>1E-3</v>
      </c>
      <c r="E81" s="286">
        <v>1166</v>
      </c>
      <c r="F81" s="372">
        <v>1E-3</v>
      </c>
      <c r="G81" s="286">
        <v>5759</v>
      </c>
      <c r="H81" s="372">
        <v>2E-3</v>
      </c>
    </row>
    <row r="82" spans="1:8" ht="15" x14ac:dyDescent="0.2">
      <c r="A82" s="305">
        <v>19</v>
      </c>
      <c r="B82" s="371" t="s">
        <v>260</v>
      </c>
      <c r="C82" s="286">
        <v>526</v>
      </c>
      <c r="D82" s="372">
        <v>1E-3</v>
      </c>
      <c r="E82" s="286">
        <v>877</v>
      </c>
      <c r="F82" s="372">
        <v>1E-3</v>
      </c>
      <c r="G82" s="286">
        <v>5037</v>
      </c>
      <c r="H82" s="372">
        <v>2E-3</v>
      </c>
    </row>
    <row r="83" spans="1:8" ht="15" x14ac:dyDescent="0.2">
      <c r="A83" s="305">
        <v>20</v>
      </c>
      <c r="B83" s="371" t="s">
        <v>393</v>
      </c>
      <c r="C83" s="286">
        <v>886</v>
      </c>
      <c r="D83" s="372">
        <v>1E-3</v>
      </c>
      <c r="E83" s="286">
        <v>915</v>
      </c>
      <c r="F83" s="372">
        <v>1E-3</v>
      </c>
      <c r="G83" s="286">
        <v>4728</v>
      </c>
      <c r="H83" s="372">
        <v>2E-3</v>
      </c>
    </row>
  </sheetData>
  <mergeCells count="4">
    <mergeCell ref="A26:M26"/>
    <mergeCell ref="A32:H32"/>
    <mergeCell ref="A59:I59"/>
    <mergeCell ref="A61:H6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M87"/>
  <sheetViews>
    <sheetView zoomScaleNormal="100" workbookViewId="0">
      <selection activeCell="A3" sqref="A3:B3"/>
    </sheetView>
  </sheetViews>
  <sheetFormatPr defaultRowHeight="12.75" x14ac:dyDescent="0.2"/>
  <cols>
    <col min="1" max="1" width="14.7109375" customWidth="1"/>
    <col min="2" max="2" width="23.28515625" customWidth="1"/>
    <col min="3" max="3" width="11.42578125" customWidth="1"/>
    <col min="4" max="5" width="11.85546875" customWidth="1"/>
    <col min="6" max="6" width="9.5703125" customWidth="1"/>
    <col min="7" max="7" width="12.85546875" bestFit="1" customWidth="1"/>
    <col min="8" max="8" width="10.28515625" customWidth="1"/>
  </cols>
  <sheetData>
    <row r="1" spans="1:12" ht="87" customHeight="1" x14ac:dyDescent="0.2">
      <c r="A1" s="672" t="s">
        <v>409</v>
      </c>
      <c r="B1" s="672"/>
      <c r="C1" s="672"/>
      <c r="D1" s="672"/>
      <c r="E1" s="672"/>
      <c r="F1" s="672"/>
      <c r="G1" s="672"/>
      <c r="H1" s="672"/>
      <c r="I1" s="672"/>
      <c r="J1" s="672"/>
      <c r="K1" s="672"/>
      <c r="L1" s="672"/>
    </row>
    <row r="4" spans="1:12" x14ac:dyDescent="0.2">
      <c r="A4" s="333" t="s">
        <v>341</v>
      </c>
    </row>
    <row r="5" spans="1:12" s="12" customFormat="1" ht="51" x14ac:dyDescent="0.2">
      <c r="A5" s="23" t="s">
        <v>91</v>
      </c>
      <c r="B5" s="40" t="s">
        <v>342</v>
      </c>
      <c r="C5" s="40" t="s">
        <v>343</v>
      </c>
      <c r="D5" s="40" t="s">
        <v>344</v>
      </c>
      <c r="E5" s="305" t="s">
        <v>345</v>
      </c>
      <c r="F5" s="373" t="s">
        <v>410</v>
      </c>
    </row>
    <row r="6" spans="1:12" x14ac:dyDescent="0.2">
      <c r="A6" s="374" t="s">
        <v>411</v>
      </c>
      <c r="B6" s="43">
        <v>349520</v>
      </c>
      <c r="C6" s="43">
        <v>3443353</v>
      </c>
      <c r="D6" s="93">
        <v>198199</v>
      </c>
      <c r="E6" s="43">
        <v>171936</v>
      </c>
      <c r="F6" s="43">
        <v>54748</v>
      </c>
    </row>
    <row r="8" spans="1:12" x14ac:dyDescent="0.2">
      <c r="A8" t="s">
        <v>412</v>
      </c>
    </row>
    <row r="9" spans="1:12" ht="25.5" x14ac:dyDescent="0.2">
      <c r="A9" s="76" t="s">
        <v>226</v>
      </c>
      <c r="B9" s="40" t="s">
        <v>342</v>
      </c>
      <c r="C9" s="40" t="s">
        <v>343</v>
      </c>
      <c r="D9" s="131" t="s">
        <v>351</v>
      </c>
    </row>
    <row r="10" spans="1:12" ht="15" x14ac:dyDescent="0.3">
      <c r="A10" s="346">
        <v>41913</v>
      </c>
      <c r="B10" s="227">
        <v>25269</v>
      </c>
      <c r="C10" s="227">
        <v>278463</v>
      </c>
      <c r="D10" s="227">
        <v>16309</v>
      </c>
    </row>
    <row r="11" spans="1:12" ht="15" x14ac:dyDescent="0.3">
      <c r="A11" s="346">
        <v>41944</v>
      </c>
      <c r="B11" s="227">
        <v>24684</v>
      </c>
      <c r="C11" s="227">
        <v>260975</v>
      </c>
      <c r="D11" s="227">
        <v>16526</v>
      </c>
    </row>
    <row r="12" spans="1:12" ht="15" x14ac:dyDescent="0.3">
      <c r="A12" s="346">
        <v>41974</v>
      </c>
      <c r="B12" s="227">
        <v>25642</v>
      </c>
      <c r="C12" s="227">
        <v>269708</v>
      </c>
      <c r="D12" s="227">
        <v>16722</v>
      </c>
    </row>
    <row r="13" spans="1:12" ht="15" x14ac:dyDescent="0.3">
      <c r="A13" s="346">
        <v>42005</v>
      </c>
      <c r="B13" s="227">
        <v>34261</v>
      </c>
      <c r="C13" s="227">
        <v>341026</v>
      </c>
      <c r="D13" s="227">
        <v>22491</v>
      </c>
    </row>
    <row r="14" spans="1:12" ht="15" x14ac:dyDescent="0.3">
      <c r="A14" s="346">
        <v>42036</v>
      </c>
      <c r="B14" s="227">
        <v>34883</v>
      </c>
      <c r="C14" s="227">
        <v>347844</v>
      </c>
      <c r="D14" s="227">
        <v>22431</v>
      </c>
    </row>
    <row r="15" spans="1:12" ht="15" x14ac:dyDescent="0.3">
      <c r="A15" s="346">
        <v>42064</v>
      </c>
      <c r="B15" s="227">
        <v>39679</v>
      </c>
      <c r="C15" s="227">
        <v>373990</v>
      </c>
      <c r="D15" s="227">
        <v>25141</v>
      </c>
    </row>
    <row r="16" spans="1:12" ht="15" x14ac:dyDescent="0.3">
      <c r="A16" s="346">
        <v>42095</v>
      </c>
      <c r="B16" s="227">
        <v>37399</v>
      </c>
      <c r="C16" s="227">
        <v>359743</v>
      </c>
      <c r="D16" s="227">
        <v>22844</v>
      </c>
    </row>
    <row r="17" spans="1:13" ht="15" x14ac:dyDescent="0.3">
      <c r="A17" s="346">
        <v>42125</v>
      </c>
      <c r="B17" s="227">
        <v>28548</v>
      </c>
      <c r="C17" s="227">
        <v>281874</v>
      </c>
      <c r="D17" s="227">
        <v>17367</v>
      </c>
    </row>
    <row r="18" spans="1:13" ht="15" x14ac:dyDescent="0.3">
      <c r="A18" s="346">
        <v>42156</v>
      </c>
      <c r="B18" s="227">
        <v>24041</v>
      </c>
      <c r="C18" s="227">
        <v>234227</v>
      </c>
      <c r="D18" s="227">
        <v>13299</v>
      </c>
    </row>
    <row r="19" spans="1:13" ht="15" x14ac:dyDescent="0.3">
      <c r="A19" s="346">
        <v>42186</v>
      </c>
      <c r="B19" s="227">
        <v>29532</v>
      </c>
      <c r="C19" s="227">
        <v>277333</v>
      </c>
      <c r="D19" s="227">
        <v>16071</v>
      </c>
    </row>
    <row r="20" spans="1:13" ht="15" x14ac:dyDescent="0.3">
      <c r="A20" s="346">
        <v>42217</v>
      </c>
      <c r="B20" s="227">
        <v>26045</v>
      </c>
      <c r="C20" s="227">
        <v>237018</v>
      </c>
      <c r="D20" s="227">
        <v>15159</v>
      </c>
    </row>
    <row r="21" spans="1:13" ht="15" x14ac:dyDescent="0.3">
      <c r="A21" s="346">
        <v>42248</v>
      </c>
      <c r="B21" s="227">
        <v>19537</v>
      </c>
      <c r="C21" s="227">
        <v>181152</v>
      </c>
      <c r="D21" s="227">
        <v>12042</v>
      </c>
    </row>
    <row r="22" spans="1:13" x14ac:dyDescent="0.2">
      <c r="A22" s="27"/>
      <c r="B22" s="344"/>
      <c r="C22" s="344"/>
      <c r="D22" s="344"/>
    </row>
    <row r="23" spans="1:13" x14ac:dyDescent="0.2">
      <c r="A23" s="334" t="s">
        <v>413</v>
      </c>
      <c r="B23" s="325">
        <f>SUM(B10:B21)</f>
        <v>349520</v>
      </c>
      <c r="C23" s="325">
        <f>SUM(C10:C21)</f>
        <v>3443353</v>
      </c>
      <c r="D23" s="375">
        <v>198199</v>
      </c>
      <c r="E23" s="82"/>
    </row>
    <row r="25" spans="1:13" ht="54" customHeight="1" x14ac:dyDescent="0.2">
      <c r="A25" s="672" t="s">
        <v>414</v>
      </c>
      <c r="B25" s="672"/>
      <c r="C25" s="672"/>
      <c r="D25" s="672"/>
      <c r="E25" s="672"/>
      <c r="F25" s="672"/>
      <c r="G25" s="672"/>
      <c r="H25" s="672"/>
      <c r="I25" s="672"/>
      <c r="J25" s="672"/>
      <c r="K25" s="672"/>
      <c r="L25" s="672"/>
      <c r="M25" s="8"/>
    </row>
    <row r="26" spans="1:13" x14ac:dyDescent="0.2">
      <c r="A26" s="27"/>
      <c r="B26" s="27"/>
      <c r="C26" s="27"/>
      <c r="D26" s="27"/>
      <c r="E26" s="27"/>
      <c r="F26" s="27"/>
      <c r="G26" s="27"/>
      <c r="H26" s="27"/>
      <c r="I26" s="27"/>
      <c r="J26" s="27"/>
      <c r="K26" s="27"/>
      <c r="L26" s="27"/>
      <c r="M26" s="27"/>
    </row>
    <row r="27" spans="1:13" ht="15.75" x14ac:dyDescent="0.25">
      <c r="A27" s="348" t="s">
        <v>358</v>
      </c>
      <c r="B27" s="349"/>
      <c r="C27" s="349"/>
      <c r="D27" s="350"/>
      <c r="E27" s="27"/>
      <c r="F27" s="27"/>
      <c r="G27" s="27"/>
      <c r="H27" s="27"/>
      <c r="I27" s="27"/>
      <c r="J27" s="27"/>
      <c r="K27" s="27"/>
      <c r="L27" s="27"/>
      <c r="M27" s="27"/>
    </row>
    <row r="28" spans="1:13" ht="25.5" x14ac:dyDescent="0.2">
      <c r="A28" s="351" t="s">
        <v>359</v>
      </c>
      <c r="B28" s="351">
        <v>1</v>
      </c>
      <c r="C28" s="352">
        <v>2</v>
      </c>
      <c r="D28" s="352">
        <v>3</v>
      </c>
      <c r="E28" s="352">
        <v>4</v>
      </c>
      <c r="F28" s="352" t="s">
        <v>360</v>
      </c>
      <c r="G28" s="352" t="s">
        <v>361</v>
      </c>
      <c r="H28" s="352" t="s">
        <v>362</v>
      </c>
      <c r="I28" s="352" t="s">
        <v>363</v>
      </c>
      <c r="J28" s="352" t="s">
        <v>364</v>
      </c>
      <c r="K28" s="352" t="s">
        <v>365</v>
      </c>
      <c r="L28" s="352" t="s">
        <v>366</v>
      </c>
      <c r="M28" s="353" t="s">
        <v>367</v>
      </c>
    </row>
    <row r="29" spans="1:13" x14ac:dyDescent="0.2">
      <c r="A29" s="31" t="s">
        <v>411</v>
      </c>
      <c r="B29" s="78">
        <v>159027</v>
      </c>
      <c r="C29" s="227">
        <v>19951</v>
      </c>
      <c r="D29" s="227">
        <v>7052</v>
      </c>
      <c r="E29" s="227">
        <v>3381</v>
      </c>
      <c r="F29" s="227">
        <v>3371</v>
      </c>
      <c r="G29" s="227">
        <v>2121</v>
      </c>
      <c r="H29" s="227">
        <v>1457</v>
      </c>
      <c r="I29" s="227">
        <v>962</v>
      </c>
      <c r="J29" s="227">
        <v>606</v>
      </c>
      <c r="K29" s="227">
        <v>201</v>
      </c>
      <c r="L29" s="227">
        <v>70</v>
      </c>
      <c r="M29" s="93">
        <f>SUM(B29:L29)</f>
        <v>198199</v>
      </c>
    </row>
    <row r="32" spans="1:13" ht="42" customHeight="1" x14ac:dyDescent="0.2">
      <c r="A32" s="726" t="s">
        <v>415</v>
      </c>
      <c r="B32" s="726"/>
      <c r="C32" s="726"/>
      <c r="D32" s="726"/>
      <c r="E32" s="726"/>
      <c r="F32" s="726"/>
      <c r="G32" s="726"/>
      <c r="H32" s="726"/>
      <c r="I32" s="362"/>
      <c r="J32" s="362"/>
    </row>
    <row r="33" spans="1:10" ht="12.75" customHeight="1" x14ac:dyDescent="0.2">
      <c r="A33" s="376"/>
      <c r="B33" s="376"/>
      <c r="C33" s="376"/>
      <c r="D33" s="376"/>
      <c r="E33" s="376"/>
      <c r="F33" s="376"/>
      <c r="G33" s="376"/>
      <c r="H33" s="376"/>
      <c r="I33" s="57"/>
      <c r="J33" s="57"/>
    </row>
    <row r="34" spans="1:10" x14ac:dyDescent="0.2">
      <c r="A34" s="363" t="s">
        <v>372</v>
      </c>
      <c r="B34" s="363"/>
      <c r="C34" s="363"/>
      <c r="D34" s="363"/>
      <c r="E34" s="363"/>
      <c r="F34" s="363"/>
      <c r="G34" s="363"/>
      <c r="H34" s="57"/>
      <c r="I34" s="57"/>
      <c r="J34" s="57"/>
    </row>
    <row r="35" spans="1:10" ht="25.5" x14ac:dyDescent="0.2">
      <c r="A35" s="169" t="s">
        <v>258</v>
      </c>
      <c r="B35" s="364" t="s">
        <v>373</v>
      </c>
      <c r="C35" s="365" t="s">
        <v>374</v>
      </c>
      <c r="D35" s="365" t="s">
        <v>375</v>
      </c>
      <c r="E35" s="365" t="s">
        <v>376</v>
      </c>
      <c r="F35" s="365" t="s">
        <v>377</v>
      </c>
      <c r="G35" s="365" t="s">
        <v>378</v>
      </c>
      <c r="H35" s="365" t="s">
        <v>379</v>
      </c>
    </row>
    <row r="36" spans="1:10" x14ac:dyDescent="0.2">
      <c r="A36" s="53">
        <v>1</v>
      </c>
      <c r="B36" s="79" t="s">
        <v>380</v>
      </c>
      <c r="C36" s="78">
        <v>63765</v>
      </c>
      <c r="D36" s="366">
        <v>0.121</v>
      </c>
      <c r="E36" s="78">
        <v>103951</v>
      </c>
      <c r="F36" s="366">
        <v>0.109</v>
      </c>
      <c r="G36" s="78">
        <v>952987</v>
      </c>
      <c r="H36" s="366">
        <v>0.214</v>
      </c>
    </row>
    <row r="37" spans="1:10" x14ac:dyDescent="0.2">
      <c r="A37" s="53">
        <v>2</v>
      </c>
      <c r="B37" s="79" t="s">
        <v>381</v>
      </c>
      <c r="C37" s="78">
        <v>27726</v>
      </c>
      <c r="D37" s="366">
        <v>5.2999999999999999E-2</v>
      </c>
      <c r="E37" s="78">
        <v>49969</v>
      </c>
      <c r="F37" s="366">
        <v>5.1999999999999998E-2</v>
      </c>
      <c r="G37" s="78">
        <v>453053</v>
      </c>
      <c r="H37" s="366">
        <v>0.10199999999999999</v>
      </c>
    </row>
    <row r="38" spans="1:10" x14ac:dyDescent="0.2">
      <c r="A38" s="53">
        <v>3</v>
      </c>
      <c r="B38" s="79" t="s">
        <v>263</v>
      </c>
      <c r="C38" s="78">
        <v>13152</v>
      </c>
      <c r="D38" s="366">
        <v>2.5000000000000001E-2</v>
      </c>
      <c r="E38" s="78">
        <v>24818</v>
      </c>
      <c r="F38" s="366">
        <v>2.5999999999999999E-2</v>
      </c>
      <c r="G38" s="78">
        <v>231659</v>
      </c>
      <c r="H38" s="366">
        <v>5.1999999999999998E-2</v>
      </c>
    </row>
    <row r="39" spans="1:10" x14ac:dyDescent="0.2">
      <c r="A39" s="53">
        <v>4</v>
      </c>
      <c r="B39" s="79" t="s">
        <v>382</v>
      </c>
      <c r="C39" s="78">
        <v>11695</v>
      </c>
      <c r="D39" s="366">
        <v>2.1999999999999999E-2</v>
      </c>
      <c r="E39" s="78">
        <v>26145</v>
      </c>
      <c r="F39" s="366">
        <v>2.7E-2</v>
      </c>
      <c r="G39" s="78">
        <v>215851</v>
      </c>
      <c r="H39" s="366">
        <v>4.9000000000000002E-2</v>
      </c>
    </row>
    <row r="40" spans="1:10" x14ac:dyDescent="0.2">
      <c r="A40" s="53">
        <v>5</v>
      </c>
      <c r="B40" s="79" t="s">
        <v>267</v>
      </c>
      <c r="C40" s="78">
        <v>8216</v>
      </c>
      <c r="D40" s="366">
        <v>1.6E-2</v>
      </c>
      <c r="E40" s="78">
        <v>11415</v>
      </c>
      <c r="F40" s="366">
        <v>1.2E-2</v>
      </c>
      <c r="G40" s="78">
        <v>97635</v>
      </c>
      <c r="H40" s="366">
        <v>2.1999999999999999E-2</v>
      </c>
    </row>
    <row r="41" spans="1:10" x14ac:dyDescent="0.2">
      <c r="A41" s="53">
        <v>6</v>
      </c>
      <c r="B41" s="79" t="s">
        <v>383</v>
      </c>
      <c r="C41" s="78">
        <v>8088</v>
      </c>
      <c r="D41" s="366">
        <v>1.4999999999999999E-2</v>
      </c>
      <c r="E41" s="78">
        <v>10060</v>
      </c>
      <c r="F41" s="366">
        <v>1.0999999999999999E-2</v>
      </c>
      <c r="G41" s="78">
        <v>102293</v>
      </c>
      <c r="H41" s="366">
        <v>2.3E-2</v>
      </c>
    </row>
    <row r="42" spans="1:10" x14ac:dyDescent="0.2">
      <c r="A42" s="53">
        <v>7</v>
      </c>
      <c r="B42" s="79" t="s">
        <v>386</v>
      </c>
      <c r="C42" s="78">
        <v>5861</v>
      </c>
      <c r="D42" s="366">
        <v>1.0999999999999999E-2</v>
      </c>
      <c r="E42" s="78">
        <v>9707</v>
      </c>
      <c r="F42" s="366">
        <v>0.01</v>
      </c>
      <c r="G42" s="78">
        <v>88999</v>
      </c>
      <c r="H42" s="366">
        <v>0.02</v>
      </c>
    </row>
    <row r="43" spans="1:10" x14ac:dyDescent="0.2">
      <c r="A43" s="53">
        <v>8</v>
      </c>
      <c r="B43" s="79" t="s">
        <v>269</v>
      </c>
      <c r="C43" s="78">
        <v>5619</v>
      </c>
      <c r="D43" s="366">
        <v>1.0999999999999999E-2</v>
      </c>
      <c r="E43" s="78">
        <v>8113</v>
      </c>
      <c r="F43" s="366">
        <v>8.9999999999999993E-3</v>
      </c>
      <c r="G43" s="78">
        <v>87546</v>
      </c>
      <c r="H43" s="366">
        <v>0.02</v>
      </c>
    </row>
    <row r="44" spans="1:10" x14ac:dyDescent="0.2">
      <c r="A44" s="53">
        <v>9</v>
      </c>
      <c r="B44" s="79" t="s">
        <v>260</v>
      </c>
      <c r="C44" s="78">
        <v>4218</v>
      </c>
      <c r="D44" s="366">
        <v>8.0000000000000002E-3</v>
      </c>
      <c r="E44" s="78">
        <v>14689</v>
      </c>
      <c r="F44" s="366">
        <v>1.4999999999999999E-2</v>
      </c>
      <c r="G44" s="78">
        <v>143747</v>
      </c>
      <c r="H44" s="366">
        <v>3.2000000000000001E-2</v>
      </c>
    </row>
    <row r="45" spans="1:10" x14ac:dyDescent="0.2">
      <c r="A45" s="53">
        <v>10</v>
      </c>
      <c r="B45" s="79" t="s">
        <v>319</v>
      </c>
      <c r="C45" s="78">
        <v>3339</v>
      </c>
      <c r="D45" s="366">
        <v>6.0000000000000001E-3</v>
      </c>
      <c r="E45" s="78">
        <v>5278</v>
      </c>
      <c r="F45" s="366">
        <v>6.0000000000000001E-3</v>
      </c>
      <c r="G45" s="78">
        <v>40300</v>
      </c>
      <c r="H45" s="366">
        <v>8.9999999999999993E-3</v>
      </c>
    </row>
    <row r="46" spans="1:10" x14ac:dyDescent="0.2">
      <c r="A46" s="53">
        <v>11</v>
      </c>
      <c r="B46" s="79" t="s">
        <v>387</v>
      </c>
      <c r="C46" s="78">
        <v>3196</v>
      </c>
      <c r="D46" s="366">
        <v>6.0000000000000001E-3</v>
      </c>
      <c r="E46" s="78">
        <v>5080</v>
      </c>
      <c r="F46" s="366">
        <v>5.0000000000000001E-3</v>
      </c>
      <c r="G46" s="78">
        <v>40534</v>
      </c>
      <c r="H46" s="366">
        <v>8.9999999999999993E-3</v>
      </c>
    </row>
    <row r="47" spans="1:10" x14ac:dyDescent="0.2">
      <c r="A47" s="53">
        <v>12</v>
      </c>
      <c r="B47" s="79" t="s">
        <v>403</v>
      </c>
      <c r="C47" s="78">
        <v>2529</v>
      </c>
      <c r="D47" s="366">
        <v>5.0000000000000001E-3</v>
      </c>
      <c r="E47" s="78">
        <v>3506</v>
      </c>
      <c r="F47" s="366">
        <v>4.0000000000000001E-3</v>
      </c>
      <c r="G47" s="78">
        <v>28400</v>
      </c>
      <c r="H47" s="366">
        <v>6.0000000000000001E-3</v>
      </c>
    </row>
    <row r="48" spans="1:10" x14ac:dyDescent="0.2">
      <c r="A48" s="53">
        <v>13</v>
      </c>
      <c r="B48" s="79" t="s">
        <v>264</v>
      </c>
      <c r="C48" s="78">
        <v>2465</v>
      </c>
      <c r="D48" s="366">
        <v>5.0000000000000001E-3</v>
      </c>
      <c r="E48" s="78">
        <v>6905</v>
      </c>
      <c r="F48" s="366">
        <v>7.0000000000000001E-3</v>
      </c>
      <c r="G48" s="78">
        <v>78923</v>
      </c>
      <c r="H48" s="366">
        <v>1.7999999999999999E-2</v>
      </c>
    </row>
    <row r="49" spans="1:10" x14ac:dyDescent="0.2">
      <c r="A49" s="53">
        <v>14</v>
      </c>
      <c r="B49" s="79" t="s">
        <v>318</v>
      </c>
      <c r="C49" s="78">
        <v>2365</v>
      </c>
      <c r="D49" s="366">
        <v>4.0000000000000001E-3</v>
      </c>
      <c r="E49" s="78">
        <v>4035</v>
      </c>
      <c r="F49" s="366">
        <v>4.0000000000000001E-3</v>
      </c>
      <c r="G49" s="78">
        <v>40250</v>
      </c>
      <c r="H49" s="366">
        <v>8.9999999999999993E-3</v>
      </c>
    </row>
    <row r="50" spans="1:10" x14ac:dyDescent="0.2">
      <c r="A50" s="53">
        <v>15</v>
      </c>
      <c r="B50" s="79" t="s">
        <v>268</v>
      </c>
      <c r="C50" s="78">
        <v>2127</v>
      </c>
      <c r="D50" s="366">
        <v>4.0000000000000001E-3</v>
      </c>
      <c r="E50" s="78">
        <v>3225</v>
      </c>
      <c r="F50" s="366">
        <v>3.0000000000000001E-3</v>
      </c>
      <c r="G50" s="78">
        <v>29230</v>
      </c>
      <c r="H50" s="366">
        <v>7.0000000000000001E-3</v>
      </c>
    </row>
    <row r="51" spans="1:10" x14ac:dyDescent="0.2">
      <c r="A51" s="53">
        <v>16</v>
      </c>
      <c r="B51" s="79" t="s">
        <v>324</v>
      </c>
      <c r="C51" s="78">
        <v>2061</v>
      </c>
      <c r="D51" s="366">
        <v>4.0000000000000001E-3</v>
      </c>
      <c r="E51" s="78">
        <v>3034</v>
      </c>
      <c r="F51" s="366">
        <v>3.0000000000000001E-3</v>
      </c>
      <c r="G51" s="78">
        <v>50854</v>
      </c>
      <c r="H51" s="366">
        <v>1.0999999999999999E-2</v>
      </c>
    </row>
    <row r="52" spans="1:10" x14ac:dyDescent="0.2">
      <c r="A52" s="53">
        <v>17</v>
      </c>
      <c r="B52" s="79" t="s">
        <v>404</v>
      </c>
      <c r="C52" s="78">
        <v>2034</v>
      </c>
      <c r="D52" s="366">
        <v>4.0000000000000001E-3</v>
      </c>
      <c r="E52" s="78">
        <v>2632</v>
      </c>
      <c r="F52" s="366">
        <v>3.0000000000000001E-3</v>
      </c>
      <c r="G52" s="78">
        <v>26433</v>
      </c>
      <c r="H52" s="366">
        <v>6.0000000000000001E-3</v>
      </c>
    </row>
    <row r="53" spans="1:10" x14ac:dyDescent="0.2">
      <c r="A53" s="53">
        <v>18</v>
      </c>
      <c r="B53" s="79" t="s">
        <v>384</v>
      </c>
      <c r="C53" s="78">
        <v>1942</v>
      </c>
      <c r="D53" s="366">
        <v>4.0000000000000001E-3</v>
      </c>
      <c r="E53" s="78">
        <v>3178</v>
      </c>
      <c r="F53" s="366">
        <v>3.0000000000000001E-3</v>
      </c>
      <c r="G53" s="78">
        <v>53896</v>
      </c>
      <c r="H53" s="366">
        <v>1.2E-2</v>
      </c>
    </row>
    <row r="54" spans="1:10" x14ac:dyDescent="0.2">
      <c r="A54" s="53">
        <v>19</v>
      </c>
      <c r="B54" s="79" t="s">
        <v>385</v>
      </c>
      <c r="C54" s="78">
        <v>1936</v>
      </c>
      <c r="D54" s="366">
        <v>4.0000000000000001E-3</v>
      </c>
      <c r="E54" s="78">
        <v>5451</v>
      </c>
      <c r="F54" s="366">
        <v>6.0000000000000001E-3</v>
      </c>
      <c r="G54" s="78">
        <v>143856</v>
      </c>
      <c r="H54" s="366">
        <v>3.2000000000000001E-2</v>
      </c>
    </row>
    <row r="55" spans="1:10" x14ac:dyDescent="0.2">
      <c r="A55" s="53">
        <v>20</v>
      </c>
      <c r="B55" s="79" t="s">
        <v>416</v>
      </c>
      <c r="C55" s="78">
        <v>1593</v>
      </c>
      <c r="D55" s="366">
        <v>3.0000000000000001E-3</v>
      </c>
      <c r="E55" s="78">
        <v>2354</v>
      </c>
      <c r="F55" s="366">
        <v>2E-3</v>
      </c>
      <c r="G55" s="78">
        <v>29709</v>
      </c>
      <c r="H55" s="366">
        <v>7.0000000000000001E-3</v>
      </c>
    </row>
    <row r="56" spans="1:10" x14ac:dyDescent="0.2">
      <c r="C56" s="82"/>
      <c r="D56" s="377"/>
    </row>
    <row r="58" spans="1:10" ht="30.75" customHeight="1" x14ac:dyDescent="0.2">
      <c r="I58" s="8"/>
      <c r="J58" s="8"/>
    </row>
    <row r="59" spans="1:10" ht="48" customHeight="1" x14ac:dyDescent="0.2">
      <c r="A59" s="672" t="s">
        <v>417</v>
      </c>
      <c r="B59" s="672"/>
      <c r="C59" s="672"/>
      <c r="D59" s="672"/>
      <c r="E59" s="672"/>
      <c r="F59" s="672"/>
      <c r="G59" s="672"/>
      <c r="H59" s="672"/>
    </row>
    <row r="60" spans="1:10" x14ac:dyDescent="0.2">
      <c r="A60" s="727" t="s">
        <v>418</v>
      </c>
      <c r="B60" s="727"/>
      <c r="C60" s="727"/>
      <c r="D60" s="727"/>
      <c r="E60" s="727"/>
      <c r="F60" s="727"/>
      <c r="G60" s="727"/>
      <c r="H60" s="727"/>
    </row>
    <row r="62" spans="1:10" ht="25.5" x14ac:dyDescent="0.2">
      <c r="A62" s="365" t="s">
        <v>258</v>
      </c>
      <c r="B62" s="364" t="s">
        <v>257</v>
      </c>
      <c r="C62" s="365" t="s">
        <v>374</v>
      </c>
      <c r="D62" s="365" t="s">
        <v>375</v>
      </c>
      <c r="E62" s="365" t="s">
        <v>376</v>
      </c>
      <c r="F62" s="365" t="s">
        <v>377</v>
      </c>
      <c r="G62" s="365" t="s">
        <v>378</v>
      </c>
      <c r="H62" s="365" t="s">
        <v>379</v>
      </c>
    </row>
    <row r="63" spans="1:10" ht="15" x14ac:dyDescent="0.2">
      <c r="A63" s="305">
        <v>1</v>
      </c>
      <c r="B63" s="256" t="s">
        <v>263</v>
      </c>
      <c r="C63" s="259">
        <v>10951</v>
      </c>
      <c r="D63" s="378">
        <v>2.1000000000000001E-2</v>
      </c>
      <c r="E63" s="259">
        <v>17826</v>
      </c>
      <c r="F63" s="378">
        <v>1.9E-2</v>
      </c>
      <c r="G63" s="259">
        <v>153470</v>
      </c>
      <c r="H63" s="378">
        <v>3.5000000000000003E-2</v>
      </c>
    </row>
    <row r="64" spans="1:10" ht="15" x14ac:dyDescent="0.2">
      <c r="A64" s="305">
        <v>2</v>
      </c>
      <c r="B64" s="256" t="s">
        <v>259</v>
      </c>
      <c r="C64" s="259">
        <v>5179</v>
      </c>
      <c r="D64" s="378">
        <v>0.01</v>
      </c>
      <c r="E64" s="259">
        <v>8455</v>
      </c>
      <c r="F64" s="378">
        <v>8.9999999999999993E-3</v>
      </c>
      <c r="G64" s="259">
        <v>86855</v>
      </c>
      <c r="H64" s="378">
        <v>0.02</v>
      </c>
    </row>
    <row r="65" spans="1:8" ht="15" x14ac:dyDescent="0.2">
      <c r="A65" s="305">
        <v>3</v>
      </c>
      <c r="B65" s="256" t="s">
        <v>261</v>
      </c>
      <c r="C65" s="259">
        <v>2985</v>
      </c>
      <c r="D65" s="378">
        <v>6.0000000000000001E-3</v>
      </c>
      <c r="E65" s="259">
        <v>7077</v>
      </c>
      <c r="F65" s="378">
        <v>7.0000000000000001E-3</v>
      </c>
      <c r="G65" s="259">
        <v>74192</v>
      </c>
      <c r="H65" s="378">
        <v>1.7000000000000001E-2</v>
      </c>
    </row>
    <row r="66" spans="1:8" ht="15" x14ac:dyDescent="0.2">
      <c r="A66" s="305">
        <v>4</v>
      </c>
      <c r="B66" s="256" t="s">
        <v>267</v>
      </c>
      <c r="C66" s="259">
        <v>4360</v>
      </c>
      <c r="D66" s="378">
        <v>8.0000000000000002E-3</v>
      </c>
      <c r="E66" s="259">
        <v>5778</v>
      </c>
      <c r="F66" s="378">
        <v>6.0000000000000001E-3</v>
      </c>
      <c r="G66" s="259">
        <v>60594</v>
      </c>
      <c r="H66" s="378">
        <v>1.4E-2</v>
      </c>
    </row>
    <row r="67" spans="1:8" ht="15" x14ac:dyDescent="0.2">
      <c r="A67" s="305">
        <v>5</v>
      </c>
      <c r="B67" s="256" t="s">
        <v>264</v>
      </c>
      <c r="C67" s="259">
        <v>1896</v>
      </c>
      <c r="D67" s="378">
        <v>4.0000000000000001E-3</v>
      </c>
      <c r="E67" s="259">
        <v>4266</v>
      </c>
      <c r="F67" s="378">
        <v>4.0000000000000001E-3</v>
      </c>
      <c r="G67" s="259">
        <v>43051</v>
      </c>
      <c r="H67" s="378">
        <v>0.01</v>
      </c>
    </row>
    <row r="68" spans="1:8" ht="15" x14ac:dyDescent="0.2">
      <c r="A68" s="305">
        <v>6</v>
      </c>
      <c r="B68" s="256" t="s">
        <v>390</v>
      </c>
      <c r="C68" s="259">
        <v>2636</v>
      </c>
      <c r="D68" s="378">
        <v>5.0000000000000001E-3</v>
      </c>
      <c r="E68" s="259">
        <v>3680</v>
      </c>
      <c r="F68" s="378">
        <v>4.0000000000000001E-3</v>
      </c>
      <c r="G68" s="259">
        <v>34291</v>
      </c>
      <c r="H68" s="378">
        <v>8.0000000000000002E-3</v>
      </c>
    </row>
    <row r="69" spans="1:8" ht="15" x14ac:dyDescent="0.2">
      <c r="A69" s="305">
        <v>7</v>
      </c>
      <c r="B69" s="256" t="s">
        <v>268</v>
      </c>
      <c r="C69" s="259">
        <v>2102</v>
      </c>
      <c r="D69" s="378">
        <v>4.0000000000000001E-3</v>
      </c>
      <c r="E69" s="259">
        <v>3925</v>
      </c>
      <c r="F69" s="378">
        <v>4.0000000000000001E-3</v>
      </c>
      <c r="G69" s="259">
        <v>32115</v>
      </c>
      <c r="H69" s="378">
        <v>7.0000000000000001E-3</v>
      </c>
    </row>
    <row r="70" spans="1:8" ht="15" x14ac:dyDescent="0.2">
      <c r="A70" s="305">
        <v>8</v>
      </c>
      <c r="B70" s="256" t="s">
        <v>391</v>
      </c>
      <c r="C70" s="259">
        <v>832</v>
      </c>
      <c r="D70" s="378">
        <v>2E-3</v>
      </c>
      <c r="E70" s="259">
        <v>1882</v>
      </c>
      <c r="F70" s="378">
        <v>2E-3</v>
      </c>
      <c r="G70" s="259">
        <v>27189</v>
      </c>
      <c r="H70" s="378">
        <v>6.0000000000000001E-3</v>
      </c>
    </row>
    <row r="71" spans="1:8" ht="15" x14ac:dyDescent="0.2">
      <c r="A71" s="305">
        <v>9</v>
      </c>
      <c r="B71" s="256" t="s">
        <v>318</v>
      </c>
      <c r="C71" s="259">
        <v>1419</v>
      </c>
      <c r="D71" s="378">
        <v>3.0000000000000001E-3</v>
      </c>
      <c r="E71" s="259">
        <v>2400</v>
      </c>
      <c r="F71" s="378">
        <v>3.0000000000000001E-3</v>
      </c>
      <c r="G71" s="259">
        <v>22244</v>
      </c>
      <c r="H71" s="378">
        <v>5.0000000000000001E-3</v>
      </c>
    </row>
    <row r="72" spans="1:8" ht="15" x14ac:dyDescent="0.2">
      <c r="A72" s="305">
        <v>10</v>
      </c>
      <c r="B72" s="256" t="s">
        <v>395</v>
      </c>
      <c r="C72" s="259">
        <v>2505</v>
      </c>
      <c r="D72" s="378">
        <v>5.0000000000000001E-3</v>
      </c>
      <c r="E72" s="259">
        <v>2897</v>
      </c>
      <c r="F72" s="378">
        <v>3.0000000000000001E-3</v>
      </c>
      <c r="G72" s="259">
        <v>20800</v>
      </c>
      <c r="H72" s="378">
        <v>5.0000000000000001E-3</v>
      </c>
    </row>
    <row r="73" spans="1:8" ht="15" x14ac:dyDescent="0.2">
      <c r="A73" s="305">
        <v>11</v>
      </c>
      <c r="B73" s="256" t="s">
        <v>419</v>
      </c>
      <c r="C73" s="259">
        <v>2433</v>
      </c>
      <c r="D73" s="378">
        <v>5.0000000000000001E-3</v>
      </c>
      <c r="E73" s="259">
        <v>2667</v>
      </c>
      <c r="F73" s="378">
        <v>3.0000000000000001E-3</v>
      </c>
      <c r="G73" s="259">
        <v>20000</v>
      </c>
      <c r="H73" s="378">
        <v>4.0000000000000001E-3</v>
      </c>
    </row>
    <row r="74" spans="1:8" ht="15" x14ac:dyDescent="0.2">
      <c r="A74" s="305">
        <v>12</v>
      </c>
      <c r="B74" s="256" t="s">
        <v>317</v>
      </c>
      <c r="C74" s="259">
        <v>1499</v>
      </c>
      <c r="D74" s="378">
        <v>3.0000000000000001E-3</v>
      </c>
      <c r="E74" s="259">
        <v>2435</v>
      </c>
      <c r="F74" s="378">
        <v>3.0000000000000001E-3</v>
      </c>
      <c r="G74" s="259">
        <v>19293</v>
      </c>
      <c r="H74" s="378">
        <v>4.0000000000000001E-3</v>
      </c>
    </row>
    <row r="75" spans="1:8" ht="15" x14ac:dyDescent="0.2">
      <c r="A75" s="305">
        <v>13</v>
      </c>
      <c r="B75" s="256" t="s">
        <v>270</v>
      </c>
      <c r="C75" s="259">
        <v>594</v>
      </c>
      <c r="D75" s="378">
        <v>1E-3</v>
      </c>
      <c r="E75" s="259">
        <v>1897</v>
      </c>
      <c r="F75" s="378">
        <v>2E-3</v>
      </c>
      <c r="G75" s="259">
        <v>18471</v>
      </c>
      <c r="H75" s="378">
        <v>4.0000000000000001E-3</v>
      </c>
    </row>
    <row r="76" spans="1:8" ht="15" x14ac:dyDescent="0.2">
      <c r="A76" s="305">
        <v>14</v>
      </c>
      <c r="B76" s="256" t="s">
        <v>407</v>
      </c>
      <c r="C76" s="259">
        <v>961</v>
      </c>
      <c r="D76" s="378">
        <v>2E-3</v>
      </c>
      <c r="E76" s="259">
        <v>1930</v>
      </c>
      <c r="F76" s="378">
        <v>2E-3</v>
      </c>
      <c r="G76" s="259">
        <v>17189</v>
      </c>
      <c r="H76" s="378">
        <v>4.0000000000000001E-3</v>
      </c>
    </row>
    <row r="77" spans="1:8" ht="15" x14ac:dyDescent="0.2">
      <c r="A77" s="305">
        <v>15</v>
      </c>
      <c r="B77" s="256" t="s">
        <v>420</v>
      </c>
      <c r="C77" s="259">
        <v>1112</v>
      </c>
      <c r="D77" s="378">
        <v>2E-3</v>
      </c>
      <c r="E77" s="259">
        <v>1716</v>
      </c>
      <c r="F77" s="378">
        <v>2E-3</v>
      </c>
      <c r="G77" s="259">
        <v>15557</v>
      </c>
      <c r="H77" s="378">
        <v>3.0000000000000001E-3</v>
      </c>
    </row>
    <row r="78" spans="1:8" ht="15" x14ac:dyDescent="0.2">
      <c r="A78" s="305">
        <v>16</v>
      </c>
      <c r="B78" s="256" t="s">
        <v>322</v>
      </c>
      <c r="C78" s="259">
        <v>1697</v>
      </c>
      <c r="D78" s="378">
        <v>3.0000000000000001E-3</v>
      </c>
      <c r="E78" s="259">
        <v>2161</v>
      </c>
      <c r="F78" s="378">
        <v>2E-3</v>
      </c>
      <c r="G78" s="259">
        <v>13179</v>
      </c>
      <c r="H78" s="378">
        <v>3.0000000000000001E-3</v>
      </c>
    </row>
    <row r="79" spans="1:8" ht="15" x14ac:dyDescent="0.2">
      <c r="A79" s="305">
        <v>17</v>
      </c>
      <c r="B79" s="256" t="s">
        <v>392</v>
      </c>
      <c r="C79" s="259">
        <v>869</v>
      </c>
      <c r="D79" s="378">
        <v>2E-3</v>
      </c>
      <c r="E79" s="259">
        <v>1474</v>
      </c>
      <c r="F79" s="378">
        <v>2E-3</v>
      </c>
      <c r="G79" s="259">
        <v>13070</v>
      </c>
      <c r="H79" s="378">
        <v>3.0000000000000001E-3</v>
      </c>
    </row>
    <row r="80" spans="1:8" ht="15" x14ac:dyDescent="0.2">
      <c r="A80" s="305">
        <v>18</v>
      </c>
      <c r="B80" s="256" t="s">
        <v>386</v>
      </c>
      <c r="C80" s="259">
        <v>609</v>
      </c>
      <c r="D80" s="378">
        <v>1E-3</v>
      </c>
      <c r="E80" s="259">
        <v>1390</v>
      </c>
      <c r="F80" s="378">
        <v>1E-3</v>
      </c>
      <c r="G80" s="259">
        <v>12647</v>
      </c>
      <c r="H80" s="378">
        <v>3.0000000000000001E-3</v>
      </c>
    </row>
    <row r="81" spans="1:8" ht="15" x14ac:dyDescent="0.2">
      <c r="A81" s="305">
        <v>19</v>
      </c>
      <c r="B81" s="256" t="s">
        <v>260</v>
      </c>
      <c r="C81" s="259">
        <v>431</v>
      </c>
      <c r="D81" s="378">
        <v>1E-3</v>
      </c>
      <c r="E81" s="259">
        <v>1124</v>
      </c>
      <c r="F81" s="378">
        <v>1E-3</v>
      </c>
      <c r="G81" s="259">
        <v>12110</v>
      </c>
      <c r="H81" s="378">
        <v>3.0000000000000001E-3</v>
      </c>
    </row>
    <row r="82" spans="1:8" ht="15" x14ac:dyDescent="0.2">
      <c r="A82" s="305">
        <v>20</v>
      </c>
      <c r="B82" s="256" t="s">
        <v>394</v>
      </c>
      <c r="C82" s="259">
        <v>356</v>
      </c>
      <c r="D82" s="378">
        <v>1E-3</v>
      </c>
      <c r="E82" s="259">
        <v>1000</v>
      </c>
      <c r="F82" s="378">
        <v>1E-3</v>
      </c>
      <c r="G82" s="259">
        <v>10562</v>
      </c>
      <c r="H82" s="378">
        <v>2E-3</v>
      </c>
    </row>
    <row r="85" spans="1:8" x14ac:dyDescent="0.2">
      <c r="A85" t="s">
        <v>421</v>
      </c>
    </row>
    <row r="86" spans="1:8" x14ac:dyDescent="0.2">
      <c r="A86" t="s">
        <v>422</v>
      </c>
    </row>
    <row r="87" spans="1:8" x14ac:dyDescent="0.2">
      <c r="A87" t="s">
        <v>423</v>
      </c>
    </row>
  </sheetData>
  <mergeCells count="5">
    <mergeCell ref="A1:L1"/>
    <mergeCell ref="A25:L25"/>
    <mergeCell ref="A32:H32"/>
    <mergeCell ref="A59:H59"/>
    <mergeCell ref="A60:H60"/>
  </mergeCells>
  <printOptions horizontalCentered="1"/>
  <pageMargins left="0.75" right="0.75" top="1" bottom="1" header="0.5" footer="0.5"/>
  <pageSetup scale="75"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U39"/>
  <sheetViews>
    <sheetView topLeftCell="A4" zoomScaleNormal="100" workbookViewId="0">
      <selection activeCell="A3" sqref="A3:G3"/>
    </sheetView>
  </sheetViews>
  <sheetFormatPr defaultColWidth="8.85546875" defaultRowHeight="12.75" x14ac:dyDescent="0.2"/>
  <cols>
    <col min="1" max="1" width="25.85546875" style="399" customWidth="1"/>
    <col min="2" max="2" width="13.5703125" style="399" customWidth="1"/>
    <col min="3" max="6" width="15.7109375" style="399" customWidth="1"/>
    <col min="7" max="7" width="24.140625" style="399" bestFit="1" customWidth="1"/>
  </cols>
  <sheetData>
    <row r="1" spans="1:21" ht="53.1" customHeight="1" x14ac:dyDescent="0.2">
      <c r="A1" s="672" t="s">
        <v>424</v>
      </c>
      <c r="B1" s="729"/>
      <c r="C1" s="729"/>
      <c r="D1" s="729"/>
      <c r="E1" s="729"/>
      <c r="F1" s="729"/>
      <c r="G1" s="729"/>
    </row>
    <row r="2" spans="1:21" s="27" customFormat="1" ht="12.75" customHeight="1" x14ac:dyDescent="0.2">
      <c r="A2" s="672"/>
      <c r="B2" s="672"/>
      <c r="C2" s="672"/>
      <c r="D2" s="672"/>
      <c r="E2" s="672"/>
      <c r="F2" s="672"/>
      <c r="G2" s="672"/>
      <c r="H2" s="332"/>
      <c r="I2"/>
    </row>
    <row r="3" spans="1:21" s="27" customFormat="1" ht="29.25" customHeight="1" x14ac:dyDescent="0.2">
      <c r="A3" s="672" t="s">
        <v>425</v>
      </c>
      <c r="B3" s="672"/>
      <c r="C3" s="672"/>
      <c r="D3" s="672"/>
      <c r="E3" s="672"/>
      <c r="F3" s="672"/>
      <c r="G3" s="672"/>
      <c r="H3"/>
      <c r="I3"/>
    </row>
    <row r="4" spans="1:21" s="27" customFormat="1" ht="18" customHeight="1" x14ac:dyDescent="0.2">
      <c r="A4" s="672"/>
      <c r="B4" s="672"/>
      <c r="C4" s="672"/>
      <c r="D4" s="672"/>
      <c r="E4" s="672"/>
      <c r="F4" s="672"/>
      <c r="G4" s="672"/>
      <c r="H4"/>
      <c r="I4"/>
    </row>
    <row r="5" spans="1:21" s="27" customFormat="1" ht="18" customHeight="1" x14ac:dyDescent="0.2">
      <c r="A5" s="332"/>
      <c r="B5" s="332"/>
      <c r="C5" s="332"/>
      <c r="D5" s="332"/>
      <c r="E5" s="332"/>
      <c r="F5" s="332"/>
      <c r="G5" s="332"/>
      <c r="H5"/>
      <c r="I5"/>
    </row>
    <row r="6" spans="1:21" x14ac:dyDescent="0.2">
      <c r="A6" s="672" t="s">
        <v>426</v>
      </c>
      <c r="B6" s="729"/>
      <c r="C6" s="729"/>
      <c r="D6" s="729"/>
      <c r="E6" s="729"/>
      <c r="F6" s="729"/>
      <c r="G6" s="729"/>
    </row>
    <row r="7" spans="1:21" x14ac:dyDescent="0.2">
      <c r="A7" s="728"/>
      <c r="B7" s="728"/>
      <c r="C7" s="728"/>
      <c r="D7" s="728"/>
      <c r="E7" s="728"/>
      <c r="F7" s="728"/>
      <c r="G7" s="728"/>
    </row>
    <row r="8" spans="1:21" x14ac:dyDescent="0.2">
      <c r="A8" s="376"/>
      <c r="B8" s="376" t="s">
        <v>427</v>
      </c>
      <c r="C8" s="376" t="s">
        <v>428</v>
      </c>
      <c r="D8" s="376" t="s">
        <v>429</v>
      </c>
      <c r="E8" s="376"/>
      <c r="F8" s="279"/>
      <c r="G8" s="279"/>
    </row>
    <row r="9" spans="1:21" s="276" customFormat="1" ht="38.25" x14ac:dyDescent="0.2">
      <c r="A9" s="379" t="s">
        <v>65</v>
      </c>
      <c r="B9" s="379" t="s">
        <v>430</v>
      </c>
      <c r="C9" s="379" t="s">
        <v>431</v>
      </c>
      <c r="D9" s="379" t="s">
        <v>432</v>
      </c>
      <c r="E9" s="379" t="s">
        <v>433</v>
      </c>
      <c r="F9" s="365" t="s">
        <v>434</v>
      </c>
      <c r="G9" s="365" t="s">
        <v>435</v>
      </c>
      <c r="J9"/>
      <c r="K9"/>
      <c r="L9"/>
    </row>
    <row r="10" spans="1:21" x14ac:dyDescent="0.2">
      <c r="A10" s="338" t="s">
        <v>68</v>
      </c>
      <c r="B10" s="380">
        <v>3796</v>
      </c>
      <c r="C10" s="381">
        <v>35782</v>
      </c>
      <c r="D10" s="382">
        <v>28752</v>
      </c>
      <c r="E10" s="383">
        <f t="shared" ref="E10:E21" si="0">B10-F10</f>
        <v>3463</v>
      </c>
      <c r="F10" s="384">
        <v>333</v>
      </c>
      <c r="G10" s="385">
        <f>F10/B10</f>
        <v>8.7723919915700735E-2</v>
      </c>
    </row>
    <row r="11" spans="1:21" x14ac:dyDescent="0.2">
      <c r="A11" s="338" t="s">
        <v>69</v>
      </c>
      <c r="B11" s="380">
        <v>7714</v>
      </c>
      <c r="C11" s="382">
        <v>20779</v>
      </c>
      <c r="D11" s="382">
        <v>15683</v>
      </c>
      <c r="E11" s="383">
        <f t="shared" si="0"/>
        <v>4596</v>
      </c>
      <c r="F11" s="384">
        <v>3118</v>
      </c>
      <c r="G11" s="385">
        <f t="shared" ref="G11:G21" si="1">F11/B11</f>
        <v>0.40420015556131711</v>
      </c>
    </row>
    <row r="12" spans="1:21" x14ac:dyDescent="0.2">
      <c r="A12" s="338" t="s">
        <v>70</v>
      </c>
      <c r="B12" s="380">
        <v>177651</v>
      </c>
      <c r="C12" s="382">
        <v>6574</v>
      </c>
      <c r="D12" s="382">
        <v>5261</v>
      </c>
      <c r="E12" s="383">
        <f t="shared" si="0"/>
        <v>174801</v>
      </c>
      <c r="F12" s="384">
        <v>2850</v>
      </c>
      <c r="G12" s="385">
        <f t="shared" si="1"/>
        <v>1.6042690443622609E-2</v>
      </c>
    </row>
    <row r="13" spans="1:21" x14ac:dyDescent="0.2">
      <c r="A13" s="338" t="s">
        <v>305</v>
      </c>
      <c r="B13" s="380">
        <v>143230</v>
      </c>
      <c r="C13" s="382">
        <v>141377</v>
      </c>
      <c r="D13" s="382">
        <v>97954</v>
      </c>
      <c r="E13" s="383">
        <f t="shared" si="0"/>
        <v>92972</v>
      </c>
      <c r="F13" s="384">
        <v>50258</v>
      </c>
      <c r="G13" s="385">
        <f t="shared" si="1"/>
        <v>0.35089017663897226</v>
      </c>
    </row>
    <row r="14" spans="1:21" x14ac:dyDescent="0.2">
      <c r="A14" s="338" t="s">
        <v>72</v>
      </c>
      <c r="B14" s="380">
        <v>4136</v>
      </c>
      <c r="C14" s="382">
        <v>7365</v>
      </c>
      <c r="D14" s="382">
        <v>6136</v>
      </c>
      <c r="E14" s="383">
        <f t="shared" si="0"/>
        <v>2693</v>
      </c>
      <c r="F14" s="384">
        <v>1443</v>
      </c>
      <c r="G14" s="385">
        <f t="shared" si="1"/>
        <v>0.3488878143133462</v>
      </c>
    </row>
    <row r="15" spans="1:21" s="386" customFormat="1" x14ac:dyDescent="0.2">
      <c r="A15" s="338" t="s">
        <v>130</v>
      </c>
      <c r="B15" s="384">
        <v>174070</v>
      </c>
      <c r="C15" s="381">
        <v>103590</v>
      </c>
      <c r="D15" s="381">
        <v>76632</v>
      </c>
      <c r="E15" s="383">
        <f t="shared" si="0"/>
        <v>155302</v>
      </c>
      <c r="F15" s="384">
        <v>18768</v>
      </c>
      <c r="G15" s="385">
        <f t="shared" si="1"/>
        <v>0.10781869362899983</v>
      </c>
      <c r="H15"/>
      <c r="I15"/>
      <c r="J15"/>
      <c r="K15"/>
      <c r="L15"/>
      <c r="M15"/>
      <c r="N15"/>
      <c r="O15"/>
      <c r="P15"/>
      <c r="Q15"/>
      <c r="R15"/>
      <c r="S15"/>
      <c r="T15"/>
      <c r="U15"/>
    </row>
    <row r="16" spans="1:21" x14ac:dyDescent="0.2">
      <c r="A16" s="338" t="s">
        <v>74</v>
      </c>
      <c r="B16" s="380">
        <v>50883</v>
      </c>
      <c r="C16" s="382">
        <v>232392</v>
      </c>
      <c r="D16" s="382">
        <v>175047</v>
      </c>
      <c r="E16" s="383">
        <f t="shared" si="0"/>
        <v>33626</v>
      </c>
      <c r="F16" s="384">
        <v>17257</v>
      </c>
      <c r="G16" s="385">
        <f t="shared" si="1"/>
        <v>0.33915060039698919</v>
      </c>
    </row>
    <row r="17" spans="1:20" x14ac:dyDescent="0.2">
      <c r="A17" s="338" t="s">
        <v>75</v>
      </c>
      <c r="B17" s="380">
        <v>26284</v>
      </c>
      <c r="C17" s="382">
        <v>505990</v>
      </c>
      <c r="D17" s="382">
        <v>391914</v>
      </c>
      <c r="E17" s="383">
        <f t="shared" si="0"/>
        <v>15046</v>
      </c>
      <c r="F17" s="384">
        <v>11238</v>
      </c>
      <c r="G17" s="385">
        <f t="shared" si="1"/>
        <v>0.42756049307563537</v>
      </c>
    </row>
    <row r="18" spans="1:20" x14ac:dyDescent="0.2">
      <c r="A18" s="533" t="s">
        <v>848</v>
      </c>
      <c r="B18" s="380">
        <v>38723</v>
      </c>
      <c r="C18" s="382"/>
      <c r="D18" s="382"/>
      <c r="E18" s="383">
        <f t="shared" si="0"/>
        <v>38723</v>
      </c>
      <c r="F18" s="384"/>
      <c r="G18" s="385"/>
    </row>
    <row r="19" spans="1:20" x14ac:dyDescent="0.2">
      <c r="A19" s="338" t="s">
        <v>76</v>
      </c>
      <c r="B19" s="380">
        <v>35765</v>
      </c>
      <c r="C19" s="382">
        <v>10766</v>
      </c>
      <c r="D19" s="382">
        <v>9121</v>
      </c>
      <c r="E19" s="383">
        <f t="shared" si="0"/>
        <v>31669</v>
      </c>
      <c r="F19" s="384">
        <v>4096</v>
      </c>
      <c r="G19" s="385">
        <f t="shared" si="1"/>
        <v>0.11452537396896408</v>
      </c>
    </row>
    <row r="20" spans="1:20" x14ac:dyDescent="0.2">
      <c r="A20" s="338" t="s">
        <v>126</v>
      </c>
      <c r="B20" s="380">
        <v>31220</v>
      </c>
      <c r="C20" s="382">
        <v>23399</v>
      </c>
      <c r="D20" s="382">
        <v>17721</v>
      </c>
      <c r="E20" s="383">
        <f t="shared" si="0"/>
        <v>24090</v>
      </c>
      <c r="F20" s="384">
        <v>7130</v>
      </c>
      <c r="G20" s="385">
        <f t="shared" si="1"/>
        <v>0.22837924407431134</v>
      </c>
    </row>
    <row r="21" spans="1:20" x14ac:dyDescent="0.2">
      <c r="A21" s="338" t="s">
        <v>78</v>
      </c>
      <c r="B21" s="380">
        <v>717134</v>
      </c>
      <c r="C21" s="381">
        <v>73954</v>
      </c>
      <c r="D21" s="382">
        <v>61593</v>
      </c>
      <c r="E21" s="383">
        <f t="shared" si="0"/>
        <v>668162</v>
      </c>
      <c r="F21" s="384">
        <v>48972</v>
      </c>
      <c r="G21" s="385">
        <f t="shared" si="1"/>
        <v>6.8288492806086454E-2</v>
      </c>
    </row>
    <row r="22" spans="1:20" x14ac:dyDescent="0.2">
      <c r="A22" s="338" t="s">
        <v>347</v>
      </c>
      <c r="B22" s="380"/>
      <c r="C22" s="381">
        <v>204556</v>
      </c>
      <c r="D22" s="382">
        <v>164295</v>
      </c>
      <c r="E22" s="383"/>
      <c r="F22" s="384"/>
      <c r="G22" s="385"/>
    </row>
    <row r="23" spans="1:20" x14ac:dyDescent="0.2">
      <c r="A23" s="338" t="s">
        <v>436</v>
      </c>
      <c r="B23" s="380">
        <v>1446</v>
      </c>
      <c r="C23" s="343"/>
      <c r="D23" s="387"/>
      <c r="E23" s="380">
        <v>1446</v>
      </c>
      <c r="F23" s="388"/>
      <c r="G23" s="385"/>
    </row>
    <row r="24" spans="1:20" ht="15" x14ac:dyDescent="0.2">
      <c r="A24" s="389" t="s">
        <v>79</v>
      </c>
      <c r="B24" s="390">
        <f>SUM(B10:B23)</f>
        <v>1412052</v>
      </c>
      <c r="C24" s="390">
        <f>SUM(C10:C23)</f>
        <v>1366524</v>
      </c>
      <c r="D24" s="390">
        <f>SUM(D10:D23)</f>
        <v>1050109</v>
      </c>
      <c r="E24" s="390">
        <f>SUM(E10:E23)</f>
        <v>1246589</v>
      </c>
      <c r="F24" s="390">
        <f>SUM(F10:F23)</f>
        <v>165463</v>
      </c>
      <c r="G24" s="385">
        <f>F24/B24</f>
        <v>0.1171791123839632</v>
      </c>
    </row>
    <row r="25" spans="1:20" x14ac:dyDescent="0.2">
      <c r="A25"/>
      <c r="B25"/>
      <c r="C25"/>
      <c r="D25"/>
      <c r="E25"/>
      <c r="F25"/>
      <c r="G25"/>
    </row>
    <row r="26" spans="1:20" x14ac:dyDescent="0.2">
      <c r="A26" s="391"/>
      <c r="B26" s="291"/>
      <c r="C26" s="392"/>
      <c r="D26" s="392"/>
      <c r="E26" s="291"/>
      <c r="F26" s="392"/>
      <c r="G26" s="392"/>
    </row>
    <row r="27" spans="1:20" ht="38.25" x14ac:dyDescent="0.2">
      <c r="A27" s="393"/>
      <c r="B27" s="394"/>
      <c r="C27" s="394"/>
      <c r="D27" s="395" t="s">
        <v>437</v>
      </c>
      <c r="E27" s="396">
        <f>C24+E24</f>
        <v>2613113</v>
      </c>
      <c r="F27" s="609"/>
      <c r="G27"/>
    </row>
    <row r="28" spans="1:20" s="12" customFormat="1" x14ac:dyDescent="0.2">
      <c r="A28" s="391"/>
      <c r="B28" s="392"/>
      <c r="C28" s="392"/>
      <c r="D28" s="397"/>
      <c r="E28" s="398"/>
      <c r="F28" s="392"/>
      <c r="G28" s="392"/>
      <c r="H28"/>
      <c r="I28"/>
      <c r="J28"/>
      <c r="K28"/>
      <c r="L28"/>
      <c r="M28"/>
      <c r="N28"/>
      <c r="O28"/>
      <c r="P28"/>
      <c r="Q28"/>
      <c r="R28"/>
      <c r="S28"/>
      <c r="T28"/>
    </row>
    <row r="34" spans="14:15" x14ac:dyDescent="0.2">
      <c r="N34" s="399"/>
      <c r="O34" s="399"/>
    </row>
    <row r="35" spans="14:15" x14ac:dyDescent="0.2">
      <c r="N35" s="399"/>
      <c r="O35" s="399"/>
    </row>
    <row r="36" spans="14:15" x14ac:dyDescent="0.2">
      <c r="N36" s="399"/>
      <c r="O36" s="399"/>
    </row>
    <row r="37" spans="14:15" x14ac:dyDescent="0.2">
      <c r="N37" s="399"/>
      <c r="O37" s="399"/>
    </row>
    <row r="38" spans="14:15" x14ac:dyDescent="0.2">
      <c r="N38" s="399"/>
      <c r="O38" s="399"/>
    </row>
    <row r="39" spans="14:15" x14ac:dyDescent="0.2">
      <c r="N39" s="399"/>
      <c r="O39" s="399"/>
    </row>
  </sheetData>
  <mergeCells count="6">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W30"/>
  <sheetViews>
    <sheetView zoomScaleNormal="100" workbookViewId="0">
      <selection activeCell="A3" sqref="A3:B3"/>
    </sheetView>
  </sheetViews>
  <sheetFormatPr defaultColWidth="11.42578125" defaultRowHeight="12.75" x14ac:dyDescent="0.2"/>
  <cols>
    <col min="1" max="1" width="11.42578125" style="12"/>
    <col min="2" max="2" width="25.85546875" style="12" customWidth="1"/>
    <col min="3" max="3" width="74.7109375" style="12" customWidth="1"/>
    <col min="4" max="4" width="11.42578125" style="12"/>
    <col min="5" max="5" width="10.85546875" style="108" customWidth="1"/>
    <col min="6" max="6" width="11.42578125" style="108"/>
    <col min="7" max="16384" width="11.42578125" style="12"/>
  </cols>
  <sheetData>
    <row r="1" spans="1:6" x14ac:dyDescent="0.2">
      <c r="B1" s="400" t="s">
        <v>300</v>
      </c>
      <c r="D1" s="108"/>
    </row>
    <row r="2" spans="1:6" x14ac:dyDescent="0.2">
      <c r="B2" s="730" t="s">
        <v>301</v>
      </c>
      <c r="C2" s="720"/>
      <c r="D2" s="720"/>
    </row>
    <row r="3" spans="1:6" x14ac:dyDescent="0.2">
      <c r="B3" s="401"/>
      <c r="C3" s="278"/>
      <c r="D3" s="278"/>
    </row>
    <row r="4" spans="1:6" s="20" customFormat="1" ht="15.95" customHeight="1" x14ac:dyDescent="0.2">
      <c r="A4" s="731" t="s">
        <v>438</v>
      </c>
      <c r="B4" s="731"/>
      <c r="C4" s="731"/>
      <c r="D4" s="731"/>
      <c r="E4" s="731"/>
      <c r="F4" s="105"/>
    </row>
    <row r="5" spans="1:6" s="20" customFormat="1" ht="15.95" customHeight="1" x14ac:dyDescent="0.2">
      <c r="A5" s="23"/>
      <c r="B5" s="76" t="s">
        <v>439</v>
      </c>
      <c r="C5" s="76" t="s">
        <v>440</v>
      </c>
      <c r="D5" s="40" t="s">
        <v>441</v>
      </c>
      <c r="E5" s="76" t="s">
        <v>275</v>
      </c>
      <c r="F5" s="105"/>
    </row>
    <row r="6" spans="1:6" s="20" customFormat="1" x14ac:dyDescent="0.2">
      <c r="A6" s="28">
        <v>1</v>
      </c>
      <c r="B6" s="21" t="s">
        <v>442</v>
      </c>
      <c r="C6" s="24" t="s">
        <v>443</v>
      </c>
      <c r="D6" s="402">
        <v>671724.07335518615</v>
      </c>
      <c r="E6" s="534">
        <v>7181511</v>
      </c>
      <c r="F6" s="105"/>
    </row>
    <row r="7" spans="1:6" s="20" customFormat="1" x14ac:dyDescent="0.2">
      <c r="A7" s="28">
        <v>2</v>
      </c>
      <c r="B7" s="21" t="s">
        <v>444</v>
      </c>
      <c r="C7" s="24" t="s">
        <v>445</v>
      </c>
      <c r="D7" s="402">
        <v>626973.90140454296</v>
      </c>
      <c r="E7" s="287">
        <v>6337638</v>
      </c>
      <c r="F7" s="105"/>
    </row>
    <row r="8" spans="1:6" s="20" customFormat="1" x14ac:dyDescent="0.2">
      <c r="A8" s="28">
        <v>3</v>
      </c>
      <c r="B8" s="21" t="s">
        <v>446</v>
      </c>
      <c r="C8" s="24" t="s">
        <v>447</v>
      </c>
      <c r="D8" s="402">
        <v>336942.17647693102</v>
      </c>
      <c r="E8" s="287">
        <v>9814519</v>
      </c>
      <c r="F8" s="105"/>
    </row>
    <row r="9" spans="1:6" s="20" customFormat="1" ht="12.75" customHeight="1" x14ac:dyDescent="0.2">
      <c r="A9" s="373">
        <v>4</v>
      </c>
      <c r="B9" s="21" t="s">
        <v>450</v>
      </c>
      <c r="C9" s="24" t="s">
        <v>451</v>
      </c>
      <c r="D9" s="402">
        <v>335795.67496068717</v>
      </c>
      <c r="E9" s="287">
        <v>14846650</v>
      </c>
      <c r="F9" s="105"/>
    </row>
    <row r="10" spans="1:6" s="20" customFormat="1" ht="12.75" customHeight="1" x14ac:dyDescent="0.2">
      <c r="A10" s="373">
        <v>5</v>
      </c>
      <c r="B10" s="21" t="s">
        <v>456</v>
      </c>
      <c r="C10" s="24" t="s">
        <v>457</v>
      </c>
      <c r="D10" s="402">
        <v>315616.33546042675</v>
      </c>
      <c r="E10" s="287">
        <v>8456418</v>
      </c>
      <c r="F10" s="105"/>
    </row>
    <row r="11" spans="1:6" s="20" customFormat="1" ht="16.5" customHeight="1" x14ac:dyDescent="0.2">
      <c r="A11" s="373">
        <v>6</v>
      </c>
      <c r="B11" s="21" t="s">
        <v>452</v>
      </c>
      <c r="C11" s="24" t="s">
        <v>453</v>
      </c>
      <c r="D11" s="402">
        <v>305659.64206832042</v>
      </c>
      <c r="E11" s="287">
        <v>10180916</v>
      </c>
      <c r="F11" s="105"/>
    </row>
    <row r="12" spans="1:6" s="20" customFormat="1" x14ac:dyDescent="0.2">
      <c r="A12" s="373">
        <v>7</v>
      </c>
      <c r="B12" s="21" t="s">
        <v>448</v>
      </c>
      <c r="C12" s="24" t="s">
        <v>449</v>
      </c>
      <c r="D12" s="402">
        <v>290110.44199642702</v>
      </c>
      <c r="E12" s="287">
        <v>12615546</v>
      </c>
      <c r="F12" s="105"/>
    </row>
    <row r="13" spans="1:6" s="20" customFormat="1" x14ac:dyDescent="0.2">
      <c r="A13" s="373">
        <v>8</v>
      </c>
      <c r="B13" s="21" t="s">
        <v>454</v>
      </c>
      <c r="C13" s="24" t="s">
        <v>455</v>
      </c>
      <c r="D13" s="402">
        <v>269757.510020983</v>
      </c>
      <c r="E13" s="287">
        <v>1346926</v>
      </c>
      <c r="F13" s="105"/>
    </row>
    <row r="14" spans="1:6" s="20" customFormat="1" x14ac:dyDescent="0.2">
      <c r="A14" s="373">
        <v>9</v>
      </c>
      <c r="B14" s="21" t="s">
        <v>458</v>
      </c>
      <c r="C14" s="24" t="s">
        <v>459</v>
      </c>
      <c r="D14" s="402">
        <v>253870.59694326599</v>
      </c>
      <c r="E14" s="287">
        <v>5269686</v>
      </c>
      <c r="F14" s="105"/>
    </row>
    <row r="15" spans="1:6" s="20" customFormat="1" ht="15" customHeight="1" x14ac:dyDescent="0.2">
      <c r="A15" s="373">
        <v>10</v>
      </c>
      <c r="B15" s="21" t="s">
        <v>460</v>
      </c>
      <c r="C15" s="24" t="s">
        <v>461</v>
      </c>
      <c r="D15" s="402">
        <v>229584.71451888219</v>
      </c>
      <c r="E15" s="534">
        <v>10942519</v>
      </c>
      <c r="F15" s="105"/>
    </row>
    <row r="16" spans="1:6" x14ac:dyDescent="0.2">
      <c r="A16" s="143"/>
      <c r="B16" s="143"/>
      <c r="C16" s="143"/>
      <c r="D16" s="143"/>
      <c r="E16" s="151"/>
    </row>
    <row r="17" spans="1:23" x14ac:dyDescent="0.2">
      <c r="A17" s="143"/>
      <c r="B17" s="143"/>
      <c r="C17" s="143"/>
      <c r="D17" s="143"/>
      <c r="E17" s="151"/>
    </row>
    <row r="18" spans="1:23" ht="15" x14ac:dyDescent="0.2">
      <c r="A18" s="732" t="s">
        <v>462</v>
      </c>
      <c r="B18" s="732"/>
      <c r="C18" s="732"/>
      <c r="D18" s="732"/>
      <c r="E18" s="732"/>
    </row>
    <row r="19" spans="1:23" s="20" customFormat="1" x14ac:dyDescent="0.2">
      <c r="A19" s="19"/>
      <c r="B19" s="131" t="s">
        <v>293</v>
      </c>
      <c r="C19" s="28" t="s">
        <v>440</v>
      </c>
      <c r="D19" s="131" t="s">
        <v>294</v>
      </c>
      <c r="E19" s="141" t="s">
        <v>463</v>
      </c>
      <c r="F19" s="108"/>
      <c r="G19" s="12"/>
      <c r="H19" s="12"/>
      <c r="I19" s="12"/>
      <c r="J19" s="12"/>
      <c r="K19" s="12"/>
      <c r="L19" s="12"/>
      <c r="M19" s="12"/>
      <c r="N19" s="12"/>
      <c r="O19" s="12"/>
      <c r="P19" s="12"/>
      <c r="Q19" s="12"/>
      <c r="R19" s="12"/>
      <c r="S19" s="12"/>
      <c r="T19" s="12"/>
      <c r="U19" s="12"/>
      <c r="V19" s="12"/>
      <c r="W19" s="12"/>
    </row>
    <row r="20" spans="1:23" s="20" customFormat="1" ht="15.75" customHeight="1" x14ac:dyDescent="0.2">
      <c r="A20" s="28">
        <v>1</v>
      </c>
      <c r="B20" s="21" t="s">
        <v>464</v>
      </c>
      <c r="C20" s="24" t="s">
        <v>465</v>
      </c>
      <c r="D20" s="287">
        <v>156274156</v>
      </c>
      <c r="E20" s="402">
        <v>154615.41673967399</v>
      </c>
      <c r="F20" s="108"/>
      <c r="G20" s="12"/>
      <c r="H20" s="12"/>
      <c r="I20" s="12"/>
      <c r="J20" s="12"/>
      <c r="K20" s="12"/>
      <c r="L20" s="12"/>
      <c r="M20" s="12"/>
      <c r="N20" s="12"/>
      <c r="O20" s="12"/>
      <c r="P20" s="12"/>
      <c r="Q20" s="12"/>
      <c r="R20" s="12"/>
      <c r="S20" s="12"/>
      <c r="T20" s="12"/>
      <c r="U20" s="12"/>
      <c r="V20" s="12"/>
      <c r="W20" s="12"/>
    </row>
    <row r="21" spans="1:23" s="20" customFormat="1" x14ac:dyDescent="0.2">
      <c r="A21" s="28">
        <v>2</v>
      </c>
      <c r="B21" s="21" t="s">
        <v>466</v>
      </c>
      <c r="C21" s="24" t="s">
        <v>467</v>
      </c>
      <c r="D21" s="287">
        <v>43841314</v>
      </c>
      <c r="E21" s="402">
        <v>19700.5781418234</v>
      </c>
      <c r="F21" s="108"/>
      <c r="G21" s="12"/>
      <c r="H21" s="12"/>
      <c r="I21" s="12"/>
      <c r="J21" s="12"/>
      <c r="K21" s="12"/>
      <c r="L21" s="12"/>
      <c r="M21" s="12"/>
      <c r="N21" s="12"/>
      <c r="O21" s="12"/>
      <c r="P21" s="12"/>
      <c r="Q21" s="12"/>
      <c r="R21" s="12"/>
      <c r="S21" s="12"/>
      <c r="T21" s="12"/>
      <c r="U21" s="12"/>
      <c r="V21" s="12"/>
      <c r="W21" s="12"/>
    </row>
    <row r="22" spans="1:23" s="20" customFormat="1" x14ac:dyDescent="0.2">
      <c r="A22" s="28">
        <v>3</v>
      </c>
      <c r="B22" s="21" t="s">
        <v>472</v>
      </c>
      <c r="C22" s="24" t="s">
        <v>473</v>
      </c>
      <c r="D22" s="287">
        <v>34827539</v>
      </c>
      <c r="E22" s="402">
        <v>58496.911023476132</v>
      </c>
      <c r="F22" s="108"/>
      <c r="G22" s="12"/>
      <c r="H22" s="12"/>
      <c r="I22" s="12"/>
      <c r="J22" s="12"/>
      <c r="K22" s="12"/>
      <c r="L22" s="12"/>
      <c r="M22" s="12"/>
      <c r="N22" s="12"/>
      <c r="O22" s="12"/>
      <c r="P22" s="12"/>
      <c r="Q22" s="12"/>
      <c r="R22" s="12"/>
      <c r="S22" s="12"/>
      <c r="T22" s="12"/>
      <c r="U22" s="12"/>
      <c r="V22" s="12"/>
      <c r="W22" s="12"/>
    </row>
    <row r="23" spans="1:23" s="20" customFormat="1" ht="15.75" customHeight="1" x14ac:dyDescent="0.2">
      <c r="A23" s="373">
        <v>4</v>
      </c>
      <c r="B23" s="21" t="s">
        <v>468</v>
      </c>
      <c r="C23" s="24" t="s">
        <v>469</v>
      </c>
      <c r="D23" s="287">
        <v>34191347</v>
      </c>
      <c r="E23" s="402">
        <v>39174.5310987345</v>
      </c>
      <c r="F23" s="108"/>
      <c r="G23" s="12"/>
      <c r="H23" s="12"/>
      <c r="I23" s="12"/>
      <c r="J23" s="12"/>
      <c r="K23" s="12"/>
      <c r="L23" s="12"/>
      <c r="M23" s="12"/>
      <c r="N23" s="12"/>
      <c r="O23" s="12"/>
      <c r="P23" s="12"/>
      <c r="Q23" s="12"/>
      <c r="R23" s="12"/>
      <c r="S23" s="12"/>
      <c r="T23" s="12"/>
      <c r="U23" s="12"/>
      <c r="V23" s="12"/>
      <c r="W23" s="12"/>
    </row>
    <row r="24" spans="1:23" s="20" customFormat="1" x14ac:dyDescent="0.2">
      <c r="A24" s="373">
        <v>5</v>
      </c>
      <c r="B24" s="21" t="s">
        <v>470</v>
      </c>
      <c r="C24" s="24" t="s">
        <v>471</v>
      </c>
      <c r="D24" s="287">
        <v>28465985</v>
      </c>
      <c r="E24" s="402">
        <v>42521.468939030499</v>
      </c>
      <c r="F24" s="108"/>
      <c r="G24" s="12"/>
      <c r="H24" s="12"/>
      <c r="I24" s="12"/>
      <c r="J24" s="12"/>
      <c r="K24" s="12"/>
      <c r="L24" s="12"/>
      <c r="M24" s="12"/>
      <c r="N24" s="12"/>
      <c r="O24" s="12"/>
      <c r="P24" s="12"/>
      <c r="Q24" s="12"/>
      <c r="R24" s="12"/>
      <c r="S24" s="12"/>
      <c r="T24" s="12"/>
      <c r="U24" s="12"/>
      <c r="V24" s="12"/>
      <c r="W24" s="12"/>
    </row>
    <row r="25" spans="1:23" s="20" customFormat="1" x14ac:dyDescent="0.2">
      <c r="A25" s="373">
        <v>6</v>
      </c>
      <c r="B25" s="21" t="s">
        <v>476</v>
      </c>
      <c r="C25" s="24" t="s">
        <v>477</v>
      </c>
      <c r="D25" s="287">
        <v>23475021</v>
      </c>
      <c r="E25" s="402">
        <v>35998.955197973082</v>
      </c>
      <c r="F25" s="108"/>
      <c r="G25" s="12"/>
      <c r="H25" s="12"/>
      <c r="I25" s="12"/>
      <c r="J25" s="12"/>
      <c r="K25" s="12"/>
      <c r="L25" s="12"/>
      <c r="M25" s="12"/>
      <c r="N25" s="12"/>
      <c r="O25" s="12"/>
      <c r="P25" s="12"/>
      <c r="Q25" s="12"/>
      <c r="R25" s="12"/>
      <c r="S25" s="12"/>
      <c r="T25" s="12"/>
      <c r="U25" s="12"/>
      <c r="V25" s="12"/>
      <c r="W25" s="12"/>
    </row>
    <row r="26" spans="1:23" s="20" customFormat="1" x14ac:dyDescent="0.2">
      <c r="A26" s="373">
        <v>7</v>
      </c>
      <c r="B26" s="21" t="s">
        <v>474</v>
      </c>
      <c r="C26" s="24" t="s">
        <v>475</v>
      </c>
      <c r="D26" s="287">
        <v>21496377</v>
      </c>
      <c r="E26" s="402">
        <v>32553.784273294728</v>
      </c>
      <c r="F26" s="108"/>
      <c r="G26" s="12"/>
      <c r="H26" s="12"/>
      <c r="I26" s="12"/>
      <c r="J26" s="12"/>
      <c r="K26" s="12"/>
      <c r="L26" s="12"/>
      <c r="M26" s="12"/>
      <c r="N26" s="12"/>
      <c r="O26" s="12"/>
      <c r="P26" s="12"/>
      <c r="Q26" s="12"/>
      <c r="R26" s="12"/>
      <c r="S26" s="12"/>
      <c r="T26" s="12"/>
      <c r="U26" s="12"/>
      <c r="V26" s="12"/>
      <c r="W26" s="12"/>
    </row>
    <row r="27" spans="1:23" s="20" customFormat="1" ht="17.25" customHeight="1" x14ac:dyDescent="0.2">
      <c r="A27" s="373">
        <v>8</v>
      </c>
      <c r="B27" s="21" t="s">
        <v>478</v>
      </c>
      <c r="C27" s="24" t="s">
        <v>479</v>
      </c>
      <c r="D27" s="287">
        <v>18120743</v>
      </c>
      <c r="E27" s="402">
        <v>51735.613265655003</v>
      </c>
      <c r="F27" s="108"/>
      <c r="G27" s="12"/>
      <c r="H27" s="12"/>
      <c r="I27" s="12"/>
      <c r="J27" s="12"/>
      <c r="K27" s="12"/>
      <c r="L27" s="12"/>
      <c r="M27" s="12"/>
      <c r="N27" s="12"/>
      <c r="O27" s="12"/>
      <c r="P27" s="12"/>
      <c r="Q27" s="12"/>
      <c r="R27" s="12"/>
      <c r="S27" s="12"/>
      <c r="T27" s="12"/>
      <c r="U27" s="12"/>
      <c r="V27" s="12"/>
      <c r="W27" s="12"/>
    </row>
    <row r="28" spans="1:23" s="20" customFormat="1" x14ac:dyDescent="0.2">
      <c r="A28" s="373">
        <v>9</v>
      </c>
      <c r="B28" s="21" t="s">
        <v>480</v>
      </c>
      <c r="C28" s="24" t="s">
        <v>481</v>
      </c>
      <c r="D28" s="287">
        <v>17102848</v>
      </c>
      <c r="E28" s="402">
        <v>700.96587290149103</v>
      </c>
      <c r="F28" s="108"/>
      <c r="G28" s="12"/>
      <c r="H28" s="12"/>
      <c r="I28" s="12"/>
      <c r="J28" s="12"/>
      <c r="K28" s="12"/>
      <c r="L28" s="12"/>
      <c r="M28" s="12"/>
      <c r="N28" s="12"/>
      <c r="O28" s="12"/>
      <c r="P28" s="12"/>
      <c r="Q28" s="12"/>
      <c r="R28" s="12"/>
      <c r="S28" s="12"/>
      <c r="T28" s="12"/>
      <c r="U28" s="12"/>
      <c r="V28" s="12"/>
      <c r="W28" s="12"/>
    </row>
    <row r="29" spans="1:23" s="20" customFormat="1" x14ac:dyDescent="0.2">
      <c r="A29" s="373">
        <v>10</v>
      </c>
      <c r="B29" s="21" t="s">
        <v>482</v>
      </c>
      <c r="C29" s="24" t="s">
        <v>483</v>
      </c>
      <c r="D29" s="287">
        <v>16740616</v>
      </c>
      <c r="E29" s="402">
        <v>1710.9792967420001</v>
      </c>
      <c r="F29" s="108"/>
      <c r="G29" s="12"/>
      <c r="H29" s="12"/>
      <c r="I29" s="12"/>
      <c r="J29" s="12"/>
      <c r="K29" s="12"/>
      <c r="L29" s="12"/>
      <c r="M29" s="12"/>
      <c r="N29" s="12"/>
      <c r="O29" s="12"/>
      <c r="P29" s="12"/>
      <c r="Q29" s="12"/>
      <c r="R29" s="12"/>
      <c r="S29" s="12"/>
      <c r="T29" s="12"/>
      <c r="U29" s="12"/>
      <c r="V29" s="12"/>
      <c r="W29" s="12"/>
    </row>
    <row r="30" spans="1:23" s="20" customFormat="1" x14ac:dyDescent="0.2">
      <c r="A30" s="403"/>
      <c r="B30" s="162"/>
      <c r="C30" s="404"/>
      <c r="D30" s="175"/>
      <c r="E30" s="405"/>
      <c r="F30" s="108"/>
      <c r="G30" s="12"/>
      <c r="H30" s="12"/>
      <c r="I30" s="12"/>
      <c r="J30" s="12"/>
      <c r="K30" s="12"/>
      <c r="L30" s="12"/>
      <c r="M30" s="12"/>
      <c r="N30" s="12"/>
      <c r="O30" s="12"/>
      <c r="P30" s="12"/>
      <c r="Q30" s="12"/>
      <c r="R30" s="12"/>
      <c r="S30" s="12"/>
      <c r="T30" s="12"/>
      <c r="U30" s="12"/>
      <c r="V30" s="12"/>
      <c r="W30" s="12"/>
    </row>
  </sheetData>
  <mergeCells count="3">
    <mergeCell ref="B2:D2"/>
    <mergeCell ref="A4:E4"/>
    <mergeCell ref="A18:E18"/>
  </mergeCells>
  <printOptions horizontalCentered="1"/>
  <pageMargins left="0.75" right="0.75" top="1" bottom="1" header="0.5" footer="0.5"/>
  <pageSetup scale="75" orientation="landscape" horizontalDpi="4294967292" verticalDpi="4294967292"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sheetPr>
  <dimension ref="A1:AC31"/>
  <sheetViews>
    <sheetView zoomScaleNormal="100" workbookViewId="0">
      <selection activeCell="B7" sqref="B7"/>
    </sheetView>
  </sheetViews>
  <sheetFormatPr defaultColWidth="11.42578125" defaultRowHeight="27.95" customHeight="1" x14ac:dyDescent="0.2"/>
  <cols>
    <col min="1" max="1" width="11.42578125" style="12"/>
    <col min="2" max="2" width="27.42578125" style="12" customWidth="1"/>
    <col min="3" max="3" width="14" style="12" customWidth="1"/>
    <col min="4" max="4" width="11.42578125" style="12"/>
    <col min="5" max="5" width="7.85546875" style="12" customWidth="1"/>
    <col min="6" max="6" width="11.5703125" style="12" customWidth="1"/>
    <col min="7" max="7" width="22" style="12" customWidth="1"/>
    <col min="8" max="8" width="11.42578125" style="12"/>
    <col min="9" max="9" width="15.42578125" style="12" customWidth="1"/>
    <col min="10" max="16384" width="11.42578125" style="12"/>
  </cols>
  <sheetData>
    <row r="1" spans="1:29" s="20" customFormat="1" ht="27.95" customHeight="1" x14ac:dyDescent="0.2">
      <c r="A1" s="636" t="s">
        <v>484</v>
      </c>
      <c r="B1" s="636"/>
      <c r="C1" s="636"/>
      <c r="D1" s="636"/>
      <c r="E1" s="113"/>
      <c r="F1" s="113"/>
      <c r="G1" s="113"/>
      <c r="H1" s="113"/>
      <c r="I1" s="113"/>
      <c r="J1" s="113"/>
      <c r="K1" s="114"/>
      <c r="L1" s="113"/>
      <c r="M1" s="113"/>
      <c r="N1" s="113"/>
      <c r="O1" s="114"/>
      <c r="P1" s="113"/>
      <c r="Q1" s="113"/>
      <c r="R1" s="113"/>
      <c r="S1" s="114"/>
      <c r="T1" s="12"/>
      <c r="U1" s="12"/>
      <c r="V1" s="12"/>
      <c r="W1" s="12"/>
      <c r="X1" s="12"/>
      <c r="Y1" s="12"/>
      <c r="Z1" s="12"/>
      <c r="AA1" s="12"/>
      <c r="AB1" s="12"/>
      <c r="AC1" s="12"/>
    </row>
    <row r="2" spans="1:29" s="20" customFormat="1" ht="15" x14ac:dyDescent="0.2">
      <c r="A2" s="111" t="s">
        <v>485</v>
      </c>
      <c r="B2" s="406"/>
      <c r="C2" s="406"/>
      <c r="D2" s="406"/>
      <c r="E2" s="113"/>
      <c r="F2" s="113"/>
      <c r="G2" s="113"/>
      <c r="H2" s="113"/>
      <c r="I2" s="113"/>
      <c r="J2" s="113"/>
      <c r="K2" s="114"/>
      <c r="L2" s="113"/>
      <c r="M2" s="113"/>
      <c r="N2" s="113"/>
      <c r="O2" s="114"/>
      <c r="P2" s="113"/>
      <c r="Q2" s="113"/>
      <c r="R2" s="113"/>
      <c r="S2" s="114"/>
      <c r="T2" s="12"/>
      <c r="U2" s="12"/>
      <c r="V2" s="12"/>
      <c r="W2" s="12"/>
      <c r="X2" s="12"/>
      <c r="Y2" s="12"/>
      <c r="Z2" s="12"/>
      <c r="AA2" s="12"/>
      <c r="AB2" s="12"/>
      <c r="AC2" s="12"/>
    </row>
    <row r="3" spans="1:29" s="20" customFormat="1" ht="27.95" customHeight="1" x14ac:dyDescent="0.2">
      <c r="A3" s="143"/>
      <c r="B3" s="12"/>
      <c r="C3" s="113"/>
      <c r="D3" s="113"/>
      <c r="E3" s="113"/>
      <c r="F3" s="113"/>
      <c r="G3" s="113"/>
      <c r="H3" s="113"/>
      <c r="I3" s="113"/>
      <c r="J3" s="113"/>
      <c r="K3" s="114"/>
      <c r="L3" s="113"/>
      <c r="M3" s="113"/>
      <c r="N3" s="113"/>
      <c r="O3" s="114"/>
      <c r="P3" s="113"/>
      <c r="Q3" s="113"/>
      <c r="R3" s="113"/>
      <c r="S3" s="114"/>
      <c r="T3" s="12"/>
      <c r="U3" s="12"/>
      <c r="V3" s="12"/>
      <c r="W3" s="12"/>
      <c r="X3" s="12"/>
      <c r="Y3" s="12"/>
      <c r="Z3" s="12"/>
      <c r="AA3" s="12"/>
      <c r="AB3" s="12"/>
      <c r="AC3" s="12"/>
    </row>
    <row r="4" spans="1:29" s="20" customFormat="1" ht="17.25" customHeight="1" x14ac:dyDescent="0.2">
      <c r="A4" s="733" t="s">
        <v>486</v>
      </c>
      <c r="B4" s="734"/>
      <c r="C4" s="734"/>
      <c r="D4" s="735"/>
      <c r="F4" s="733" t="s">
        <v>487</v>
      </c>
      <c r="G4" s="734"/>
      <c r="H4" s="734"/>
      <c r="I4" s="735"/>
      <c r="J4" s="113"/>
      <c r="K4" s="114"/>
      <c r="L4" s="113"/>
      <c r="M4" s="113"/>
      <c r="N4" s="113"/>
      <c r="O4" s="114"/>
      <c r="P4" s="113"/>
      <c r="Q4" s="113"/>
      <c r="R4" s="113"/>
      <c r="S4" s="114"/>
      <c r="T4" s="12"/>
      <c r="U4" s="12"/>
      <c r="V4" s="12"/>
      <c r="W4" s="12"/>
      <c r="X4" s="12"/>
      <c r="Y4" s="12"/>
      <c r="Z4" s="12"/>
      <c r="AA4" s="12"/>
      <c r="AB4" s="12"/>
      <c r="AC4" s="12"/>
    </row>
    <row r="5" spans="1:29" s="170" customFormat="1" ht="14.1" customHeight="1" x14ac:dyDescent="0.2">
      <c r="A5" s="28" t="s">
        <v>258</v>
      </c>
      <c r="B5" s="28" t="s">
        <v>488</v>
      </c>
      <c r="C5" s="28" t="s">
        <v>489</v>
      </c>
      <c r="D5" s="407" t="s">
        <v>490</v>
      </c>
      <c r="E5" s="1"/>
      <c r="F5" s="28" t="s">
        <v>258</v>
      </c>
      <c r="G5" s="407" t="s">
        <v>488</v>
      </c>
      <c r="H5" s="407" t="s">
        <v>490</v>
      </c>
      <c r="I5" s="28" t="s">
        <v>489</v>
      </c>
      <c r="J5" s="171"/>
      <c r="K5" s="408"/>
      <c r="L5" s="171"/>
      <c r="M5" s="171"/>
      <c r="N5" s="171"/>
      <c r="O5" s="408"/>
      <c r="P5" s="171"/>
      <c r="Q5" s="171"/>
      <c r="R5" s="171"/>
      <c r="S5" s="408"/>
      <c r="T5" s="409"/>
      <c r="U5" s="409"/>
      <c r="V5" s="409"/>
      <c r="W5" s="409"/>
      <c r="X5" s="409"/>
      <c r="Y5" s="409"/>
      <c r="Z5" s="409"/>
      <c r="AA5" s="409"/>
      <c r="AB5" s="409"/>
      <c r="AC5" s="409"/>
    </row>
    <row r="6" spans="1:29" s="20" customFormat="1" ht="14.1" customHeight="1" x14ac:dyDescent="0.2">
      <c r="A6" s="40">
        <v>1</v>
      </c>
      <c r="B6" s="410" t="s">
        <v>259</v>
      </c>
      <c r="C6" s="121">
        <v>5293476.8591897497</v>
      </c>
      <c r="D6" s="411">
        <v>625925258</v>
      </c>
      <c r="E6" s="150"/>
      <c r="F6" s="67">
        <v>1</v>
      </c>
      <c r="G6" s="410" t="s">
        <v>259</v>
      </c>
      <c r="H6" s="411">
        <v>625925258</v>
      </c>
      <c r="I6" s="121">
        <v>5293476.8591897497</v>
      </c>
      <c r="J6" s="113"/>
      <c r="K6" s="113"/>
      <c r="L6" s="113"/>
      <c r="M6" s="114"/>
      <c r="N6" s="113"/>
      <c r="O6" s="113"/>
      <c r="P6" s="113"/>
      <c r="Q6" s="114"/>
      <c r="R6" s="113"/>
      <c r="S6" s="113"/>
      <c r="T6" s="113"/>
      <c r="U6" s="113"/>
      <c r="V6" s="113"/>
      <c r="W6" s="113"/>
      <c r="X6" s="113"/>
      <c r="Y6" s="113"/>
      <c r="Z6" s="113"/>
      <c r="AA6" s="113"/>
    </row>
    <row r="7" spans="1:29" s="20" customFormat="1" ht="14.1" customHeight="1" x14ac:dyDescent="0.2">
      <c r="A7" s="40">
        <v>2</v>
      </c>
      <c r="B7" s="410" t="s">
        <v>269</v>
      </c>
      <c r="C7" s="121">
        <v>961575.72562170296</v>
      </c>
      <c r="D7" s="411">
        <v>43432832</v>
      </c>
      <c r="E7" s="150"/>
      <c r="F7" s="67">
        <v>2</v>
      </c>
      <c r="G7" s="410" t="s">
        <v>261</v>
      </c>
      <c r="H7" s="411">
        <v>237997509</v>
      </c>
      <c r="I7" s="121">
        <v>773416.28939713398</v>
      </c>
      <c r="J7" s="113"/>
      <c r="K7" s="113"/>
      <c r="L7" s="113"/>
      <c r="M7" s="114"/>
      <c r="N7" s="113"/>
      <c r="O7" s="113"/>
      <c r="P7" s="113"/>
      <c r="Q7" s="114"/>
      <c r="R7" s="113"/>
      <c r="S7" s="113"/>
      <c r="T7" s="113"/>
      <c r="U7" s="113"/>
      <c r="V7" s="113"/>
      <c r="W7" s="113"/>
      <c r="X7" s="113"/>
      <c r="Y7" s="113"/>
      <c r="Z7" s="113"/>
      <c r="AA7" s="113"/>
    </row>
    <row r="8" spans="1:29" s="20" customFormat="1" ht="14.1" customHeight="1" x14ac:dyDescent="0.2">
      <c r="A8" s="40">
        <v>3</v>
      </c>
      <c r="B8" s="410" t="s">
        <v>261</v>
      </c>
      <c r="C8" s="121">
        <v>773416.28939713398</v>
      </c>
      <c r="D8" s="411">
        <v>237997509</v>
      </c>
      <c r="E8" s="150"/>
      <c r="F8" s="67">
        <v>3</v>
      </c>
      <c r="G8" s="410" t="s">
        <v>260</v>
      </c>
      <c r="H8" s="411">
        <v>61102590</v>
      </c>
      <c r="I8" s="121">
        <v>663697.82940061297</v>
      </c>
      <c r="J8" s="113"/>
      <c r="K8" s="113"/>
      <c r="L8" s="113"/>
      <c r="M8" s="114"/>
      <c r="N8" s="113"/>
      <c r="O8" s="113"/>
      <c r="P8" s="113"/>
      <c r="Q8" s="114"/>
      <c r="R8" s="113"/>
      <c r="S8" s="113"/>
      <c r="T8" s="113"/>
      <c r="U8" s="113"/>
      <c r="V8" s="113"/>
      <c r="W8" s="113"/>
      <c r="X8" s="113"/>
      <c r="Y8" s="113"/>
      <c r="Z8" s="113"/>
      <c r="AA8" s="113"/>
    </row>
    <row r="9" spans="1:29" s="20" customFormat="1" ht="14.1" customHeight="1" x14ac:dyDescent="0.2">
      <c r="A9" s="305">
        <v>4</v>
      </c>
      <c r="B9" s="410" t="s">
        <v>319</v>
      </c>
      <c r="C9" s="121">
        <v>665965.40111457999</v>
      </c>
      <c r="D9" s="411">
        <v>29023970</v>
      </c>
      <c r="E9" s="150"/>
      <c r="F9" s="412">
        <v>4</v>
      </c>
      <c r="G9" s="410" t="s">
        <v>262</v>
      </c>
      <c r="H9" s="411">
        <v>49171416</v>
      </c>
      <c r="I9" s="121">
        <v>493106.51710415998</v>
      </c>
      <c r="J9" s="113"/>
      <c r="K9" s="113"/>
      <c r="L9" s="113"/>
      <c r="M9" s="113"/>
      <c r="N9" s="113"/>
      <c r="O9" s="113"/>
      <c r="P9" s="113"/>
      <c r="Q9" s="113"/>
      <c r="R9" s="113"/>
      <c r="S9" s="113"/>
      <c r="T9" s="113"/>
      <c r="U9" s="113"/>
      <c r="V9" s="113"/>
      <c r="W9" s="113"/>
      <c r="X9" s="113"/>
      <c r="Y9" s="113"/>
      <c r="Z9" s="113"/>
      <c r="AA9" s="113"/>
    </row>
    <row r="10" spans="1:29" s="20" customFormat="1" ht="14.1" customHeight="1" x14ac:dyDescent="0.2">
      <c r="A10" s="305">
        <v>5</v>
      </c>
      <c r="B10" s="410" t="s">
        <v>260</v>
      </c>
      <c r="C10" s="121">
        <v>663697.82940061297</v>
      </c>
      <c r="D10" s="411">
        <v>61102590</v>
      </c>
      <c r="E10" s="150"/>
      <c r="F10" s="412">
        <v>5</v>
      </c>
      <c r="G10" s="410" t="s">
        <v>269</v>
      </c>
      <c r="H10" s="411">
        <v>43432832</v>
      </c>
      <c r="I10" s="121">
        <v>961575.72562170296</v>
      </c>
      <c r="J10" s="113"/>
      <c r="K10" s="113"/>
      <c r="L10" s="113"/>
      <c r="M10" s="113"/>
      <c r="N10" s="113"/>
      <c r="O10" s="113"/>
      <c r="P10" s="113"/>
      <c r="Q10" s="113"/>
      <c r="R10" s="113"/>
      <c r="S10" s="113"/>
      <c r="T10" s="113"/>
      <c r="U10" s="113"/>
      <c r="V10" s="113"/>
      <c r="W10" s="113"/>
      <c r="X10" s="113"/>
      <c r="Y10" s="113"/>
      <c r="Z10" s="113"/>
      <c r="AA10" s="113"/>
    </row>
    <row r="11" spans="1:29" s="20" customFormat="1" ht="14.1" customHeight="1" x14ac:dyDescent="0.2">
      <c r="A11" s="305">
        <v>6</v>
      </c>
      <c r="B11" s="410" t="s">
        <v>262</v>
      </c>
      <c r="C11" s="121">
        <v>493106.51710415998</v>
      </c>
      <c r="D11" s="411">
        <v>49171416</v>
      </c>
      <c r="E11" s="150"/>
      <c r="F11" s="412">
        <v>6</v>
      </c>
      <c r="G11" s="410" t="s">
        <v>319</v>
      </c>
      <c r="H11" s="411">
        <v>29023970</v>
      </c>
      <c r="I11" s="121">
        <v>665965.40111457999</v>
      </c>
      <c r="J11" s="113"/>
      <c r="K11" s="413"/>
      <c r="L11" s="413"/>
      <c r="M11" s="413"/>
      <c r="N11" s="413"/>
      <c r="O11" s="413"/>
      <c r="P11" s="413"/>
      <c r="Q11" s="413"/>
      <c r="R11" s="413"/>
      <c r="S11" s="413"/>
      <c r="T11" s="413"/>
      <c r="U11" s="413"/>
      <c r="V11" s="413"/>
      <c r="W11" s="413"/>
      <c r="X11" s="413"/>
      <c r="Y11" s="413"/>
      <c r="Z11" s="413"/>
      <c r="AA11" s="413"/>
    </row>
    <row r="12" spans="1:29" s="20" customFormat="1" ht="14.1" customHeight="1" x14ac:dyDescent="0.2">
      <c r="A12" s="305">
        <v>7</v>
      </c>
      <c r="B12" s="410" t="s">
        <v>491</v>
      </c>
      <c r="C12" s="121">
        <v>289651.71856617398</v>
      </c>
      <c r="D12" s="411">
        <v>25250214</v>
      </c>
      <c r="E12" s="150"/>
      <c r="F12" s="412">
        <v>7</v>
      </c>
      <c r="G12" s="410" t="s">
        <v>491</v>
      </c>
      <c r="H12" s="411">
        <v>25250214</v>
      </c>
      <c r="I12" s="121">
        <v>289651.71856617398</v>
      </c>
      <c r="J12" s="12"/>
      <c r="K12" s="12"/>
      <c r="L12" s="12"/>
      <c r="M12" s="12"/>
      <c r="N12" s="12"/>
      <c r="O12" s="12"/>
      <c r="P12" s="12"/>
      <c r="Q12" s="12"/>
      <c r="R12" s="12"/>
      <c r="S12" s="12"/>
      <c r="T12" s="12"/>
      <c r="U12" s="12"/>
      <c r="V12" s="12"/>
      <c r="W12" s="12"/>
      <c r="X12" s="12"/>
      <c r="Y12" s="12"/>
      <c r="Z12" s="12"/>
      <c r="AA12" s="12"/>
    </row>
    <row r="13" spans="1:29" s="20" customFormat="1" ht="14.1" customHeight="1" x14ac:dyDescent="0.2">
      <c r="A13" s="305">
        <v>8</v>
      </c>
      <c r="B13" s="410" t="s">
        <v>264</v>
      </c>
      <c r="C13" s="121">
        <v>228790.29229929799</v>
      </c>
      <c r="D13" s="411">
        <v>19372606</v>
      </c>
      <c r="E13" s="150"/>
      <c r="F13" s="412">
        <v>8</v>
      </c>
      <c r="G13" s="410" t="s">
        <v>264</v>
      </c>
      <c r="H13" s="411">
        <v>19372606</v>
      </c>
      <c r="I13" s="121">
        <v>228790.29229929799</v>
      </c>
      <c r="J13" s="12"/>
      <c r="K13" s="12"/>
      <c r="L13" s="12"/>
      <c r="M13" s="12"/>
      <c r="N13" s="12"/>
      <c r="O13" s="12"/>
      <c r="P13" s="12"/>
      <c r="Q13" s="12"/>
      <c r="R13" s="12"/>
      <c r="S13" s="12"/>
      <c r="T13" s="12"/>
      <c r="U13" s="12"/>
      <c r="V13" s="12"/>
      <c r="W13" s="12"/>
      <c r="X13" s="12"/>
      <c r="Y13" s="12"/>
      <c r="Z13" s="12"/>
      <c r="AA13" s="12"/>
    </row>
    <row r="14" spans="1:29" s="20" customFormat="1" ht="14.1" customHeight="1" x14ac:dyDescent="0.2">
      <c r="A14" s="305">
        <v>9</v>
      </c>
      <c r="B14" s="410" t="s">
        <v>492</v>
      </c>
      <c r="C14" s="121">
        <v>200002.67417310001</v>
      </c>
      <c r="D14" s="411">
        <v>7017479</v>
      </c>
      <c r="E14" s="150"/>
      <c r="F14" s="412">
        <v>9</v>
      </c>
      <c r="G14" s="410" t="s">
        <v>263</v>
      </c>
      <c r="H14" s="411">
        <v>18003823</v>
      </c>
      <c r="I14" s="121">
        <v>135106.39482899601</v>
      </c>
      <c r="J14" s="12"/>
      <c r="K14" s="12"/>
      <c r="L14" s="12"/>
      <c r="M14" s="12"/>
      <c r="N14" s="12"/>
      <c r="O14" s="12"/>
      <c r="P14" s="12"/>
      <c r="Q14" s="12"/>
      <c r="R14" s="12"/>
      <c r="S14" s="12"/>
      <c r="T14" s="12"/>
      <c r="U14" s="12"/>
      <c r="V14" s="12"/>
      <c r="W14" s="12"/>
      <c r="X14" s="12"/>
      <c r="Y14" s="12"/>
      <c r="Z14" s="12"/>
      <c r="AA14" s="12"/>
    </row>
    <row r="15" spans="1:29" s="20" customFormat="1" ht="14.1" customHeight="1" x14ac:dyDescent="0.2">
      <c r="A15" s="305">
        <v>10</v>
      </c>
      <c r="B15" s="410" t="s">
        <v>318</v>
      </c>
      <c r="C15" s="121">
        <v>137072.21333044401</v>
      </c>
      <c r="D15" s="51">
        <v>11933031</v>
      </c>
      <c r="E15" s="150"/>
      <c r="F15" s="412">
        <v>10</v>
      </c>
      <c r="G15" s="410" t="s">
        <v>404</v>
      </c>
      <c r="H15" s="411">
        <v>17877858</v>
      </c>
      <c r="I15" s="121">
        <v>62852.911635080301</v>
      </c>
      <c r="J15" s="12"/>
      <c r="K15" s="12"/>
      <c r="L15" s="12"/>
      <c r="M15" s="12"/>
      <c r="N15" s="12"/>
      <c r="O15" s="12"/>
      <c r="P15" s="12"/>
      <c r="Q15" s="12"/>
      <c r="R15" s="12"/>
      <c r="S15" s="12"/>
      <c r="T15" s="12"/>
      <c r="U15" s="12"/>
      <c r="V15" s="12"/>
      <c r="W15" s="12"/>
      <c r="X15" s="12"/>
      <c r="Y15" s="12"/>
      <c r="Z15" s="12"/>
      <c r="AA15" s="12"/>
    </row>
    <row r="16" spans="1:29" s="20" customFormat="1" ht="14.1" customHeight="1" x14ac:dyDescent="0.2">
      <c r="A16" s="305">
        <v>11</v>
      </c>
      <c r="B16" s="410" t="s">
        <v>263</v>
      </c>
      <c r="C16" s="121">
        <v>135106.39482899601</v>
      </c>
      <c r="D16" s="411">
        <v>18003823</v>
      </c>
      <c r="E16" s="150"/>
      <c r="F16" s="412">
        <v>11</v>
      </c>
      <c r="G16" s="410" t="s">
        <v>317</v>
      </c>
      <c r="H16" s="411">
        <v>17640319</v>
      </c>
      <c r="I16" s="121">
        <v>51479.500004784197</v>
      </c>
      <c r="J16" s="12"/>
      <c r="K16" s="12"/>
      <c r="L16" s="12"/>
      <c r="M16" s="12"/>
      <c r="N16" s="12"/>
      <c r="O16" s="12"/>
      <c r="P16" s="12"/>
      <c r="Q16" s="12"/>
      <c r="R16" s="12"/>
      <c r="S16" s="12"/>
      <c r="T16" s="12"/>
      <c r="U16" s="12"/>
      <c r="V16" s="12"/>
      <c r="W16" s="12"/>
      <c r="X16" s="12"/>
      <c r="Y16" s="12"/>
      <c r="Z16" s="12"/>
      <c r="AA16" s="12"/>
    </row>
    <row r="17" spans="1:29" s="20" customFormat="1" ht="14.1" customHeight="1" x14ac:dyDescent="0.2">
      <c r="A17" s="305">
        <v>12</v>
      </c>
      <c r="B17" s="410" t="s">
        <v>268</v>
      </c>
      <c r="C17" s="121">
        <v>83731.7368649579</v>
      </c>
      <c r="D17" s="411">
        <v>11235848</v>
      </c>
      <c r="E17" s="150"/>
      <c r="F17" s="412">
        <v>12</v>
      </c>
      <c r="G17" s="410" t="s">
        <v>493</v>
      </c>
      <c r="H17" s="411">
        <v>17607986</v>
      </c>
      <c r="I17" s="121">
        <v>70772.136507600502</v>
      </c>
      <c r="J17" s="12"/>
      <c r="K17" s="12"/>
      <c r="L17" s="12"/>
      <c r="M17" s="12"/>
      <c r="N17" s="12"/>
      <c r="O17" s="12"/>
      <c r="P17" s="12"/>
      <c r="Q17" s="12"/>
      <c r="R17" s="12"/>
      <c r="S17" s="12"/>
      <c r="T17" s="12"/>
      <c r="U17" s="12"/>
      <c r="V17" s="12"/>
      <c r="W17" s="12"/>
      <c r="X17" s="12"/>
      <c r="Y17" s="12"/>
      <c r="Z17" s="12"/>
      <c r="AA17" s="12"/>
    </row>
    <row r="18" spans="1:29" s="20" customFormat="1" ht="14.1" customHeight="1" x14ac:dyDescent="0.2">
      <c r="A18" s="305">
        <v>13</v>
      </c>
      <c r="B18" s="410" t="s">
        <v>317</v>
      </c>
      <c r="C18" s="121">
        <v>70772.136507600502</v>
      </c>
      <c r="D18" s="411">
        <v>17607986</v>
      </c>
      <c r="E18" s="150"/>
      <c r="F18" s="412">
        <v>13</v>
      </c>
      <c r="G18" s="410" t="s">
        <v>270</v>
      </c>
      <c r="H18" s="411">
        <v>17417532</v>
      </c>
      <c r="I18" s="121">
        <v>64523.581031599002</v>
      </c>
      <c r="J18" s="12"/>
      <c r="K18" s="12"/>
      <c r="L18" s="12"/>
      <c r="M18" s="12"/>
      <c r="N18" s="12"/>
      <c r="O18" s="12"/>
      <c r="P18" s="12"/>
      <c r="Q18" s="12"/>
      <c r="R18" s="12"/>
      <c r="S18" s="12"/>
      <c r="T18" s="12"/>
      <c r="U18" s="12"/>
      <c r="V18" s="12"/>
      <c r="W18" s="12"/>
      <c r="X18" s="12"/>
      <c r="Y18" s="12"/>
      <c r="Z18" s="12"/>
      <c r="AA18" s="12"/>
    </row>
    <row r="19" spans="1:29" s="20" customFormat="1" ht="14.1" customHeight="1" x14ac:dyDescent="0.2">
      <c r="A19" s="305">
        <v>14</v>
      </c>
      <c r="B19" s="410" t="s">
        <v>323</v>
      </c>
      <c r="C19" s="121">
        <v>65671.705134711199</v>
      </c>
      <c r="D19" s="411">
        <v>7328747</v>
      </c>
      <c r="E19" s="150"/>
      <c r="F19" s="412">
        <v>14</v>
      </c>
      <c r="G19" s="410" t="s">
        <v>494</v>
      </c>
      <c r="H19" s="411">
        <v>13937441</v>
      </c>
      <c r="I19" s="121">
        <v>5645.1552978502496</v>
      </c>
      <c r="J19" s="12"/>
      <c r="K19" s="12"/>
      <c r="L19" s="12"/>
      <c r="M19" s="12"/>
      <c r="N19" s="12"/>
      <c r="O19" s="12"/>
      <c r="P19" s="12"/>
      <c r="Q19" s="12"/>
      <c r="R19" s="12"/>
      <c r="S19" s="12"/>
      <c r="T19" s="12"/>
      <c r="U19" s="12"/>
      <c r="V19" s="12"/>
      <c r="W19" s="12"/>
      <c r="X19" s="12"/>
      <c r="Y19" s="12"/>
      <c r="Z19" s="12"/>
      <c r="AA19" s="12"/>
    </row>
    <row r="20" spans="1:29" s="20" customFormat="1" ht="14.1" customHeight="1" x14ac:dyDescent="0.2">
      <c r="A20" s="305">
        <v>15</v>
      </c>
      <c r="B20" s="410" t="s">
        <v>270</v>
      </c>
      <c r="C20" s="121">
        <v>64523.581031599002</v>
      </c>
      <c r="D20" s="411">
        <v>17417532</v>
      </c>
      <c r="E20" s="150"/>
      <c r="F20" s="412">
        <v>15</v>
      </c>
      <c r="G20" s="410" t="s">
        <v>318</v>
      </c>
      <c r="H20" s="411">
        <v>11933031</v>
      </c>
      <c r="I20" s="121">
        <v>137072.21333044401</v>
      </c>
      <c r="J20" s="12"/>
      <c r="K20" s="12"/>
      <c r="L20" s="12"/>
      <c r="M20" s="12"/>
      <c r="N20" s="12"/>
      <c r="O20" s="12"/>
      <c r="P20" s="12"/>
      <c r="Q20" s="12"/>
      <c r="R20" s="12"/>
      <c r="S20" s="12"/>
      <c r="T20" s="12"/>
      <c r="U20" s="12"/>
      <c r="V20" s="12"/>
      <c r="W20" s="12"/>
      <c r="X20" s="12"/>
      <c r="Y20" s="12"/>
      <c r="Z20" s="12"/>
      <c r="AA20" s="12"/>
    </row>
    <row r="21" spans="1:29" s="20" customFormat="1" ht="14.1" customHeight="1" x14ac:dyDescent="0.2">
      <c r="A21" s="305">
        <v>16</v>
      </c>
      <c r="B21" s="410" t="s">
        <v>267</v>
      </c>
      <c r="C21" s="121">
        <v>63321.576530314</v>
      </c>
      <c r="D21" s="411">
        <v>9600303</v>
      </c>
      <c r="E21" s="150"/>
      <c r="F21" s="412">
        <v>16</v>
      </c>
      <c r="G21" s="410" t="s">
        <v>268</v>
      </c>
      <c r="H21" s="411">
        <v>11235848</v>
      </c>
      <c r="I21" s="121">
        <v>83731.7368649579</v>
      </c>
      <c r="J21" s="12"/>
      <c r="K21" s="12"/>
      <c r="L21" s="12"/>
      <c r="M21" s="12"/>
      <c r="N21" s="12"/>
      <c r="O21" s="12"/>
      <c r="P21" s="12"/>
      <c r="Q21" s="12"/>
      <c r="R21" s="12"/>
      <c r="S21" s="12"/>
      <c r="T21" s="12"/>
      <c r="U21" s="12"/>
      <c r="V21" s="12"/>
      <c r="W21" s="12"/>
      <c r="X21" s="12"/>
      <c r="Y21" s="12"/>
      <c r="Z21" s="12"/>
      <c r="AA21" s="12"/>
    </row>
    <row r="22" spans="1:29" s="20" customFormat="1" ht="14.1" customHeight="1" x14ac:dyDescent="0.2">
      <c r="A22" s="305">
        <v>17</v>
      </c>
      <c r="B22" s="410" t="s">
        <v>404</v>
      </c>
      <c r="C22" s="121">
        <v>62852.911635080301</v>
      </c>
      <c r="D22" s="411">
        <v>17877858</v>
      </c>
      <c r="E22" s="150"/>
      <c r="F22" s="412">
        <v>17</v>
      </c>
      <c r="G22" s="410" t="s">
        <v>267</v>
      </c>
      <c r="H22" s="411">
        <v>9600303</v>
      </c>
      <c r="I22" s="121">
        <v>63321.576530314</v>
      </c>
      <c r="J22" s="12"/>
      <c r="K22" s="12"/>
      <c r="L22" s="12"/>
      <c r="M22" s="12"/>
      <c r="N22" s="12"/>
      <c r="O22" s="12"/>
      <c r="P22" s="12"/>
      <c r="Q22" s="12"/>
      <c r="R22" s="12"/>
      <c r="S22" s="12"/>
      <c r="T22" s="12"/>
      <c r="U22" s="12"/>
      <c r="V22" s="12"/>
      <c r="W22" s="12"/>
      <c r="X22" s="12"/>
      <c r="Y22" s="12"/>
      <c r="Z22" s="12"/>
      <c r="AA22" s="12"/>
    </row>
    <row r="23" spans="1:29" s="20" customFormat="1" ht="14.1" customHeight="1" x14ac:dyDescent="0.2">
      <c r="A23" s="305">
        <v>18</v>
      </c>
      <c r="B23" s="410" t="s">
        <v>493</v>
      </c>
      <c r="C23" s="121">
        <v>51479.500004784197</v>
      </c>
      <c r="D23" s="411">
        <v>17640319</v>
      </c>
      <c r="E23" s="150"/>
      <c r="F23" s="412">
        <v>18</v>
      </c>
      <c r="G23" s="410" t="s">
        <v>323</v>
      </c>
      <c r="H23" s="411">
        <v>7328747</v>
      </c>
      <c r="I23" s="121">
        <v>65671.705134711199</v>
      </c>
      <c r="J23" s="12"/>
      <c r="K23" s="12"/>
      <c r="L23" s="12"/>
      <c r="M23" s="12"/>
      <c r="N23" s="12"/>
      <c r="O23" s="12"/>
      <c r="P23" s="12"/>
      <c r="Q23" s="12"/>
      <c r="R23" s="12"/>
      <c r="S23" s="12"/>
      <c r="T23" s="12"/>
      <c r="U23" s="12"/>
      <c r="V23" s="12"/>
      <c r="W23" s="12"/>
      <c r="X23" s="12"/>
      <c r="Y23" s="12"/>
      <c r="Z23" s="12"/>
      <c r="AA23" s="12"/>
    </row>
    <row r="24" spans="1:29" s="20" customFormat="1" ht="14.1" customHeight="1" x14ac:dyDescent="0.2">
      <c r="A24" s="305">
        <v>19</v>
      </c>
      <c r="B24" s="410" t="s">
        <v>495</v>
      </c>
      <c r="C24" s="121">
        <v>43646.400087293201</v>
      </c>
      <c r="D24" s="411">
        <v>1231668</v>
      </c>
      <c r="E24" s="150"/>
      <c r="F24" s="412">
        <v>19</v>
      </c>
      <c r="G24" s="410" t="s">
        <v>492</v>
      </c>
      <c r="H24" s="411">
        <v>7017479</v>
      </c>
      <c r="I24" s="121">
        <v>200002.67417310001</v>
      </c>
      <c r="J24" s="12"/>
      <c r="K24" s="12"/>
      <c r="L24" s="12"/>
      <c r="M24" s="12"/>
      <c r="N24" s="12"/>
      <c r="O24" s="12"/>
      <c r="P24" s="12"/>
      <c r="Q24" s="12"/>
      <c r="R24" s="12"/>
      <c r="S24" s="12"/>
      <c r="T24" s="12"/>
      <c r="U24" s="12"/>
      <c r="V24" s="12"/>
      <c r="W24" s="12"/>
      <c r="X24" s="12"/>
      <c r="Y24" s="12"/>
      <c r="Z24" s="12"/>
      <c r="AA24" s="12"/>
    </row>
    <row r="25" spans="1:29" s="20" customFormat="1" ht="14.1" customHeight="1" x14ac:dyDescent="0.2">
      <c r="A25" s="305">
        <v>20</v>
      </c>
      <c r="B25" s="410" t="s">
        <v>266</v>
      </c>
      <c r="C25" s="121">
        <v>37907.457516118797</v>
      </c>
      <c r="D25" s="411">
        <v>3134816</v>
      </c>
      <c r="E25" s="150"/>
      <c r="F25" s="412">
        <v>20</v>
      </c>
      <c r="G25" s="410" t="s">
        <v>496</v>
      </c>
      <c r="H25" s="411">
        <v>3591955</v>
      </c>
      <c r="I25" s="121">
        <v>8062.0928403437101</v>
      </c>
      <c r="J25" s="12"/>
      <c r="K25" s="12"/>
      <c r="L25" s="12"/>
      <c r="M25" s="12"/>
      <c r="N25" s="12"/>
      <c r="O25" s="12"/>
      <c r="P25" s="12"/>
      <c r="Q25" s="12"/>
      <c r="R25" s="12"/>
      <c r="S25" s="12"/>
      <c r="T25" s="12"/>
      <c r="U25" s="12"/>
      <c r="V25" s="12"/>
      <c r="W25" s="12"/>
      <c r="X25" s="12"/>
      <c r="Y25" s="12"/>
      <c r="Z25" s="12"/>
      <c r="AA25" s="12"/>
    </row>
    <row r="26" spans="1:29" s="20" customFormat="1" ht="14.1" customHeight="1" x14ac:dyDescent="0.2">
      <c r="A26" s="12"/>
      <c r="C26" s="181"/>
      <c r="E26" s="12"/>
      <c r="F26" s="12"/>
      <c r="G26" s="12"/>
      <c r="H26" s="12"/>
      <c r="I26" s="12"/>
      <c r="J26" s="108"/>
      <c r="K26" s="12"/>
      <c r="L26" s="12"/>
      <c r="M26" s="12"/>
      <c r="N26" s="12"/>
      <c r="O26" s="12"/>
      <c r="P26" s="12"/>
      <c r="Q26" s="12"/>
      <c r="R26" s="12"/>
      <c r="S26" s="12"/>
      <c r="T26" s="12"/>
      <c r="U26" s="12"/>
      <c r="V26" s="12"/>
      <c r="W26" s="12"/>
      <c r="X26" s="12"/>
      <c r="Y26" s="12"/>
      <c r="Z26" s="12"/>
      <c r="AA26" s="12"/>
      <c r="AB26" s="12"/>
    </row>
    <row r="27" spans="1:29" s="20" customFormat="1" ht="14.1" customHeight="1" x14ac:dyDescent="0.2">
      <c r="A27" s="414"/>
      <c r="B27" s="535" t="s">
        <v>853</v>
      </c>
      <c r="C27" s="121">
        <v>420149.08452976099</v>
      </c>
      <c r="D27" s="51">
        <v>44510036</v>
      </c>
      <c r="E27" s="12"/>
      <c r="F27" s="12"/>
      <c r="G27" s="410" t="s">
        <v>497</v>
      </c>
      <c r="H27" s="411">
        <v>44510036</v>
      </c>
      <c r="I27" s="121">
        <v>420149.08452976099</v>
      </c>
      <c r="J27" s="12"/>
      <c r="K27" s="12"/>
      <c r="L27" s="12"/>
      <c r="M27" s="12"/>
      <c r="N27" s="12"/>
      <c r="O27" s="12"/>
      <c r="P27" s="12"/>
      <c r="Q27" s="12"/>
      <c r="R27" s="12"/>
      <c r="S27" s="12"/>
      <c r="T27" s="12"/>
      <c r="U27" s="12"/>
      <c r="V27" s="12"/>
      <c r="W27" s="12"/>
      <c r="X27" s="12"/>
      <c r="Y27" s="12"/>
      <c r="Z27" s="12"/>
      <c r="AA27" s="12"/>
      <c r="AB27" s="12"/>
      <c r="AC27" s="12"/>
    </row>
    <row r="28" spans="1:29" s="20" customFormat="1" ht="12.75" x14ac:dyDescent="0.2">
      <c r="B28" s="736" t="s">
        <v>854</v>
      </c>
      <c r="C28" s="737"/>
      <c r="D28" s="737"/>
      <c r="E28" s="12"/>
      <c r="F28" s="12"/>
      <c r="G28" s="12"/>
      <c r="H28" s="12"/>
      <c r="I28" s="12"/>
      <c r="J28" s="12"/>
      <c r="K28" s="12"/>
      <c r="L28" s="12"/>
      <c r="M28" s="12"/>
      <c r="N28" s="12"/>
      <c r="O28" s="12"/>
      <c r="P28" s="12"/>
      <c r="Q28" s="12"/>
      <c r="R28" s="12"/>
      <c r="S28" s="12"/>
      <c r="T28" s="12"/>
      <c r="U28" s="12"/>
      <c r="V28" s="12"/>
      <c r="W28" s="12"/>
      <c r="X28" s="12"/>
      <c r="Y28" s="12"/>
      <c r="Z28" s="12"/>
    </row>
    <row r="29" spans="1:29" s="20" customFormat="1" ht="12.75" x14ac:dyDescent="0.2">
      <c r="B29" s="415"/>
      <c r="C29" s="149"/>
      <c r="D29" s="149"/>
      <c r="E29" s="12"/>
      <c r="F29" s="12"/>
      <c r="G29" s="12"/>
      <c r="H29" s="12"/>
      <c r="I29" s="12"/>
      <c r="J29" s="12"/>
      <c r="K29" s="12"/>
      <c r="L29" s="12"/>
      <c r="M29" s="12"/>
      <c r="N29" s="12"/>
      <c r="O29" s="12"/>
      <c r="P29" s="12"/>
      <c r="Q29" s="12"/>
      <c r="R29" s="12"/>
      <c r="S29" s="12"/>
      <c r="T29" s="12"/>
      <c r="U29" s="12"/>
      <c r="V29" s="12"/>
      <c r="W29" s="12"/>
      <c r="X29" s="12"/>
      <c r="Y29" s="12"/>
      <c r="Z29" s="12"/>
    </row>
    <row r="30" spans="1:29" ht="12.75" x14ac:dyDescent="0.2">
      <c r="B30" s="400" t="s">
        <v>498</v>
      </c>
    </row>
    <row r="31" spans="1:29" ht="12.75" x14ac:dyDescent="0.2">
      <c r="B31" s="416" t="s">
        <v>499</v>
      </c>
    </row>
  </sheetData>
  <mergeCells count="4">
    <mergeCell ref="A1:D1"/>
    <mergeCell ref="A4:D4"/>
    <mergeCell ref="F4:I4"/>
    <mergeCell ref="B28:D28"/>
  </mergeCells>
  <printOptions horizontalCentered="1"/>
  <pageMargins left="0.75" right="0.75" top="1" bottom="1" header="0.5" footer="0.5"/>
  <pageSetup scale="7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0"/>
  <sheetViews>
    <sheetView zoomScaleNormal="100" workbookViewId="0">
      <selection activeCell="A3" sqref="A3:B3"/>
    </sheetView>
  </sheetViews>
  <sheetFormatPr defaultRowHeight="12.75" x14ac:dyDescent="0.2"/>
  <cols>
    <col min="1" max="2" width="13.42578125" customWidth="1"/>
    <col min="3" max="3" width="13.42578125" style="274" customWidth="1"/>
    <col min="4" max="15" width="13.42578125" customWidth="1"/>
  </cols>
  <sheetData>
    <row r="1" spans="1:15" ht="83.25" customHeight="1" x14ac:dyDescent="0.2">
      <c r="A1" s="648" t="s">
        <v>500</v>
      </c>
      <c r="B1" s="648"/>
      <c r="C1" s="648"/>
      <c r="D1" s="648"/>
      <c r="E1" s="648"/>
      <c r="F1" s="648"/>
      <c r="G1" s="648"/>
      <c r="H1" s="648"/>
      <c r="I1" s="648"/>
      <c r="J1" s="648"/>
      <c r="K1" s="648"/>
      <c r="L1" s="648"/>
      <c r="M1" s="417"/>
      <c r="N1" s="417"/>
      <c r="O1" s="417"/>
    </row>
    <row r="2" spans="1:15" x14ac:dyDescent="0.2">
      <c r="A2" s="418"/>
      <c r="B2" s="274"/>
      <c r="C2" s="419"/>
      <c r="D2" s="27"/>
      <c r="E2" s="27"/>
    </row>
    <row r="3" spans="1:15" x14ac:dyDescent="0.2">
      <c r="A3" s="418"/>
      <c r="B3" s="274"/>
      <c r="C3" s="419"/>
      <c r="D3" s="420"/>
    </row>
    <row r="4" spans="1:15" x14ac:dyDescent="0.2">
      <c r="A4" s="328" t="s">
        <v>97</v>
      </c>
      <c r="B4" s="328"/>
      <c r="C4" s="419"/>
      <c r="D4" s="420"/>
    </row>
    <row r="5" spans="1:15" ht="25.5" x14ac:dyDescent="0.2">
      <c r="A5" s="407" t="s">
        <v>501</v>
      </c>
      <c r="B5" s="421" t="s">
        <v>502</v>
      </c>
      <c r="C5" s="419"/>
      <c r="D5" s="420"/>
    </row>
    <row r="6" spans="1:15" x14ac:dyDescent="0.2">
      <c r="A6" s="322" t="s">
        <v>503</v>
      </c>
      <c r="B6" s="323">
        <f t="shared" ref="B6:B18" si="0">L35/1024</f>
        <v>0.51354472568511966</v>
      </c>
      <c r="C6" s="419"/>
      <c r="D6" s="420"/>
    </row>
    <row r="7" spans="1:15" x14ac:dyDescent="0.2">
      <c r="A7" s="322" t="s">
        <v>504</v>
      </c>
      <c r="B7" s="323">
        <f t="shared" si="0"/>
        <v>0.99195496114434811</v>
      </c>
    </row>
    <row r="8" spans="1:15" x14ac:dyDescent="0.2">
      <c r="A8" s="322" t="s">
        <v>505</v>
      </c>
      <c r="B8" s="323">
        <f t="shared" si="0"/>
        <v>1.922691838783438</v>
      </c>
    </row>
    <row r="9" spans="1:15" x14ac:dyDescent="0.2">
      <c r="A9" s="322" t="s">
        <v>506</v>
      </c>
      <c r="B9" s="323">
        <f t="shared" si="0"/>
        <v>3.5503806954214361</v>
      </c>
    </row>
    <row r="10" spans="1:15" x14ac:dyDescent="0.2">
      <c r="A10" s="322" t="s">
        <v>507</v>
      </c>
      <c r="B10" s="323">
        <f t="shared" si="0"/>
        <v>3.935546875</v>
      </c>
    </row>
    <row r="11" spans="1:15" x14ac:dyDescent="0.2">
      <c r="A11" s="322" t="s">
        <v>508</v>
      </c>
      <c r="B11" s="323">
        <f t="shared" si="0"/>
        <v>4.063515625</v>
      </c>
    </row>
    <row r="12" spans="1:15" x14ac:dyDescent="0.2">
      <c r="A12" s="322" t="s">
        <v>509</v>
      </c>
      <c r="B12" s="323">
        <f t="shared" si="0"/>
        <v>4.6174499885111002</v>
      </c>
    </row>
    <row r="13" spans="1:15" x14ac:dyDescent="0.2">
      <c r="A13" s="322" t="s">
        <v>510</v>
      </c>
      <c r="B13" s="323">
        <f t="shared" si="0"/>
        <v>4.9068538051850199</v>
      </c>
      <c r="K13" s="12"/>
    </row>
    <row r="14" spans="1:15" x14ac:dyDescent="0.2">
      <c r="A14" s="322" t="s">
        <v>511</v>
      </c>
      <c r="B14" s="323">
        <f t="shared" si="0"/>
        <v>4.2940056858062743</v>
      </c>
    </row>
    <row r="15" spans="1:15" x14ac:dyDescent="0.2">
      <c r="A15" s="334" t="s">
        <v>512</v>
      </c>
      <c r="B15" s="323">
        <f t="shared" si="0"/>
        <v>4.2035996093749999</v>
      </c>
      <c r="C15" s="57"/>
    </row>
    <row r="16" spans="1:15" x14ac:dyDescent="0.2">
      <c r="A16" s="334" t="s">
        <v>513</v>
      </c>
      <c r="B16" s="323">
        <f t="shared" si="0"/>
        <v>4.5042429416315555</v>
      </c>
    </row>
    <row r="17" spans="1:12" x14ac:dyDescent="0.2">
      <c r="A17" s="422" t="s">
        <v>514</v>
      </c>
      <c r="B17" s="323">
        <f t="shared" si="0"/>
        <v>5.7626225452423085</v>
      </c>
      <c r="C17"/>
    </row>
    <row r="18" spans="1:12" x14ac:dyDescent="0.2">
      <c r="A18" s="422" t="s">
        <v>515</v>
      </c>
      <c r="B18" s="323">
        <f t="shared" si="0"/>
        <v>7.3970605468750001</v>
      </c>
      <c r="C18"/>
    </row>
    <row r="19" spans="1:12" x14ac:dyDescent="0.2">
      <c r="A19" s="422" t="s">
        <v>516</v>
      </c>
      <c r="B19" s="323">
        <f>B48/1024</f>
        <v>9.7649243259429941</v>
      </c>
      <c r="C19"/>
    </row>
    <row r="20" spans="1:12" x14ac:dyDescent="0.2">
      <c r="A20" s="422" t="s">
        <v>517</v>
      </c>
      <c r="B20" s="323">
        <f>B49/1024</f>
        <v>9.1162402343750006</v>
      </c>
      <c r="C20"/>
    </row>
    <row r="21" spans="1:12" x14ac:dyDescent="0.2">
      <c r="A21" s="422" t="s">
        <v>400</v>
      </c>
      <c r="B21" s="323">
        <f>B50/1024</f>
        <v>14.632695312499999</v>
      </c>
      <c r="C21"/>
    </row>
    <row r="22" spans="1:12" x14ac:dyDescent="0.2">
      <c r="C22"/>
    </row>
    <row r="24" spans="1:12" x14ac:dyDescent="0.2">
      <c r="A24" s="423"/>
      <c r="C24"/>
    </row>
    <row r="30" spans="1:12" x14ac:dyDescent="0.2">
      <c r="A30" s="328" t="s">
        <v>518</v>
      </c>
    </row>
    <row r="31" spans="1:12" x14ac:dyDescent="0.2">
      <c r="A31" s="328" t="s">
        <v>519</v>
      </c>
      <c r="B31" s="328"/>
      <c r="C31" s="328"/>
      <c r="D31" s="328"/>
      <c r="E31" s="328"/>
      <c r="F31" s="328"/>
      <c r="G31" s="328"/>
      <c r="H31" s="328"/>
      <c r="I31" s="328"/>
      <c r="J31" s="328"/>
      <c r="K31" s="328"/>
    </row>
    <row r="32" spans="1:12" ht="12.75" customHeight="1" x14ac:dyDescent="0.2">
      <c r="A32" s="328"/>
      <c r="B32" s="328"/>
      <c r="C32" s="328"/>
      <c r="D32" s="743" t="s">
        <v>520</v>
      </c>
      <c r="E32" s="744"/>
      <c r="F32" s="745"/>
      <c r="G32" s="328"/>
      <c r="H32" s="746" t="s">
        <v>521</v>
      </c>
      <c r="I32" s="747"/>
      <c r="J32" s="748"/>
      <c r="L32" s="424" t="s">
        <v>522</v>
      </c>
    </row>
    <row r="33" spans="1:12" ht="38.25" x14ac:dyDescent="0.2">
      <c r="A33" s="328"/>
      <c r="B33" s="425" t="s">
        <v>523</v>
      </c>
      <c r="C33" s="426" t="s">
        <v>524</v>
      </c>
      <c r="D33" s="427" t="s">
        <v>79</v>
      </c>
      <c r="E33" s="428" t="s">
        <v>525</v>
      </c>
      <c r="F33" s="429" t="s">
        <v>526</v>
      </c>
      <c r="G33" s="328"/>
      <c r="H33" s="430" t="s">
        <v>79</v>
      </c>
      <c r="I33" s="428" t="s">
        <v>527</v>
      </c>
      <c r="J33" s="431" t="s">
        <v>528</v>
      </c>
      <c r="L33" s="432" t="s">
        <v>529</v>
      </c>
    </row>
    <row r="34" spans="1:12" x14ac:dyDescent="0.2">
      <c r="A34" s="433" t="s">
        <v>530</v>
      </c>
      <c r="B34" s="328"/>
      <c r="C34" s="328"/>
      <c r="D34" s="434">
        <v>308.96113601562496</v>
      </c>
      <c r="E34" s="435">
        <v>41.79</v>
      </c>
      <c r="F34" s="436">
        <f>D34-E34</f>
        <v>267.17113601562494</v>
      </c>
      <c r="G34" s="328"/>
      <c r="H34" s="437"/>
      <c r="I34" s="438"/>
      <c r="J34" s="439"/>
      <c r="L34" s="440">
        <f>D34</f>
        <v>308.96113601562496</v>
      </c>
    </row>
    <row r="35" spans="1:12" x14ac:dyDescent="0.2">
      <c r="A35" s="433" t="s">
        <v>503</v>
      </c>
      <c r="B35" s="328"/>
      <c r="C35" s="441">
        <v>201.18</v>
      </c>
      <c r="D35" s="434">
        <v>525.86979910156253</v>
      </c>
      <c r="E35" s="435">
        <f>(62.23-10.34)+(146.87-27.58)+(29.94-1.84)+(5.22-4.08)+41.79</f>
        <v>242.20999999999998</v>
      </c>
      <c r="F35" s="436">
        <f>D35-E35</f>
        <v>283.65979910156256</v>
      </c>
      <c r="G35" s="328"/>
      <c r="H35" s="437"/>
      <c r="I35" s="438"/>
      <c r="J35" s="439"/>
      <c r="L35" s="440">
        <f>D35</f>
        <v>525.86979910156253</v>
      </c>
    </row>
    <row r="36" spans="1:12" x14ac:dyDescent="0.2">
      <c r="A36" s="433" t="s">
        <v>504</v>
      </c>
      <c r="B36" s="328"/>
      <c r="C36" s="441">
        <v>633.10227999999995</v>
      </c>
      <c r="D36" s="434">
        <v>1015.7618802118125</v>
      </c>
      <c r="E36" s="435">
        <f>(218.93-10.34)+(332.42-27.58)+(84.58-27.58)+(10.29-4.08)+66.98</f>
        <v>643.62000000000012</v>
      </c>
      <c r="F36" s="436">
        <f>D36-E36</f>
        <v>372.14188021181235</v>
      </c>
      <c r="G36" s="328"/>
      <c r="H36" s="437"/>
      <c r="I36" s="438"/>
      <c r="J36" s="439"/>
      <c r="L36" s="440">
        <f>D36</f>
        <v>1015.7618802118125</v>
      </c>
    </row>
    <row r="37" spans="1:12" x14ac:dyDescent="0.2">
      <c r="A37" s="433" t="s">
        <v>505</v>
      </c>
      <c r="B37" s="328"/>
      <c r="C37" s="441">
        <v>1597.2237</v>
      </c>
      <c r="D37" s="434">
        <f>D36+953.074562702428</f>
        <v>1968.8364429142405</v>
      </c>
      <c r="E37" s="442">
        <f>E36+929.203831968576</f>
        <v>1572.8238319685761</v>
      </c>
      <c r="F37" s="436">
        <f>D37-E37</f>
        <v>396.01261094566439</v>
      </c>
      <c r="G37" s="443"/>
      <c r="H37" s="437"/>
      <c r="I37" s="438"/>
      <c r="J37" s="439"/>
      <c r="L37" s="440">
        <f>D37</f>
        <v>1968.8364429142405</v>
      </c>
    </row>
    <row r="38" spans="1:12" x14ac:dyDescent="0.2">
      <c r="A38" s="433" t="s">
        <v>506</v>
      </c>
      <c r="B38" s="328"/>
      <c r="C38" s="441">
        <v>2723.4639999999999</v>
      </c>
      <c r="D38" s="444">
        <f>D37+1666.75338919731</f>
        <v>3635.5898321115505</v>
      </c>
      <c r="E38" s="445">
        <f>E37+1624.67378795572</f>
        <v>3197.497619924296</v>
      </c>
      <c r="F38" s="446">
        <f>D38-E38</f>
        <v>438.09221218725452</v>
      </c>
      <c r="G38" s="443"/>
      <c r="H38" s="437"/>
      <c r="I38" s="438"/>
      <c r="J38" s="439"/>
      <c r="L38" s="440">
        <f>D38</f>
        <v>3635.5898321115505</v>
      </c>
    </row>
    <row r="39" spans="1:12" x14ac:dyDescent="0.2">
      <c r="A39" s="433" t="s">
        <v>507</v>
      </c>
      <c r="B39" s="328"/>
      <c r="C39" s="441">
        <v>3332.069</v>
      </c>
      <c r="D39" s="328"/>
      <c r="E39" s="328"/>
      <c r="F39" s="328"/>
      <c r="G39" s="328"/>
      <c r="H39" s="434">
        <f>I39+J39</f>
        <v>4030</v>
      </c>
      <c r="I39" s="447">
        <f>3.25*1024</f>
        <v>3328</v>
      </c>
      <c r="J39" s="448">
        <v>702</v>
      </c>
      <c r="L39" s="440">
        <f>H39</f>
        <v>4030</v>
      </c>
    </row>
    <row r="40" spans="1:12" x14ac:dyDescent="0.2">
      <c r="A40" s="433" t="s">
        <v>508</v>
      </c>
      <c r="B40" s="328"/>
      <c r="C40" s="441">
        <v>3518.7299999999996</v>
      </c>
      <c r="D40" s="328"/>
      <c r="E40" s="328"/>
      <c r="F40" s="328"/>
      <c r="G40" s="328"/>
      <c r="H40" s="434">
        <f>I40+J40</f>
        <v>4161.04</v>
      </c>
      <c r="I40" s="442">
        <f>3.21*1024</f>
        <v>3287.04</v>
      </c>
      <c r="J40" s="436">
        <v>874</v>
      </c>
      <c r="L40" s="440">
        <f>H40</f>
        <v>4161.04</v>
      </c>
    </row>
    <row r="41" spans="1:12" x14ac:dyDescent="0.2">
      <c r="A41" s="433" t="s">
        <v>509</v>
      </c>
      <c r="B41" s="328"/>
      <c r="C41" s="441">
        <v>3861.2900000000004</v>
      </c>
      <c r="D41" s="328"/>
      <c r="E41" s="328"/>
      <c r="F41" s="328"/>
      <c r="G41" s="328"/>
      <c r="H41" s="434">
        <f>I41+J41</f>
        <v>4728.2687882353666</v>
      </c>
      <c r="I41" s="442">
        <f>3.6730643342181*1024</f>
        <v>3761.2178782393344</v>
      </c>
      <c r="J41" s="436">
        <f>0.944385654293*1024</f>
        <v>967.05090999603203</v>
      </c>
      <c r="L41" s="440">
        <f>H41</f>
        <v>4728.2687882353666</v>
      </c>
    </row>
    <row r="42" spans="1:12" x14ac:dyDescent="0.2">
      <c r="A42" s="433" t="s">
        <v>510</v>
      </c>
      <c r="B42" s="328"/>
      <c r="C42" s="441">
        <v>3022.85</v>
      </c>
      <c r="D42" s="328" t="s">
        <v>531</v>
      </c>
      <c r="E42" s="328"/>
      <c r="F42" s="328"/>
      <c r="G42" s="328"/>
      <c r="H42" s="444">
        <f>4.90685380518502*1024</f>
        <v>5024.6182965094604</v>
      </c>
      <c r="I42" s="445"/>
      <c r="J42" s="446"/>
      <c r="L42" s="440">
        <f>H42</f>
        <v>5024.6182965094604</v>
      </c>
    </row>
    <row r="43" spans="1:12" x14ac:dyDescent="0.2">
      <c r="A43" s="433" t="s">
        <v>511</v>
      </c>
      <c r="B43" s="449">
        <v>3747.0618222656253</v>
      </c>
      <c r="C43" s="328" t="s">
        <v>532</v>
      </c>
      <c r="D43" s="328"/>
      <c r="E43" s="328"/>
      <c r="F43" s="328"/>
      <c r="G43" s="328"/>
      <c r="H43" s="328"/>
      <c r="I43" s="328"/>
      <c r="J43" s="328"/>
      <c r="L43" s="440">
        <f>B43+650</f>
        <v>4397.0618222656249</v>
      </c>
    </row>
    <row r="44" spans="1:12" x14ac:dyDescent="0.2">
      <c r="A44" s="433" t="s">
        <v>512</v>
      </c>
      <c r="B44" s="449">
        <v>4304.4859999999999</v>
      </c>
      <c r="C44" s="328"/>
      <c r="D44" s="328"/>
      <c r="E44" s="328"/>
      <c r="F44" s="328"/>
      <c r="G44" s="328"/>
      <c r="H44" s="328"/>
      <c r="I44" s="328"/>
      <c r="J44" s="328"/>
      <c r="L44" s="440">
        <f>B44</f>
        <v>4304.4859999999999</v>
      </c>
    </row>
    <row r="45" spans="1:12" x14ac:dyDescent="0.2">
      <c r="A45" s="433" t="s">
        <v>513</v>
      </c>
      <c r="B45" s="449">
        <v>4612.3447722307128</v>
      </c>
      <c r="C45" s="328"/>
      <c r="D45" s="328"/>
      <c r="E45" s="328"/>
      <c r="F45" s="328"/>
      <c r="G45" s="328"/>
      <c r="H45" s="328"/>
      <c r="I45" s="328"/>
      <c r="J45" s="328"/>
      <c r="L45" s="440">
        <f>B45</f>
        <v>4612.3447722307128</v>
      </c>
    </row>
    <row r="46" spans="1:12" x14ac:dyDescent="0.2">
      <c r="A46" s="433" t="s">
        <v>514</v>
      </c>
      <c r="B46" s="449">
        <v>5900.925486328124</v>
      </c>
      <c r="C46" s="328"/>
      <c r="D46" s="328"/>
      <c r="E46" s="328"/>
      <c r="F46" s="328"/>
      <c r="G46" s="328"/>
      <c r="H46" s="328"/>
      <c r="I46" s="328"/>
      <c r="J46" s="328"/>
      <c r="L46" s="440">
        <f>B46</f>
        <v>5900.925486328124</v>
      </c>
    </row>
    <row r="47" spans="1:12" x14ac:dyDescent="0.2">
      <c r="A47" s="433" t="s">
        <v>515</v>
      </c>
      <c r="B47" s="449">
        <v>7574.59</v>
      </c>
      <c r="C47" s="328"/>
      <c r="D47" s="328"/>
      <c r="E47" s="328"/>
      <c r="F47" s="328"/>
      <c r="G47" s="328"/>
      <c r="H47" s="328"/>
      <c r="I47" s="328"/>
      <c r="J47" s="328"/>
      <c r="L47" s="440">
        <f>B47</f>
        <v>7574.59</v>
      </c>
    </row>
    <row r="48" spans="1:12" x14ac:dyDescent="0.2">
      <c r="A48" s="433" t="s">
        <v>516</v>
      </c>
      <c r="B48" s="449">
        <v>9999.2825097656259</v>
      </c>
      <c r="C48" s="328"/>
      <c r="D48" s="328"/>
      <c r="E48" s="328"/>
      <c r="F48" s="328"/>
      <c r="G48" s="328"/>
      <c r="H48" s="328"/>
      <c r="I48" s="328"/>
      <c r="J48" s="328"/>
      <c r="L48" s="450">
        <f>B48</f>
        <v>9999.2825097656259</v>
      </c>
    </row>
    <row r="49" spans="1:14" x14ac:dyDescent="0.2">
      <c r="A49" s="433" t="s">
        <v>517</v>
      </c>
      <c r="B49" s="449">
        <v>9335.0300000000007</v>
      </c>
      <c r="C49" s="328"/>
      <c r="D49" s="328"/>
      <c r="E49" s="328"/>
      <c r="F49" s="328"/>
      <c r="G49" s="328"/>
      <c r="H49" s="328"/>
      <c r="I49" s="328"/>
      <c r="J49" s="328"/>
      <c r="L49" s="442"/>
    </row>
    <row r="50" spans="1:14" ht="14.25" x14ac:dyDescent="0.2">
      <c r="A50" s="451" t="s">
        <v>400</v>
      </c>
      <c r="B50" s="449">
        <v>14983.88</v>
      </c>
      <c r="C50"/>
      <c r="D50" s="452"/>
      <c r="E50" s="452"/>
      <c r="F50" s="452"/>
      <c r="G50" s="452"/>
      <c r="H50" s="452"/>
      <c r="I50" s="452"/>
      <c r="J50" s="452"/>
      <c r="K50" s="452"/>
    </row>
    <row r="51" spans="1:14" ht="20.25" x14ac:dyDescent="0.3">
      <c r="A51" s="453" t="s">
        <v>533</v>
      </c>
      <c r="B51" s="452" t="s">
        <v>534</v>
      </c>
      <c r="C51" s="452"/>
      <c r="D51" s="452"/>
      <c r="E51" s="452"/>
      <c r="F51" s="452"/>
      <c r="G51" s="452"/>
      <c r="H51" s="452"/>
      <c r="I51" s="452"/>
      <c r="J51" s="452"/>
      <c r="K51" s="452"/>
    </row>
    <row r="52" spans="1:14" x14ac:dyDescent="0.2">
      <c r="C52"/>
    </row>
    <row r="53" spans="1:14" x14ac:dyDescent="0.2">
      <c r="A53" s="328" t="s">
        <v>535</v>
      </c>
    </row>
    <row r="54" spans="1:14" s="27" customFormat="1" x14ac:dyDescent="0.2">
      <c r="A54" s="454" t="s">
        <v>536</v>
      </c>
      <c r="B54" s="455" t="s">
        <v>537</v>
      </c>
      <c r="C54" s="749" t="s">
        <v>538</v>
      </c>
      <c r="D54" s="750"/>
      <c r="E54" s="751" t="s">
        <v>539</v>
      </c>
      <c r="F54" s="751"/>
      <c r="G54" s="751"/>
      <c r="H54" s="751"/>
      <c r="I54" s="751"/>
      <c r="J54" s="751"/>
      <c r="K54" s="456"/>
      <c r="L54" s="456"/>
      <c r="M54" s="456"/>
      <c r="N54" s="456"/>
    </row>
    <row r="55" spans="1:14" x14ac:dyDescent="0.2">
      <c r="A55" s="457" t="s">
        <v>540</v>
      </c>
      <c r="B55" s="458">
        <v>0.51354472568511966</v>
      </c>
      <c r="C55" s="741" t="s">
        <v>541</v>
      </c>
      <c r="D55" s="742"/>
      <c r="E55" s="740" t="s">
        <v>542</v>
      </c>
      <c r="F55" s="740"/>
      <c r="G55" s="740"/>
      <c r="H55" s="740"/>
      <c r="I55" s="740"/>
      <c r="J55" s="740"/>
      <c r="K55" s="459"/>
      <c r="L55" s="459"/>
      <c r="M55" s="459"/>
      <c r="N55" s="459"/>
    </row>
    <row r="56" spans="1:14" x14ac:dyDescent="0.2">
      <c r="A56" s="457" t="s">
        <v>543</v>
      </c>
      <c r="B56" s="458">
        <v>0.99195496114434811</v>
      </c>
      <c r="C56" s="741" t="s">
        <v>541</v>
      </c>
      <c r="D56" s="742"/>
      <c r="E56" s="740" t="s">
        <v>542</v>
      </c>
      <c r="F56" s="740"/>
      <c r="G56" s="740"/>
      <c r="H56" s="740"/>
      <c r="I56" s="740"/>
      <c r="J56" s="740"/>
      <c r="K56" s="459"/>
      <c r="L56" s="459"/>
      <c r="M56" s="459"/>
      <c r="N56" s="459"/>
    </row>
    <row r="57" spans="1:14" x14ac:dyDescent="0.2">
      <c r="A57" s="457" t="s">
        <v>544</v>
      </c>
      <c r="B57" s="458">
        <v>1.922691838783438</v>
      </c>
      <c r="C57" s="741" t="s">
        <v>541</v>
      </c>
      <c r="D57" s="742"/>
      <c r="E57" s="740" t="s">
        <v>545</v>
      </c>
      <c r="F57" s="740"/>
      <c r="G57" s="740"/>
      <c r="H57" s="740"/>
      <c r="I57" s="740"/>
      <c r="J57" s="740"/>
      <c r="K57" s="459"/>
      <c r="L57" s="459"/>
      <c r="M57" s="459"/>
      <c r="N57" s="459"/>
    </row>
    <row r="58" spans="1:14" x14ac:dyDescent="0.2">
      <c r="A58" s="457" t="s">
        <v>546</v>
      </c>
      <c r="B58" s="458">
        <v>3.5503806954214361</v>
      </c>
      <c r="C58" s="741" t="s">
        <v>541</v>
      </c>
      <c r="D58" s="742"/>
      <c r="E58" s="740" t="s">
        <v>547</v>
      </c>
      <c r="F58" s="740"/>
      <c r="G58" s="740"/>
      <c r="H58" s="740"/>
      <c r="I58" s="740"/>
      <c r="J58" s="740"/>
      <c r="K58" s="459"/>
      <c r="L58" s="459"/>
      <c r="M58" s="459"/>
      <c r="N58" s="459"/>
    </row>
    <row r="59" spans="1:14" ht="25.5" customHeight="1" x14ac:dyDescent="0.2">
      <c r="A59" s="457" t="s">
        <v>548</v>
      </c>
      <c r="B59" s="458">
        <v>3.935546875</v>
      </c>
      <c r="C59" s="741" t="s">
        <v>549</v>
      </c>
      <c r="D59" s="742"/>
      <c r="E59" s="740" t="s">
        <v>550</v>
      </c>
      <c r="F59" s="740"/>
      <c r="G59" s="740"/>
      <c r="H59" s="740"/>
      <c r="I59" s="740"/>
      <c r="J59" s="740"/>
      <c r="K59" s="460"/>
      <c r="L59" s="460"/>
      <c r="M59" s="460"/>
      <c r="N59" s="460"/>
    </row>
    <row r="60" spans="1:14" ht="25.5" customHeight="1" x14ac:dyDescent="0.2">
      <c r="A60" s="457" t="s">
        <v>551</v>
      </c>
      <c r="B60" s="458">
        <v>4.063515625</v>
      </c>
      <c r="C60" s="741" t="s">
        <v>552</v>
      </c>
      <c r="D60" s="742"/>
      <c r="E60" s="740" t="s">
        <v>553</v>
      </c>
      <c r="F60" s="740"/>
      <c r="G60" s="740"/>
      <c r="H60" s="740"/>
      <c r="I60" s="740"/>
      <c r="J60" s="740"/>
      <c r="K60" s="460"/>
      <c r="L60" s="460"/>
      <c r="M60" s="460"/>
      <c r="N60" s="460"/>
    </row>
    <row r="61" spans="1:14" ht="25.5" customHeight="1" x14ac:dyDescent="0.2">
      <c r="A61" s="457" t="s">
        <v>554</v>
      </c>
      <c r="B61" s="458">
        <v>4.6174499885111002</v>
      </c>
      <c r="C61" s="738" t="s">
        <v>555</v>
      </c>
      <c r="D61" s="739"/>
      <c r="E61" s="740" t="s">
        <v>556</v>
      </c>
      <c r="F61" s="740"/>
      <c r="G61" s="740"/>
      <c r="H61" s="740"/>
      <c r="I61" s="740"/>
      <c r="J61" s="740"/>
      <c r="K61" s="460"/>
      <c r="L61" s="460"/>
      <c r="M61" s="460"/>
      <c r="N61" s="460"/>
    </row>
    <row r="62" spans="1:14" x14ac:dyDescent="0.2">
      <c r="A62" s="457" t="s">
        <v>557</v>
      </c>
      <c r="B62" s="458">
        <v>4.9068538051850199</v>
      </c>
      <c r="C62" s="738" t="s">
        <v>558</v>
      </c>
      <c r="D62" s="739"/>
      <c r="E62" s="740" t="s">
        <v>559</v>
      </c>
      <c r="F62" s="740"/>
      <c r="G62" s="740"/>
      <c r="H62" s="740"/>
      <c r="I62" s="740"/>
      <c r="J62" s="740"/>
      <c r="K62" s="459"/>
      <c r="L62" s="459"/>
      <c r="M62" s="459"/>
      <c r="N62" s="459"/>
    </row>
    <row r="63" spans="1:14" x14ac:dyDescent="0.2">
      <c r="A63" s="457" t="s">
        <v>560</v>
      </c>
      <c r="B63" s="458">
        <v>4.2940056858062743</v>
      </c>
      <c r="C63" s="738" t="s">
        <v>561</v>
      </c>
      <c r="D63" s="739"/>
      <c r="E63" s="740" t="s">
        <v>562</v>
      </c>
      <c r="F63" s="740"/>
      <c r="G63" s="740"/>
      <c r="H63" s="740"/>
      <c r="I63" s="740"/>
      <c r="J63" s="740"/>
      <c r="K63" s="459"/>
      <c r="L63" s="459"/>
      <c r="M63" s="459"/>
      <c r="N63" s="459"/>
    </row>
    <row r="64" spans="1:14" x14ac:dyDescent="0.2">
      <c r="A64" s="457" t="s">
        <v>563</v>
      </c>
      <c r="B64" s="458">
        <v>4.2035996093749999</v>
      </c>
      <c r="C64" s="738" t="s">
        <v>564</v>
      </c>
      <c r="D64" s="739"/>
      <c r="E64" s="740" t="s">
        <v>565</v>
      </c>
      <c r="F64" s="740"/>
      <c r="G64" s="740"/>
      <c r="H64" s="740"/>
      <c r="I64" s="740"/>
      <c r="J64" s="740"/>
      <c r="K64" s="459"/>
      <c r="L64" s="459"/>
      <c r="M64" s="459"/>
      <c r="N64" s="459"/>
    </row>
    <row r="65" spans="1:14" x14ac:dyDescent="0.2">
      <c r="A65" s="457" t="s">
        <v>566</v>
      </c>
      <c r="B65" s="458">
        <v>4.5042429416315555</v>
      </c>
      <c r="C65" s="738" t="s">
        <v>567</v>
      </c>
      <c r="D65" s="739"/>
      <c r="E65" s="740" t="s">
        <v>568</v>
      </c>
      <c r="F65" s="740"/>
      <c r="G65" s="740"/>
      <c r="H65" s="740"/>
      <c r="I65" s="740"/>
      <c r="J65" s="740"/>
      <c r="K65" s="459"/>
      <c r="L65" s="459"/>
      <c r="M65" s="459"/>
      <c r="N65" s="459"/>
    </row>
    <row r="66" spans="1:14" x14ac:dyDescent="0.2">
      <c r="A66" s="457" t="s">
        <v>569</v>
      </c>
      <c r="B66" s="458">
        <v>5.7626225452423085</v>
      </c>
      <c r="C66" s="738" t="s">
        <v>570</v>
      </c>
      <c r="D66" s="739"/>
      <c r="E66" s="740" t="s">
        <v>571</v>
      </c>
      <c r="F66" s="740"/>
      <c r="G66" s="740"/>
      <c r="H66" s="740"/>
      <c r="I66" s="740"/>
      <c r="J66" s="740"/>
      <c r="K66" s="459"/>
      <c r="L66" s="459"/>
      <c r="M66" s="459"/>
      <c r="N66" s="459"/>
    </row>
    <row r="67" spans="1:14" x14ac:dyDescent="0.2">
      <c r="A67" s="457" t="s">
        <v>572</v>
      </c>
      <c r="B67" s="458">
        <v>7.3970605468750001</v>
      </c>
      <c r="C67" s="738" t="s">
        <v>573</v>
      </c>
      <c r="D67" s="739"/>
      <c r="E67" s="740" t="s">
        <v>574</v>
      </c>
      <c r="F67" s="740"/>
      <c r="G67" s="740"/>
      <c r="H67" s="740"/>
      <c r="I67" s="740"/>
      <c r="J67" s="740"/>
      <c r="K67" s="459"/>
      <c r="L67" s="459"/>
      <c r="M67" s="459"/>
      <c r="N67" s="459"/>
    </row>
    <row r="68" spans="1:14" x14ac:dyDescent="0.2">
      <c r="A68" s="457" t="s">
        <v>575</v>
      </c>
      <c r="B68" s="458">
        <f>B19</f>
        <v>9.7649243259429941</v>
      </c>
      <c r="C68" s="738" t="s">
        <v>576</v>
      </c>
      <c r="D68" s="739"/>
      <c r="E68" s="740" t="s">
        <v>577</v>
      </c>
      <c r="F68" s="740"/>
      <c r="G68" s="740"/>
      <c r="H68" s="740"/>
      <c r="I68" s="740"/>
      <c r="J68" s="740"/>
      <c r="K68" s="459"/>
      <c r="L68" s="459"/>
      <c r="M68" s="459"/>
      <c r="N68" s="459"/>
    </row>
    <row r="69" spans="1:14" ht="29.25" customHeight="1" x14ac:dyDescent="0.2">
      <c r="A69" s="457" t="s">
        <v>578</v>
      </c>
      <c r="B69" s="458">
        <f>B20</f>
        <v>9.1162402343750006</v>
      </c>
      <c r="C69" s="738" t="s">
        <v>579</v>
      </c>
      <c r="D69" s="739"/>
      <c r="E69" s="740" t="s">
        <v>580</v>
      </c>
      <c r="F69" s="740"/>
      <c r="G69" s="740"/>
      <c r="H69" s="740"/>
      <c r="I69" s="740"/>
      <c r="J69" s="740"/>
    </row>
    <row r="70" spans="1:14" ht="26.25" customHeight="1" x14ac:dyDescent="0.2">
      <c r="A70" s="457" t="s">
        <v>413</v>
      </c>
      <c r="B70" s="458">
        <f>B21</f>
        <v>14.632695312499999</v>
      </c>
      <c r="C70" s="738" t="s">
        <v>581</v>
      </c>
      <c r="D70" s="739"/>
      <c r="E70" s="740" t="s">
        <v>582</v>
      </c>
      <c r="F70" s="740"/>
      <c r="G70" s="740"/>
      <c r="H70" s="740"/>
      <c r="I70" s="740"/>
      <c r="J70" s="740"/>
    </row>
  </sheetData>
  <mergeCells count="37">
    <mergeCell ref="C55:D55"/>
    <mergeCell ref="E55:J55"/>
    <mergeCell ref="A1:L1"/>
    <mergeCell ref="D32:F32"/>
    <mergeCell ref="H32:J32"/>
    <mergeCell ref="C54:D54"/>
    <mergeCell ref="E54:J54"/>
    <mergeCell ref="C56:D56"/>
    <mergeCell ref="E56:J56"/>
    <mergeCell ref="C57:D57"/>
    <mergeCell ref="E57:J57"/>
    <mergeCell ref="C58:D58"/>
    <mergeCell ref="E58:J58"/>
    <mergeCell ref="C59:D59"/>
    <mergeCell ref="E59:J59"/>
    <mergeCell ref="C60:D60"/>
    <mergeCell ref="E60:J60"/>
    <mergeCell ref="C61:D61"/>
    <mergeCell ref="E61:J61"/>
    <mergeCell ref="C62:D62"/>
    <mergeCell ref="E62:J62"/>
    <mergeCell ref="C63:D63"/>
    <mergeCell ref="E63:J63"/>
    <mergeCell ref="C64:D64"/>
    <mergeCell ref="E64:J64"/>
    <mergeCell ref="C65:D65"/>
    <mergeCell ref="E65:J65"/>
    <mergeCell ref="C66:D66"/>
    <mergeCell ref="E66:J66"/>
    <mergeCell ref="C67:D67"/>
    <mergeCell ref="E67:J67"/>
    <mergeCell ref="C68:D68"/>
    <mergeCell ref="E68:J68"/>
    <mergeCell ref="C69:D69"/>
    <mergeCell ref="E69:J69"/>
    <mergeCell ref="C70:D70"/>
    <mergeCell ref="E70:J70"/>
  </mergeCells>
  <printOptions horizontalCentered="1"/>
  <pageMargins left="0.75" right="0.75" top="1" bottom="1" header="0.5" footer="0.5"/>
  <pageSetup scale="7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AA100"/>
  <sheetViews>
    <sheetView showZeros="0" topLeftCell="A31" zoomScale="80" zoomScaleNormal="80" workbookViewId="0">
      <selection activeCell="A3" sqref="A3:B3"/>
    </sheetView>
  </sheetViews>
  <sheetFormatPr defaultColWidth="8.85546875" defaultRowHeight="12.75" x14ac:dyDescent="0.2"/>
  <cols>
    <col min="1" max="1" width="10" customWidth="1"/>
    <col min="2" max="2" width="13.42578125" customWidth="1"/>
    <col min="3" max="3" width="13.42578125" style="274" customWidth="1"/>
    <col min="4" max="25" width="13.42578125" customWidth="1"/>
  </cols>
  <sheetData>
    <row r="1" spans="1:17" ht="81.75" customHeight="1" x14ac:dyDescent="0.2">
      <c r="A1" s="672" t="s">
        <v>583</v>
      </c>
      <c r="B1" s="672"/>
      <c r="C1" s="672"/>
      <c r="D1" s="672"/>
      <c r="E1" s="672"/>
      <c r="F1" s="672"/>
      <c r="G1" s="672"/>
      <c r="H1" s="672"/>
      <c r="I1" s="672"/>
      <c r="J1" s="672"/>
      <c r="K1" s="672"/>
      <c r="L1" s="672"/>
      <c r="M1" s="672"/>
      <c r="N1" s="672"/>
      <c r="O1" s="672"/>
      <c r="P1" s="8"/>
      <c r="Q1" s="8"/>
    </row>
    <row r="2" spans="1:17" x14ac:dyDescent="0.2">
      <c r="A2" s="333"/>
    </row>
    <row r="3" spans="1:17" ht="14.25" customHeight="1" x14ac:dyDescent="0.2"/>
    <row r="4" spans="1:17" ht="14.25" customHeight="1" x14ac:dyDescent="0.2"/>
    <row r="5" spans="1:17" ht="14.25" customHeight="1" x14ac:dyDescent="0.2"/>
    <row r="6" spans="1:17" ht="14.25" customHeight="1" x14ac:dyDescent="0.2"/>
    <row r="7" spans="1:17" ht="14.25" customHeight="1" x14ac:dyDescent="0.2"/>
    <row r="8" spans="1:17" ht="14.25" customHeight="1" x14ac:dyDescent="0.2"/>
    <row r="9" spans="1:17" ht="14.25" customHeight="1" x14ac:dyDescent="0.2"/>
    <row r="10" spans="1:17" ht="14.25" customHeight="1" x14ac:dyDescent="0.2"/>
    <row r="11" spans="1:17" ht="14.25" customHeight="1" x14ac:dyDescent="0.2"/>
    <row r="12" spans="1:17" ht="14.25" customHeight="1" x14ac:dyDescent="0.2"/>
    <row r="13" spans="1:17" ht="14.25" customHeight="1" x14ac:dyDescent="0.2"/>
    <row r="14" spans="1:17" ht="14.25" customHeight="1" x14ac:dyDescent="0.2"/>
    <row r="15" spans="1:17" ht="14.25" customHeight="1" x14ac:dyDescent="0.2"/>
    <row r="16" spans="1:17" ht="14.25" customHeight="1" x14ac:dyDescent="0.2"/>
    <row r="17" spans="1:14" ht="14.25" customHeight="1" x14ac:dyDescent="0.2"/>
    <row r="18" spans="1:14" ht="14.25" customHeight="1" x14ac:dyDescent="0.2"/>
    <row r="19" spans="1:14" ht="14.25" customHeight="1" x14ac:dyDescent="0.2"/>
    <row r="20" spans="1:14" ht="14.25" customHeight="1" x14ac:dyDescent="0.2"/>
    <row r="21" spans="1:14" ht="14.25" customHeight="1" x14ac:dyDescent="0.2"/>
    <row r="22" spans="1:14" ht="14.25" customHeight="1" x14ac:dyDescent="0.2"/>
    <row r="23" spans="1:14" ht="14.25" customHeight="1" x14ac:dyDescent="0.2"/>
    <row r="24" spans="1:14" ht="14.25" customHeight="1" x14ac:dyDescent="0.2"/>
    <row r="25" spans="1:14" x14ac:dyDescent="0.2">
      <c r="B25" s="461"/>
    </row>
    <row r="26" spans="1:14" x14ac:dyDescent="0.2">
      <c r="A26" s="386" t="s">
        <v>97</v>
      </c>
      <c r="B26" s="386"/>
      <c r="C26" s="386"/>
      <c r="D26" s="386"/>
      <c r="E26" s="386"/>
      <c r="F26" s="386"/>
      <c r="G26" s="386"/>
      <c r="H26" s="386"/>
      <c r="I26" s="386"/>
      <c r="J26" s="386"/>
      <c r="K26" s="386"/>
      <c r="L26" s="386"/>
      <c r="M26" s="386"/>
      <c r="N26" s="386"/>
    </row>
    <row r="27" spans="1:14" ht="51" x14ac:dyDescent="0.2">
      <c r="A27" s="462" t="s">
        <v>584</v>
      </c>
      <c r="B27" s="463" t="s">
        <v>585</v>
      </c>
      <c r="C27" s="463" t="s">
        <v>586</v>
      </c>
      <c r="D27" s="386"/>
      <c r="E27" s="386"/>
      <c r="F27" s="386"/>
      <c r="G27" s="386"/>
      <c r="H27" s="386"/>
      <c r="I27" s="386"/>
      <c r="J27" s="386"/>
      <c r="K27" s="386"/>
      <c r="L27" s="386"/>
      <c r="M27" s="386"/>
      <c r="N27" s="386"/>
    </row>
    <row r="28" spans="1:14" x14ac:dyDescent="0.2">
      <c r="A28" s="53" t="s">
        <v>503</v>
      </c>
      <c r="B28" s="464">
        <f t="shared" ref="B28:C43" si="0">N52</f>
        <v>5.5238179999999995</v>
      </c>
      <c r="C28" s="464">
        <v>0</v>
      </c>
      <c r="D28" s="386"/>
      <c r="E28" s="386"/>
      <c r="F28" s="386"/>
      <c r="G28" s="386"/>
      <c r="H28" s="386"/>
      <c r="I28" s="386"/>
      <c r="J28" s="386"/>
      <c r="K28" s="386"/>
      <c r="L28" s="386"/>
      <c r="M28" s="386"/>
      <c r="N28" s="386"/>
    </row>
    <row r="29" spans="1:14" x14ac:dyDescent="0.2">
      <c r="A29" s="53" t="s">
        <v>504</v>
      </c>
      <c r="B29" s="464">
        <f t="shared" si="0"/>
        <v>8.4937329999999989</v>
      </c>
      <c r="C29" s="464"/>
      <c r="D29" s="386"/>
      <c r="E29" s="386"/>
      <c r="F29" s="386"/>
      <c r="G29" s="386"/>
      <c r="H29" s="386"/>
      <c r="I29" s="386"/>
      <c r="J29" s="386"/>
      <c r="K29" s="386"/>
      <c r="L29" s="386"/>
      <c r="M29" s="386"/>
      <c r="N29" s="386"/>
    </row>
    <row r="30" spans="1:14" x14ac:dyDescent="0.2">
      <c r="A30" s="53" t="s">
        <v>505</v>
      </c>
      <c r="B30" s="464">
        <f t="shared" si="0"/>
        <v>19.305638999999999</v>
      </c>
      <c r="C30" s="464"/>
      <c r="D30" s="386"/>
      <c r="E30" s="386"/>
      <c r="F30" s="386"/>
      <c r="G30" s="386"/>
      <c r="H30" s="386"/>
      <c r="I30" s="386"/>
      <c r="J30" s="386"/>
      <c r="K30" s="386"/>
      <c r="L30" s="386"/>
      <c r="M30" s="386"/>
      <c r="N30" s="386"/>
    </row>
    <row r="31" spans="1:14" x14ac:dyDescent="0.2">
      <c r="A31" s="53" t="s">
        <v>506</v>
      </c>
      <c r="B31" s="464">
        <f t="shared" si="0"/>
        <v>35.211089000000001</v>
      </c>
      <c r="C31" s="464"/>
      <c r="D31" s="386"/>
      <c r="E31" s="386"/>
      <c r="F31" s="386"/>
      <c r="G31" s="386"/>
      <c r="H31" s="386"/>
      <c r="I31" s="386"/>
      <c r="J31" s="386"/>
      <c r="K31" s="386"/>
      <c r="L31" s="386"/>
      <c r="M31" s="386"/>
      <c r="N31" s="386"/>
    </row>
    <row r="32" spans="1:14" x14ac:dyDescent="0.2">
      <c r="A32" s="53" t="s">
        <v>507</v>
      </c>
      <c r="B32" s="464">
        <f t="shared" si="0"/>
        <v>47.027518000000008</v>
      </c>
      <c r="C32" s="464"/>
      <c r="D32" s="386"/>
      <c r="E32" s="386"/>
      <c r="F32" s="386"/>
      <c r="G32" s="386"/>
      <c r="H32" s="386"/>
      <c r="I32" s="386"/>
      <c r="J32" s="386"/>
      <c r="K32" s="386"/>
      <c r="L32" s="386"/>
      <c r="M32" s="386"/>
      <c r="N32" s="386"/>
    </row>
    <row r="33" spans="1:14" x14ac:dyDescent="0.2">
      <c r="A33" s="53" t="s">
        <v>508</v>
      </c>
      <c r="B33" s="464">
        <f t="shared" si="0"/>
        <v>68.058941000000019</v>
      </c>
      <c r="C33" s="464"/>
      <c r="D33" s="386"/>
      <c r="E33" s="386"/>
      <c r="F33" s="386"/>
      <c r="G33" s="386"/>
      <c r="H33" s="386"/>
      <c r="I33" s="386"/>
      <c r="J33" s="386"/>
      <c r="K33" s="386"/>
      <c r="L33" s="386"/>
      <c r="M33" s="386"/>
      <c r="N33" s="386"/>
    </row>
    <row r="34" spans="1:14" x14ac:dyDescent="0.2">
      <c r="A34" s="53" t="s">
        <v>509</v>
      </c>
      <c r="B34" s="464">
        <f t="shared" si="0"/>
        <v>90.638565</v>
      </c>
      <c r="C34" s="464"/>
      <c r="D34" s="386"/>
      <c r="E34" s="386"/>
      <c r="F34" s="386"/>
      <c r="G34" s="386"/>
      <c r="H34" s="386"/>
      <c r="I34" s="386"/>
      <c r="J34" s="386"/>
      <c r="K34" s="386"/>
      <c r="L34" s="386"/>
      <c r="M34" s="386"/>
      <c r="N34" s="386"/>
    </row>
    <row r="35" spans="1:14" x14ac:dyDescent="0.2">
      <c r="A35" s="53" t="s">
        <v>510</v>
      </c>
      <c r="B35" s="464">
        <f t="shared" si="0"/>
        <v>127.53830099999999</v>
      </c>
      <c r="C35" s="464"/>
      <c r="D35" s="386"/>
      <c r="E35" s="386"/>
      <c r="F35" s="386"/>
      <c r="G35" s="386"/>
      <c r="H35" s="386"/>
      <c r="I35" s="386"/>
      <c r="J35" s="386"/>
      <c r="K35" s="386"/>
      <c r="L35" s="386"/>
      <c r="M35" s="386"/>
      <c r="N35" s="386"/>
    </row>
    <row r="36" spans="1:14" x14ac:dyDescent="0.2">
      <c r="A36" s="53" t="s">
        <v>511</v>
      </c>
      <c r="B36" s="464">
        <f t="shared" si="0"/>
        <v>155.66119599999999</v>
      </c>
      <c r="C36" s="464"/>
      <c r="D36" s="386"/>
      <c r="E36" s="386"/>
      <c r="F36" s="386"/>
      <c r="G36" s="386"/>
      <c r="H36" s="386"/>
      <c r="I36" s="386"/>
      <c r="J36" s="386"/>
      <c r="K36" s="386"/>
      <c r="L36" s="386"/>
      <c r="M36" s="386"/>
      <c r="N36" s="386"/>
    </row>
    <row r="37" spans="1:14" x14ac:dyDescent="0.2">
      <c r="A37" s="334" t="s">
        <v>512</v>
      </c>
      <c r="B37" s="464">
        <f t="shared" si="0"/>
        <v>254.66382900000002</v>
      </c>
      <c r="C37" s="464"/>
      <c r="D37" s="386"/>
      <c r="E37" s="386"/>
      <c r="F37" s="386"/>
      <c r="G37" s="386"/>
      <c r="H37" s="386"/>
      <c r="I37" s="386"/>
      <c r="J37" s="386"/>
      <c r="K37" s="386"/>
      <c r="L37" s="386"/>
      <c r="M37" s="386"/>
      <c r="N37" s="386"/>
    </row>
    <row r="38" spans="1:14" x14ac:dyDescent="0.2">
      <c r="A38" s="334" t="s">
        <v>513</v>
      </c>
      <c r="B38" s="464">
        <f t="shared" si="0"/>
        <v>412.799733</v>
      </c>
      <c r="C38" s="464">
        <f t="shared" si="0"/>
        <v>17.264521999999999</v>
      </c>
      <c r="D38" s="386"/>
      <c r="E38" s="386"/>
      <c r="F38" s="386"/>
      <c r="G38" s="386"/>
      <c r="H38" s="386"/>
      <c r="I38" s="386"/>
      <c r="J38" s="386"/>
      <c r="K38" s="386"/>
      <c r="L38" s="386"/>
      <c r="M38" s="386"/>
      <c r="N38" s="386"/>
    </row>
    <row r="39" spans="1:14" ht="12" customHeight="1" x14ac:dyDescent="0.2">
      <c r="A39" s="463" t="s">
        <v>514</v>
      </c>
      <c r="B39" s="464">
        <f t="shared" si="0"/>
        <v>501.38018900000003</v>
      </c>
      <c r="C39" s="464">
        <f t="shared" si="0"/>
        <v>22.105111999999998</v>
      </c>
      <c r="D39" s="386"/>
      <c r="E39" s="386"/>
      <c r="F39" s="386"/>
      <c r="G39" s="386"/>
      <c r="H39" s="386"/>
      <c r="I39" s="386"/>
      <c r="J39" s="386"/>
      <c r="K39" s="386"/>
      <c r="L39" s="386"/>
      <c r="M39" s="386"/>
      <c r="N39" s="386"/>
    </row>
    <row r="40" spans="1:14" ht="12" customHeight="1" x14ac:dyDescent="0.2">
      <c r="A40" s="463" t="s">
        <v>515</v>
      </c>
      <c r="B40" s="464">
        <f t="shared" si="0"/>
        <v>570.28234899999995</v>
      </c>
      <c r="C40" s="464">
        <f t="shared" si="0"/>
        <v>65.958472999999998</v>
      </c>
      <c r="D40" s="386"/>
      <c r="E40" s="386"/>
      <c r="F40" s="386"/>
      <c r="G40" s="386"/>
      <c r="H40" s="386"/>
      <c r="I40" s="386"/>
      <c r="J40" s="386"/>
      <c r="K40" s="386"/>
      <c r="L40" s="386"/>
      <c r="M40" s="386"/>
      <c r="N40" s="386"/>
    </row>
    <row r="41" spans="1:14" ht="12" customHeight="1" x14ac:dyDescent="0.2">
      <c r="A41" s="336" t="s">
        <v>516</v>
      </c>
      <c r="B41" s="464">
        <f t="shared" si="0"/>
        <v>749.40014000000008</v>
      </c>
      <c r="C41" s="464">
        <f t="shared" si="0"/>
        <v>89.748705000000001</v>
      </c>
      <c r="D41" s="386"/>
      <c r="E41" s="386"/>
      <c r="F41" s="386"/>
      <c r="G41" s="386"/>
      <c r="H41" s="386"/>
      <c r="I41" s="386"/>
      <c r="J41" s="386"/>
      <c r="K41" s="386"/>
      <c r="L41" s="386"/>
      <c r="M41" s="386"/>
      <c r="N41" s="386"/>
    </row>
    <row r="42" spans="1:14" ht="12" customHeight="1" x14ac:dyDescent="0.2">
      <c r="A42" s="336" t="s">
        <v>517</v>
      </c>
      <c r="B42" s="464">
        <f t="shared" si="0"/>
        <v>958.30613900000003</v>
      </c>
      <c r="C42" s="464">
        <f>O66</f>
        <v>69.865531000000004</v>
      </c>
      <c r="D42" s="386"/>
      <c r="E42" s="386"/>
      <c r="F42" s="386"/>
      <c r="G42" s="386"/>
      <c r="H42" s="386"/>
      <c r="I42" s="386"/>
      <c r="J42" s="386"/>
      <c r="K42" s="386"/>
      <c r="L42" s="386"/>
      <c r="M42" s="386"/>
      <c r="N42" s="386"/>
    </row>
    <row r="43" spans="1:14" ht="12.75" customHeight="1" x14ac:dyDescent="0.2">
      <c r="A43" s="336" t="s">
        <v>400</v>
      </c>
      <c r="B43" s="464">
        <f t="shared" si="0"/>
        <v>1350.863392</v>
      </c>
      <c r="C43" s="464">
        <f>O67</f>
        <v>72.539675000000003</v>
      </c>
      <c r="D43" s="386"/>
      <c r="E43" s="386"/>
      <c r="F43" s="386"/>
      <c r="G43" s="386"/>
      <c r="H43" s="386"/>
      <c r="I43" s="386"/>
      <c r="J43" s="386"/>
      <c r="K43" s="386"/>
      <c r="L43" s="386"/>
      <c r="M43" s="386"/>
      <c r="N43" s="386"/>
    </row>
    <row r="44" spans="1:14" ht="38.25" x14ac:dyDescent="0.2">
      <c r="A44" s="463" t="s">
        <v>158</v>
      </c>
      <c r="B44" s="464">
        <f>SUM(B28:B43)</f>
        <v>5355.154571</v>
      </c>
      <c r="C44" s="464">
        <f>SUM(C28:C43)</f>
        <v>337.48201799999998</v>
      </c>
      <c r="D44" s="386"/>
      <c r="E44" s="386"/>
      <c r="F44" s="386"/>
      <c r="G44" s="386"/>
      <c r="H44" s="386"/>
      <c r="I44" s="386"/>
      <c r="J44" s="386"/>
      <c r="K44" s="386"/>
      <c r="L44" s="386"/>
      <c r="M44" s="386"/>
      <c r="N44" s="386"/>
    </row>
    <row r="45" spans="1:14" x14ac:dyDescent="0.2">
      <c r="A45" s="465"/>
      <c r="B45" s="466"/>
      <c r="C45" s="386"/>
      <c r="D45" s="386"/>
      <c r="E45" s="386"/>
      <c r="F45" s="386"/>
      <c r="G45" s="386"/>
      <c r="H45" s="386"/>
      <c r="I45" s="386"/>
      <c r="J45" s="386"/>
      <c r="K45" s="386"/>
      <c r="L45" s="386"/>
      <c r="M45" s="386"/>
      <c r="N45" s="386"/>
    </row>
    <row r="46" spans="1:14" x14ac:dyDescent="0.2">
      <c r="A46" s="423"/>
    </row>
    <row r="47" spans="1:14" x14ac:dyDescent="0.2">
      <c r="A47" s="423"/>
    </row>
    <row r="48" spans="1:14" x14ac:dyDescent="0.2">
      <c r="A48" s="423"/>
    </row>
    <row r="50" spans="1:23" s="12" customFormat="1" x14ac:dyDescent="0.2">
      <c r="A50" t="s">
        <v>81</v>
      </c>
      <c r="B50"/>
      <c r="C50"/>
      <c r="D50"/>
      <c r="E50"/>
      <c r="F50"/>
      <c r="G50"/>
      <c r="H50"/>
      <c r="I50"/>
      <c r="J50"/>
      <c r="K50"/>
      <c r="L50"/>
      <c r="M50"/>
      <c r="N50"/>
      <c r="O50"/>
      <c r="P50"/>
      <c r="Q50"/>
      <c r="R50" s="57"/>
      <c r="S50"/>
      <c r="T50"/>
      <c r="U50"/>
      <c r="V50"/>
      <c r="W50"/>
    </row>
    <row r="51" spans="1:23" ht="38.25" x14ac:dyDescent="0.2">
      <c r="A51" s="284" t="s">
        <v>587</v>
      </c>
      <c r="B51" s="28" t="s">
        <v>68</v>
      </c>
      <c r="C51" s="131" t="s">
        <v>69</v>
      </c>
      <c r="D51" s="28" t="s">
        <v>70</v>
      </c>
      <c r="E51" s="131" t="s">
        <v>71</v>
      </c>
      <c r="F51" s="131" t="s">
        <v>72</v>
      </c>
      <c r="G51" s="131" t="s">
        <v>73</v>
      </c>
      <c r="H51" s="28" t="s">
        <v>74</v>
      </c>
      <c r="I51" s="131" t="s">
        <v>75</v>
      </c>
      <c r="J51" s="28" t="s">
        <v>855</v>
      </c>
      <c r="K51" s="131" t="s">
        <v>76</v>
      </c>
      <c r="L51" s="131" t="s">
        <v>126</v>
      </c>
      <c r="M51" s="131" t="s">
        <v>78</v>
      </c>
      <c r="N51" s="131" t="s">
        <v>131</v>
      </c>
      <c r="O51" s="131" t="s">
        <v>411</v>
      </c>
      <c r="P51" s="12"/>
      <c r="Q51" s="12"/>
      <c r="R51" s="12"/>
      <c r="S51" s="12"/>
      <c r="T51" s="12"/>
      <c r="U51" s="12"/>
      <c r="V51" s="12"/>
      <c r="W51" s="12"/>
    </row>
    <row r="52" spans="1:23" x14ac:dyDescent="0.2">
      <c r="A52" s="53" t="s">
        <v>503</v>
      </c>
      <c r="B52" s="50">
        <f>(H73+I73+J73+K73)/1000000</f>
        <v>0.22028700000000001</v>
      </c>
      <c r="C52" s="50">
        <f t="shared" ref="C52:D67" si="1">B73/1000000</f>
        <v>1.03E-4</v>
      </c>
      <c r="D52" s="50">
        <f t="shared" si="1"/>
        <v>0</v>
      </c>
      <c r="E52" s="50">
        <f>(D73+E73+F73)/1000000</f>
        <v>2.3352249999999999</v>
      </c>
      <c r="F52" s="50">
        <f>G73/1000000</f>
        <v>0.97013799999999994</v>
      </c>
      <c r="G52" s="50">
        <f>(L73+M73+N73+O73+P73)/1000000</f>
        <v>0.61549900000000002</v>
      </c>
      <c r="H52" s="50">
        <f t="shared" ref="H52:H67" si="2">Q73/1000000</f>
        <v>0</v>
      </c>
      <c r="I52" s="50">
        <f>(R73+S73+T73)/1000000</f>
        <v>0.12768199999999999</v>
      </c>
      <c r="J52" s="50">
        <f>U73/1000000</f>
        <v>0</v>
      </c>
      <c r="K52" s="50">
        <f t="shared" ref="K52:M67" si="3">V73/1000000</f>
        <v>1.2243E-2</v>
      </c>
      <c r="L52" s="50">
        <f t="shared" si="3"/>
        <v>1.0544709999999999</v>
      </c>
      <c r="M52" s="50">
        <f t="shared" si="3"/>
        <v>0.18817</v>
      </c>
      <c r="N52" s="50">
        <f t="shared" ref="N52:N67" si="4">SUM(B52:M52)</f>
        <v>5.5238179999999995</v>
      </c>
      <c r="O52" s="50"/>
    </row>
    <row r="53" spans="1:23" x14ac:dyDescent="0.2">
      <c r="A53" s="53" t="s">
        <v>504</v>
      </c>
      <c r="B53" s="50">
        <f t="shared" ref="B53:B67" si="5">(H74+I74+J74+K74)/1000000</f>
        <v>0.96677800000000003</v>
      </c>
      <c r="C53" s="50">
        <f t="shared" si="1"/>
        <v>2.1289999999999998E-3</v>
      </c>
      <c r="D53" s="50">
        <f t="shared" si="1"/>
        <v>0</v>
      </c>
      <c r="E53" s="50">
        <f t="shared" ref="E53:E67" si="6">(D74+E74+F74)/1000000</f>
        <v>2.635491</v>
      </c>
      <c r="F53" s="50">
        <f t="shared" ref="F53:F67" si="7">G74/1000000</f>
        <v>1.0332300000000001</v>
      </c>
      <c r="G53" s="50">
        <f t="shared" ref="G53:G67" si="8">(L74+M74+N74+O74+P74)/1000000</f>
        <v>1.2371300000000001</v>
      </c>
      <c r="H53" s="50">
        <f t="shared" si="2"/>
        <v>0</v>
      </c>
      <c r="I53" s="50">
        <f t="shared" ref="I53:I61" si="9">(R74+S74+T74)/1000000</f>
        <v>0.24507000000000001</v>
      </c>
      <c r="J53" s="50">
        <f t="shared" ref="J53:J67" si="10">U74/1000000</f>
        <v>0</v>
      </c>
      <c r="K53" s="50">
        <f t="shared" si="3"/>
        <v>3.3465000000000002E-2</v>
      </c>
      <c r="L53" s="50">
        <f t="shared" si="3"/>
        <v>2.0839759999999998</v>
      </c>
      <c r="M53" s="50">
        <f t="shared" si="3"/>
        <v>0.25646400000000003</v>
      </c>
      <c r="N53" s="50">
        <f t="shared" si="4"/>
        <v>8.4937329999999989</v>
      </c>
      <c r="O53" s="50"/>
      <c r="S53" s="467"/>
      <c r="T53" s="467"/>
    </row>
    <row r="54" spans="1:23" x14ac:dyDescent="0.2">
      <c r="A54" s="53" t="s">
        <v>505</v>
      </c>
      <c r="B54" s="50">
        <f t="shared" si="5"/>
        <v>3.681108</v>
      </c>
      <c r="C54" s="50">
        <f t="shared" si="1"/>
        <v>2.9940000000000001E-3</v>
      </c>
      <c r="D54" s="50">
        <f t="shared" si="1"/>
        <v>0</v>
      </c>
      <c r="E54" s="50">
        <f t="shared" si="6"/>
        <v>5.2764949999999997</v>
      </c>
      <c r="F54" s="50">
        <f t="shared" si="7"/>
        <v>1.4161619999999999</v>
      </c>
      <c r="G54" s="50">
        <f t="shared" si="8"/>
        <v>4.6335160000000002</v>
      </c>
      <c r="H54" s="50">
        <f t="shared" si="2"/>
        <v>0</v>
      </c>
      <c r="I54" s="50">
        <f t="shared" si="9"/>
        <v>0.39949600000000002</v>
      </c>
      <c r="J54" s="50">
        <f t="shared" si="10"/>
        <v>0</v>
      </c>
      <c r="K54" s="50">
        <f t="shared" si="3"/>
        <v>8.5666999999999993E-2</v>
      </c>
      <c r="L54" s="50">
        <f t="shared" si="3"/>
        <v>3.5478139999999998</v>
      </c>
      <c r="M54" s="50">
        <f t="shared" si="3"/>
        <v>0.26238699999999998</v>
      </c>
      <c r="N54" s="50">
        <f t="shared" si="4"/>
        <v>19.305638999999999</v>
      </c>
      <c r="O54" s="50"/>
      <c r="S54" s="468"/>
      <c r="T54" s="469"/>
    </row>
    <row r="55" spans="1:23" x14ac:dyDescent="0.2">
      <c r="A55" s="53" t="s">
        <v>506</v>
      </c>
      <c r="B55" s="50">
        <f t="shared" si="5"/>
        <v>4.15219</v>
      </c>
      <c r="C55" s="50">
        <f t="shared" si="1"/>
        <v>2.7172000000000002E-2</v>
      </c>
      <c r="D55" s="50">
        <f t="shared" si="1"/>
        <v>0</v>
      </c>
      <c r="E55" s="50">
        <f t="shared" si="6"/>
        <v>10.918177</v>
      </c>
      <c r="F55" s="50">
        <f t="shared" si="7"/>
        <v>4.6828409999999998</v>
      </c>
      <c r="G55" s="50">
        <f t="shared" si="8"/>
        <v>3.7176749999999998</v>
      </c>
      <c r="H55" s="50">
        <f t="shared" si="2"/>
        <v>0</v>
      </c>
      <c r="I55" s="50">
        <f t="shared" si="9"/>
        <v>0.85816700000000001</v>
      </c>
      <c r="J55" s="50">
        <f t="shared" si="10"/>
        <v>0</v>
      </c>
      <c r="K55" s="50">
        <f t="shared" si="3"/>
        <v>0.10846600000000001</v>
      </c>
      <c r="L55" s="50">
        <f t="shared" si="3"/>
        <v>10.448394</v>
      </c>
      <c r="M55" s="50">
        <f t="shared" si="3"/>
        <v>0.29800700000000002</v>
      </c>
      <c r="N55" s="50">
        <f t="shared" si="4"/>
        <v>35.211089000000001</v>
      </c>
      <c r="O55" s="50"/>
      <c r="S55" s="468"/>
      <c r="T55" s="469"/>
    </row>
    <row r="56" spans="1:23" x14ac:dyDescent="0.2">
      <c r="A56" s="53" t="s">
        <v>507</v>
      </c>
      <c r="B56" s="50">
        <f t="shared" si="5"/>
        <v>6.7723560000000003</v>
      </c>
      <c r="C56" s="50">
        <f t="shared" si="1"/>
        <v>6.191E-2</v>
      </c>
      <c r="D56" s="50">
        <f t="shared" si="1"/>
        <v>0</v>
      </c>
      <c r="E56" s="50">
        <f t="shared" si="6"/>
        <v>15.665039</v>
      </c>
      <c r="F56" s="50">
        <f t="shared" si="7"/>
        <v>3.396452</v>
      </c>
      <c r="G56" s="50">
        <f t="shared" si="8"/>
        <v>8.9044319999999999</v>
      </c>
      <c r="H56" s="50">
        <f t="shared" si="2"/>
        <v>0</v>
      </c>
      <c r="I56" s="50">
        <f t="shared" si="9"/>
        <v>0.959229</v>
      </c>
      <c r="J56" s="50">
        <f t="shared" si="10"/>
        <v>0.29478399999999999</v>
      </c>
      <c r="K56" s="50">
        <f t="shared" si="3"/>
        <v>0.419958</v>
      </c>
      <c r="L56" s="50">
        <f t="shared" si="3"/>
        <v>10.301456</v>
      </c>
      <c r="M56" s="50">
        <f t="shared" si="3"/>
        <v>0.25190200000000001</v>
      </c>
      <c r="N56" s="50">
        <f t="shared" si="4"/>
        <v>47.027518000000008</v>
      </c>
      <c r="O56" s="50"/>
      <c r="S56" s="468"/>
      <c r="T56" s="469"/>
    </row>
    <row r="57" spans="1:23" x14ac:dyDescent="0.2">
      <c r="A57" s="53" t="s">
        <v>508</v>
      </c>
      <c r="B57" s="50">
        <f t="shared" si="5"/>
        <v>5.6970169999999998</v>
      </c>
      <c r="C57" s="50">
        <f t="shared" si="1"/>
        <v>5.7355999999999997E-2</v>
      </c>
      <c r="D57" s="50">
        <f t="shared" si="1"/>
        <v>0</v>
      </c>
      <c r="E57" s="50">
        <f t="shared" si="6"/>
        <v>26.553149999999999</v>
      </c>
      <c r="F57" s="50">
        <f t="shared" si="7"/>
        <v>3.5840399999999999</v>
      </c>
      <c r="G57" s="50">
        <f t="shared" si="8"/>
        <v>15.084555</v>
      </c>
      <c r="H57" s="50">
        <f t="shared" si="2"/>
        <v>0</v>
      </c>
      <c r="I57" s="50">
        <f t="shared" si="9"/>
        <v>1.798149</v>
      </c>
      <c r="J57" s="50">
        <f t="shared" si="10"/>
        <v>1.705891</v>
      </c>
      <c r="K57" s="50">
        <f t="shared" si="3"/>
        <v>0.487377</v>
      </c>
      <c r="L57" s="50">
        <f t="shared" si="3"/>
        <v>12.834851</v>
      </c>
      <c r="M57" s="50">
        <f t="shared" si="3"/>
        <v>0.25655499999999998</v>
      </c>
      <c r="N57" s="50">
        <f t="shared" si="4"/>
        <v>68.058941000000019</v>
      </c>
      <c r="O57" s="50"/>
      <c r="S57" s="468"/>
      <c r="T57" s="470"/>
    </row>
    <row r="58" spans="1:23" x14ac:dyDescent="0.2">
      <c r="A58" s="53" t="s">
        <v>509</v>
      </c>
      <c r="B58" s="50">
        <f t="shared" si="5"/>
        <v>7.7782669999999996</v>
      </c>
      <c r="C58" s="50">
        <f t="shared" si="1"/>
        <v>3.5497000000000001E-2</v>
      </c>
      <c r="D58" s="50">
        <f t="shared" si="1"/>
        <v>0</v>
      </c>
      <c r="E58" s="50">
        <f t="shared" si="6"/>
        <v>41.413795</v>
      </c>
      <c r="F58" s="50">
        <f t="shared" si="7"/>
        <v>4.0528529999999998</v>
      </c>
      <c r="G58" s="50">
        <f t="shared" si="8"/>
        <v>11.929658999999999</v>
      </c>
      <c r="H58" s="50">
        <f t="shared" si="2"/>
        <v>1.668191</v>
      </c>
      <c r="I58" s="50">
        <f t="shared" si="9"/>
        <v>4.6873430000000003</v>
      </c>
      <c r="J58" s="50">
        <f t="shared" si="10"/>
        <v>4.9097</v>
      </c>
      <c r="K58" s="50">
        <f t="shared" si="3"/>
        <v>0.36133100000000001</v>
      </c>
      <c r="L58" s="50">
        <f t="shared" si="3"/>
        <v>13.483575999999999</v>
      </c>
      <c r="M58" s="50">
        <f t="shared" si="3"/>
        <v>0.318353</v>
      </c>
      <c r="N58" s="50">
        <f t="shared" si="4"/>
        <v>90.638565</v>
      </c>
      <c r="O58" s="50"/>
      <c r="S58" s="468"/>
      <c r="T58" s="470"/>
    </row>
    <row r="59" spans="1:23" x14ac:dyDescent="0.2">
      <c r="A59" s="53" t="s">
        <v>510</v>
      </c>
      <c r="B59" s="50">
        <f t="shared" si="5"/>
        <v>7.324192</v>
      </c>
      <c r="C59" s="50">
        <f t="shared" si="1"/>
        <v>4.8910000000000002E-2</v>
      </c>
      <c r="D59" s="50">
        <f t="shared" si="1"/>
        <v>0</v>
      </c>
      <c r="E59" s="50">
        <f t="shared" si="6"/>
        <v>30.983453000000001</v>
      </c>
      <c r="F59" s="50">
        <f t="shared" si="7"/>
        <v>9.2883189999999995</v>
      </c>
      <c r="G59" s="50">
        <f t="shared" si="8"/>
        <v>24.321784000000001</v>
      </c>
      <c r="H59" s="50">
        <f t="shared" si="2"/>
        <v>33.357463000000003</v>
      </c>
      <c r="I59" s="50">
        <f t="shared" si="9"/>
        <v>8.1320409999999992</v>
      </c>
      <c r="J59" s="50">
        <f t="shared" si="10"/>
        <v>7.0392739999999998</v>
      </c>
      <c r="K59" s="50">
        <f t="shared" si="3"/>
        <v>1.215012</v>
      </c>
      <c r="L59" s="50">
        <f t="shared" si="3"/>
        <v>5.7133310000000002</v>
      </c>
      <c r="M59" s="50">
        <f t="shared" si="3"/>
        <v>0.114522</v>
      </c>
      <c r="N59" s="50">
        <f t="shared" si="4"/>
        <v>127.53830099999999</v>
      </c>
      <c r="O59" s="50"/>
      <c r="S59" s="468"/>
      <c r="T59" s="471"/>
    </row>
    <row r="60" spans="1:23" x14ac:dyDescent="0.2">
      <c r="A60" s="53" t="s">
        <v>511</v>
      </c>
      <c r="B60" s="50">
        <f t="shared" si="5"/>
        <v>3.5718839999999998</v>
      </c>
      <c r="C60" s="50">
        <f t="shared" si="1"/>
        <v>0.30386999999999997</v>
      </c>
      <c r="D60" s="50">
        <f t="shared" si="1"/>
        <v>0</v>
      </c>
      <c r="E60" s="50">
        <f t="shared" si="6"/>
        <v>38.747579999999999</v>
      </c>
      <c r="F60" s="50">
        <f t="shared" si="7"/>
        <v>10.177527</v>
      </c>
      <c r="G60" s="50">
        <f t="shared" si="8"/>
        <v>16.757476</v>
      </c>
      <c r="H60" s="50">
        <f t="shared" si="2"/>
        <v>47.736139999999999</v>
      </c>
      <c r="I60" s="50">
        <f t="shared" si="9"/>
        <v>10.732725</v>
      </c>
      <c r="J60" s="50">
        <f t="shared" si="10"/>
        <v>10.672893999999999</v>
      </c>
      <c r="K60" s="50">
        <f t="shared" si="3"/>
        <v>0.39932299999999998</v>
      </c>
      <c r="L60" s="50">
        <f t="shared" si="3"/>
        <v>16.487646000000002</v>
      </c>
      <c r="M60" s="50">
        <f t="shared" si="3"/>
        <v>7.4131000000000002E-2</v>
      </c>
      <c r="N60" s="50">
        <f t="shared" si="4"/>
        <v>155.66119599999999</v>
      </c>
      <c r="O60" s="50"/>
      <c r="S60" s="468"/>
      <c r="T60" s="471"/>
    </row>
    <row r="61" spans="1:23" x14ac:dyDescent="0.2">
      <c r="A61" s="334" t="s">
        <v>512</v>
      </c>
      <c r="B61" s="50">
        <f t="shared" si="5"/>
        <v>5.1073000000000004</v>
      </c>
      <c r="C61" s="50">
        <f t="shared" si="1"/>
        <v>0.47285700000000003</v>
      </c>
      <c r="D61" s="50">
        <f t="shared" si="1"/>
        <v>37.058059999999998</v>
      </c>
      <c r="E61" s="50">
        <f t="shared" si="6"/>
        <v>54.500664</v>
      </c>
      <c r="F61" s="50">
        <f t="shared" si="7"/>
        <v>5.6774750000000003</v>
      </c>
      <c r="G61" s="50">
        <f t="shared" si="8"/>
        <v>38.827043000000003</v>
      </c>
      <c r="H61" s="50">
        <f t="shared" si="2"/>
        <v>47.205446000000002</v>
      </c>
      <c r="I61" s="50">
        <f t="shared" si="9"/>
        <v>17.247733</v>
      </c>
      <c r="J61" s="50">
        <f t="shared" si="10"/>
        <v>8.655132</v>
      </c>
      <c r="K61" s="50">
        <f t="shared" si="3"/>
        <v>7.6994199999999999</v>
      </c>
      <c r="L61" s="50">
        <f t="shared" si="3"/>
        <v>31.722079000000001</v>
      </c>
      <c r="M61" s="50">
        <f t="shared" si="3"/>
        <v>0.49062</v>
      </c>
      <c r="N61" s="50">
        <f t="shared" si="4"/>
        <v>254.66382900000002</v>
      </c>
      <c r="O61" s="50"/>
      <c r="S61" s="468"/>
      <c r="T61" s="471"/>
    </row>
    <row r="62" spans="1:23" x14ac:dyDescent="0.2">
      <c r="A62" s="334" t="s">
        <v>513</v>
      </c>
      <c r="B62" s="50">
        <f t="shared" si="5"/>
        <v>4.4062020000000004</v>
      </c>
      <c r="C62" s="50">
        <f t="shared" si="1"/>
        <v>0.101671</v>
      </c>
      <c r="D62" s="50">
        <f t="shared" si="1"/>
        <v>52.599871</v>
      </c>
      <c r="E62" s="50">
        <f t="shared" si="6"/>
        <v>84.223157999999998</v>
      </c>
      <c r="F62" s="50">
        <f t="shared" si="7"/>
        <v>0.65940500000000002</v>
      </c>
      <c r="G62" s="50">
        <f t="shared" si="8"/>
        <v>51.945273</v>
      </c>
      <c r="H62" s="50">
        <f t="shared" si="2"/>
        <v>79.756398000000004</v>
      </c>
      <c r="I62" s="50">
        <f>(R83+S83+T83)/1000000</f>
        <v>22.897912999999999</v>
      </c>
      <c r="J62" s="50">
        <f t="shared" si="10"/>
        <v>12.42596</v>
      </c>
      <c r="K62" s="50">
        <f t="shared" si="3"/>
        <v>49.882874999999999</v>
      </c>
      <c r="L62" s="50">
        <f t="shared" si="3"/>
        <v>50.334622000000003</v>
      </c>
      <c r="M62" s="50">
        <f t="shared" si="3"/>
        <v>3.5663849999999999</v>
      </c>
      <c r="N62" s="50">
        <f t="shared" si="4"/>
        <v>412.799733</v>
      </c>
      <c r="O62" s="50">
        <v>17.264521999999999</v>
      </c>
      <c r="S62" s="468"/>
      <c r="T62" s="471"/>
    </row>
    <row r="63" spans="1:23" x14ac:dyDescent="0.2">
      <c r="A63" s="463" t="s">
        <v>514</v>
      </c>
      <c r="B63" s="50">
        <f t="shared" si="5"/>
        <v>5.042249</v>
      </c>
      <c r="C63" s="50">
        <f t="shared" si="1"/>
        <v>0.36860900000000002</v>
      </c>
      <c r="D63" s="50">
        <f t="shared" si="1"/>
        <v>112.330657</v>
      </c>
      <c r="E63" s="50">
        <f t="shared" si="6"/>
        <v>133.841386</v>
      </c>
      <c r="F63" s="50">
        <f t="shared" si="7"/>
        <v>0.72013300000000002</v>
      </c>
      <c r="G63" s="50">
        <f t="shared" si="8"/>
        <v>63.965963000000002</v>
      </c>
      <c r="H63" s="50">
        <f t="shared" si="2"/>
        <v>98.766036999999997</v>
      </c>
      <c r="I63" s="50">
        <f>(R84+S84+T84)/1000000</f>
        <v>20.180631999999999</v>
      </c>
      <c r="J63" s="50">
        <f t="shared" si="10"/>
        <v>20.538207</v>
      </c>
      <c r="K63" s="50">
        <f t="shared" si="3"/>
        <v>3.194725</v>
      </c>
      <c r="L63" s="50">
        <f t="shared" si="3"/>
        <v>38.272939999999998</v>
      </c>
      <c r="M63" s="50">
        <f t="shared" si="3"/>
        <v>4.1586509999999999</v>
      </c>
      <c r="N63" s="50">
        <f t="shared" si="4"/>
        <v>501.38018900000003</v>
      </c>
      <c r="O63" s="50">
        <v>22.105111999999998</v>
      </c>
      <c r="S63" s="468"/>
      <c r="T63" s="471"/>
    </row>
    <row r="64" spans="1:23" x14ac:dyDescent="0.2">
      <c r="A64" s="463" t="s">
        <v>515</v>
      </c>
      <c r="B64" s="50">
        <f t="shared" si="5"/>
        <v>10.626249</v>
      </c>
      <c r="C64" s="50">
        <f t="shared" si="1"/>
        <v>0.846248</v>
      </c>
      <c r="D64" s="50">
        <f t="shared" si="1"/>
        <v>120.025964</v>
      </c>
      <c r="E64" s="50">
        <f t="shared" si="6"/>
        <v>168.67674700000001</v>
      </c>
      <c r="F64" s="50">
        <f t="shared" si="7"/>
        <v>0.79108500000000004</v>
      </c>
      <c r="G64" s="50">
        <f t="shared" si="8"/>
        <v>70.588599000000002</v>
      </c>
      <c r="H64" s="50">
        <f t="shared" si="2"/>
        <v>95.246110000000002</v>
      </c>
      <c r="I64" s="50">
        <f>(R85+S85+T85)/1000000</f>
        <v>24.339347</v>
      </c>
      <c r="J64" s="50">
        <f t="shared" si="10"/>
        <v>16.768246000000001</v>
      </c>
      <c r="K64" s="50">
        <f t="shared" si="3"/>
        <v>6.7061929999999998</v>
      </c>
      <c r="L64" s="50">
        <f t="shared" si="3"/>
        <v>54.068233999999997</v>
      </c>
      <c r="M64" s="50">
        <f t="shared" si="3"/>
        <v>1.5993269999999999</v>
      </c>
      <c r="N64" s="50">
        <f t="shared" si="4"/>
        <v>570.28234899999995</v>
      </c>
      <c r="O64" s="50">
        <v>65.958472999999998</v>
      </c>
      <c r="S64" s="468"/>
      <c r="T64" s="471"/>
    </row>
    <row r="65" spans="1:27" x14ac:dyDescent="0.2">
      <c r="A65" s="336" t="s">
        <v>516</v>
      </c>
      <c r="B65" s="50">
        <f t="shared" si="5"/>
        <v>10.212370999999999</v>
      </c>
      <c r="C65" s="50">
        <f t="shared" si="1"/>
        <v>0.67360799999999998</v>
      </c>
      <c r="D65" s="50">
        <f t="shared" si="1"/>
        <v>120.930572</v>
      </c>
      <c r="E65" s="50">
        <f t="shared" si="6"/>
        <v>209.906859</v>
      </c>
      <c r="F65" s="50">
        <f t="shared" si="7"/>
        <v>4.4349480000000003</v>
      </c>
      <c r="G65" s="50">
        <f t="shared" si="8"/>
        <v>111.743424</v>
      </c>
      <c r="H65" s="50">
        <f t="shared" si="2"/>
        <v>135.28649799999999</v>
      </c>
      <c r="I65" s="50">
        <f>(R86+S86+T86)/1000000</f>
        <v>38.223084999999998</v>
      </c>
      <c r="J65" s="50">
        <f t="shared" si="10"/>
        <v>18.293759999999999</v>
      </c>
      <c r="K65" s="50">
        <f t="shared" si="3"/>
        <v>5.756697</v>
      </c>
      <c r="L65" s="50">
        <f t="shared" si="3"/>
        <v>89.251096000000004</v>
      </c>
      <c r="M65" s="50">
        <f t="shared" si="3"/>
        <v>4.6872220000000002</v>
      </c>
      <c r="N65" s="50">
        <f t="shared" si="4"/>
        <v>749.40014000000008</v>
      </c>
      <c r="O65" s="50">
        <v>89.748705000000001</v>
      </c>
      <c r="S65" s="468"/>
      <c r="T65" s="471"/>
    </row>
    <row r="66" spans="1:27" s="12" customFormat="1" x14ac:dyDescent="0.2">
      <c r="A66" s="336" t="s">
        <v>517</v>
      </c>
      <c r="B66" s="50">
        <f t="shared" si="5"/>
        <v>15.472293000000001</v>
      </c>
      <c r="C66" s="50">
        <f t="shared" si="1"/>
        <v>1.1101460000000001</v>
      </c>
      <c r="D66" s="50">
        <f t="shared" si="1"/>
        <v>144.29374799999999</v>
      </c>
      <c r="E66" s="50">
        <f t="shared" si="6"/>
        <v>283.25595800000002</v>
      </c>
      <c r="F66" s="50">
        <f t="shared" si="7"/>
        <v>4.4983519999999997</v>
      </c>
      <c r="G66" s="50">
        <f t="shared" si="8"/>
        <v>127.080485</v>
      </c>
      <c r="H66" s="50">
        <f t="shared" si="2"/>
        <v>196.13767899999999</v>
      </c>
      <c r="I66" s="50">
        <f t="shared" ref="I66:I67" si="11">(R87+S87+T87)/1000000</f>
        <v>67.730322000000001</v>
      </c>
      <c r="J66" s="50">
        <f t="shared" si="10"/>
        <v>27.464272000000001</v>
      </c>
      <c r="K66" s="50">
        <f t="shared" si="3"/>
        <v>13.607626</v>
      </c>
      <c r="L66" s="50">
        <f t="shared" si="3"/>
        <v>71.263045000000005</v>
      </c>
      <c r="M66" s="50">
        <f t="shared" si="3"/>
        <v>6.3922129999999999</v>
      </c>
      <c r="N66" s="50">
        <f t="shared" si="4"/>
        <v>958.30613900000003</v>
      </c>
      <c r="O66" s="50">
        <v>69.865531000000004</v>
      </c>
      <c r="P66" s="47"/>
      <c r="Q66"/>
      <c r="R66"/>
      <c r="S66" s="468"/>
      <c r="T66" s="471"/>
      <c r="U66"/>
      <c r="V66"/>
      <c r="W66"/>
      <c r="X66"/>
      <c r="Y66"/>
      <c r="Z66"/>
      <c r="AA66"/>
    </row>
    <row r="67" spans="1:27" x14ac:dyDescent="0.2">
      <c r="A67" s="336" t="s">
        <v>400</v>
      </c>
      <c r="B67" s="50">
        <f t="shared" si="5"/>
        <v>15.943277</v>
      </c>
      <c r="C67" s="50">
        <f t="shared" si="1"/>
        <v>2.0008599999999999</v>
      </c>
      <c r="D67" s="50">
        <f t="shared" si="1"/>
        <v>172.03639100000001</v>
      </c>
      <c r="E67" s="50">
        <f t="shared" si="6"/>
        <v>405.060654</v>
      </c>
      <c r="F67" s="50">
        <f t="shared" si="7"/>
        <v>6.3843249999999996</v>
      </c>
      <c r="G67" s="50">
        <f t="shared" si="8"/>
        <v>163.27644599999999</v>
      </c>
      <c r="H67" s="50">
        <f t="shared" si="2"/>
        <v>360.64454699999999</v>
      </c>
      <c r="I67" s="50">
        <f t="shared" si="11"/>
        <v>70.647366000000005</v>
      </c>
      <c r="J67" s="50">
        <f t="shared" si="10"/>
        <v>56.956518000000003</v>
      </c>
      <c r="K67" s="50">
        <f t="shared" si="3"/>
        <v>13.084823</v>
      </c>
      <c r="L67" s="50">
        <f t="shared" si="3"/>
        <v>77.176446999999996</v>
      </c>
      <c r="M67" s="50">
        <f t="shared" si="3"/>
        <v>7.6517379999999999</v>
      </c>
      <c r="N67" s="50">
        <f t="shared" si="4"/>
        <v>1350.863392</v>
      </c>
      <c r="O67" s="50">
        <v>72.539675000000003</v>
      </c>
      <c r="P67" s="47"/>
      <c r="Q67" s="601"/>
      <c r="S67" s="468"/>
      <c r="T67" s="471"/>
      <c r="X67" s="12"/>
      <c r="Y67" s="12"/>
      <c r="Z67" s="12"/>
      <c r="AA67" s="12"/>
    </row>
    <row r="68" spans="1:27" ht="38.25" x14ac:dyDescent="0.2">
      <c r="A68" s="132" t="s">
        <v>158</v>
      </c>
      <c r="B68" s="125">
        <f t="shared" ref="B68:O68" si="12">SUM(B52:B67)</f>
        <v>106.97402</v>
      </c>
      <c r="C68" s="125">
        <f t="shared" si="12"/>
        <v>6.1139399999999995</v>
      </c>
      <c r="D68" s="125">
        <f t="shared" si="12"/>
        <v>759.27526299999988</v>
      </c>
      <c r="E68" s="125">
        <f t="shared" si="12"/>
        <v>1513.9938309999998</v>
      </c>
      <c r="F68" s="125">
        <f t="shared" si="12"/>
        <v>61.767284999999987</v>
      </c>
      <c r="G68" s="125">
        <f t="shared" si="12"/>
        <v>714.6289589999999</v>
      </c>
      <c r="H68" s="125">
        <f t="shared" si="12"/>
        <v>1095.8045090000001</v>
      </c>
      <c r="I68" s="125">
        <f t="shared" si="12"/>
        <v>289.20630000000006</v>
      </c>
      <c r="J68" s="125">
        <f t="shared" si="12"/>
        <v>185.72463800000003</v>
      </c>
      <c r="K68" s="125">
        <f t="shared" si="12"/>
        <v>103.055201</v>
      </c>
      <c r="L68" s="125">
        <f t="shared" si="12"/>
        <v>488.04397799999998</v>
      </c>
      <c r="M68" s="125">
        <f t="shared" si="12"/>
        <v>30.566647000000003</v>
      </c>
      <c r="N68" s="125">
        <f t="shared" si="12"/>
        <v>5355.154571</v>
      </c>
      <c r="O68" s="125">
        <f t="shared" si="12"/>
        <v>337.48201799999998</v>
      </c>
      <c r="P68" s="472"/>
      <c r="Q68" s="122"/>
      <c r="R68" s="12"/>
      <c r="S68" s="473"/>
      <c r="T68" s="474"/>
      <c r="U68" s="12"/>
      <c r="V68" s="12"/>
      <c r="W68" s="12"/>
    </row>
    <row r="69" spans="1:27" x14ac:dyDescent="0.2">
      <c r="R69" s="468"/>
      <c r="S69" s="471"/>
    </row>
    <row r="70" spans="1:27" s="12" customFormat="1" x14ac:dyDescent="0.2">
      <c r="A70"/>
      <c r="B70"/>
      <c r="C70" s="274"/>
      <c r="D70"/>
      <c r="E70"/>
      <c r="F70"/>
      <c r="G70"/>
      <c r="H70"/>
      <c r="I70"/>
      <c r="J70"/>
      <c r="K70"/>
      <c r="L70"/>
      <c r="M70"/>
      <c r="N70"/>
      <c r="O70"/>
      <c r="P70" s="57"/>
      <c r="Q70" s="57"/>
      <c r="R70"/>
      <c r="S70"/>
      <c r="T70"/>
      <c r="U70"/>
      <c r="V70"/>
      <c r="W70"/>
      <c r="X70"/>
      <c r="Y70"/>
      <c r="Z70"/>
      <c r="AA70"/>
    </row>
    <row r="71" spans="1:27" x14ac:dyDescent="0.2">
      <c r="A71" t="s">
        <v>89</v>
      </c>
      <c r="C71"/>
      <c r="Z71" s="12"/>
      <c r="AA71" s="12"/>
    </row>
    <row r="72" spans="1:27" ht="25.5" x14ac:dyDescent="0.2">
      <c r="A72" s="21" t="s">
        <v>588</v>
      </c>
      <c r="B72" s="131" t="s">
        <v>69</v>
      </c>
      <c r="C72" s="28" t="s">
        <v>70</v>
      </c>
      <c r="D72" s="131" t="s">
        <v>71</v>
      </c>
      <c r="E72" s="131" t="s">
        <v>589</v>
      </c>
      <c r="F72" s="131" t="s">
        <v>590</v>
      </c>
      <c r="G72" s="131" t="s">
        <v>72</v>
      </c>
      <c r="H72" s="131" t="s">
        <v>132</v>
      </c>
      <c r="I72" s="131" t="s">
        <v>133</v>
      </c>
      <c r="J72" s="28" t="s">
        <v>134</v>
      </c>
      <c r="K72" s="28" t="s">
        <v>310</v>
      </c>
      <c r="L72" s="131" t="s">
        <v>73</v>
      </c>
      <c r="M72" s="131" t="s">
        <v>136</v>
      </c>
      <c r="N72" s="131" t="s">
        <v>137</v>
      </c>
      <c r="O72" s="28" t="s">
        <v>591</v>
      </c>
      <c r="P72" s="131" t="s">
        <v>592</v>
      </c>
      <c r="Q72" s="28" t="s">
        <v>74</v>
      </c>
      <c r="R72" s="131" t="s">
        <v>75</v>
      </c>
      <c r="S72" s="131" t="s">
        <v>593</v>
      </c>
      <c r="T72" s="131" t="s">
        <v>118</v>
      </c>
      <c r="U72" s="373" t="s">
        <v>848</v>
      </c>
      <c r="V72" s="131" t="s">
        <v>76</v>
      </c>
      <c r="W72" s="131" t="s">
        <v>126</v>
      </c>
      <c r="X72" s="131" t="s">
        <v>78</v>
      </c>
      <c r="Y72" s="131" t="s">
        <v>79</v>
      </c>
    </row>
    <row r="73" spans="1:27" x14ac:dyDescent="0.2">
      <c r="A73" s="53" t="s">
        <v>503</v>
      </c>
      <c r="B73" s="51">
        <v>103</v>
      </c>
      <c r="C73" s="51">
        <v>0</v>
      </c>
      <c r="D73" s="51">
        <v>0</v>
      </c>
      <c r="E73" s="51">
        <v>293928</v>
      </c>
      <c r="F73" s="51">
        <v>2041297</v>
      </c>
      <c r="G73" s="51">
        <v>970138</v>
      </c>
      <c r="H73" s="51"/>
      <c r="I73" s="51">
        <v>219844</v>
      </c>
      <c r="J73" s="51">
        <v>443</v>
      </c>
      <c r="K73" s="51"/>
      <c r="L73" s="51">
        <v>303331</v>
      </c>
      <c r="M73" s="51"/>
      <c r="N73" s="51"/>
      <c r="O73" s="51"/>
      <c r="P73" s="51">
        <v>312168</v>
      </c>
      <c r="Q73" s="51"/>
      <c r="R73" s="51">
        <v>20800</v>
      </c>
      <c r="S73" s="51"/>
      <c r="T73" s="51">
        <v>106882</v>
      </c>
      <c r="U73" s="51"/>
      <c r="V73" s="51">
        <v>12243</v>
      </c>
      <c r="W73" s="51">
        <v>1054471</v>
      </c>
      <c r="X73" s="51">
        <v>188170</v>
      </c>
      <c r="Y73" s="51">
        <f t="shared" ref="Y73:Y88" si="13">SUM(B73:X73)</f>
        <v>5523818</v>
      </c>
    </row>
    <row r="74" spans="1:27" x14ac:dyDescent="0.2">
      <c r="A74" s="53" t="s">
        <v>504</v>
      </c>
      <c r="B74" s="51">
        <v>2129</v>
      </c>
      <c r="C74" s="51">
        <v>0</v>
      </c>
      <c r="D74" s="51">
        <v>0</v>
      </c>
      <c r="E74" s="51">
        <v>969360</v>
      </c>
      <c r="F74" s="51">
        <v>1666131</v>
      </c>
      <c r="G74" s="51">
        <v>1033230</v>
      </c>
      <c r="H74" s="51"/>
      <c r="I74" s="51">
        <v>966778</v>
      </c>
      <c r="J74" s="51">
        <v>0</v>
      </c>
      <c r="K74" s="51"/>
      <c r="L74" s="51">
        <v>737930</v>
      </c>
      <c r="M74" s="51"/>
      <c r="N74" s="51"/>
      <c r="O74" s="51"/>
      <c r="P74" s="51">
        <v>499200</v>
      </c>
      <c r="Q74" s="51"/>
      <c r="R74" s="51">
        <v>42313</v>
      </c>
      <c r="S74" s="51"/>
      <c r="T74" s="51">
        <v>202757</v>
      </c>
      <c r="U74" s="51"/>
      <c r="V74" s="51">
        <v>33465</v>
      </c>
      <c r="W74" s="51">
        <v>2083976</v>
      </c>
      <c r="X74" s="51">
        <v>256464</v>
      </c>
      <c r="Y74" s="51">
        <f t="shared" si="13"/>
        <v>8493733</v>
      </c>
    </row>
    <row r="75" spans="1:27" x14ac:dyDescent="0.2">
      <c r="A75" s="53" t="s">
        <v>505</v>
      </c>
      <c r="B75" s="51">
        <v>2994</v>
      </c>
      <c r="C75" s="51">
        <v>0</v>
      </c>
      <c r="D75" s="51">
        <v>0</v>
      </c>
      <c r="E75" s="51">
        <v>1861710</v>
      </c>
      <c r="F75" s="51">
        <v>3414785</v>
      </c>
      <c r="G75" s="51">
        <v>1416162</v>
      </c>
      <c r="H75" s="51"/>
      <c r="I75" s="51">
        <v>1579925</v>
      </c>
      <c r="J75" s="51">
        <v>2101183</v>
      </c>
      <c r="K75" s="51"/>
      <c r="L75" s="51">
        <v>4008604</v>
      </c>
      <c r="M75" s="51"/>
      <c r="N75" s="51"/>
      <c r="O75" s="51"/>
      <c r="P75" s="51">
        <v>624912</v>
      </c>
      <c r="Q75" s="51"/>
      <c r="R75" s="51">
        <v>130850</v>
      </c>
      <c r="S75" s="51"/>
      <c r="T75" s="51">
        <v>268646</v>
      </c>
      <c r="U75" s="51"/>
      <c r="V75" s="51">
        <v>85667</v>
      </c>
      <c r="W75" s="51">
        <v>3547814</v>
      </c>
      <c r="X75" s="51">
        <v>262387</v>
      </c>
      <c r="Y75" s="51">
        <f t="shared" si="13"/>
        <v>19305639</v>
      </c>
    </row>
    <row r="76" spans="1:27" x14ac:dyDescent="0.2">
      <c r="A76" s="53" t="s">
        <v>506</v>
      </c>
      <c r="B76" s="51">
        <v>27172</v>
      </c>
      <c r="C76" s="51">
        <v>0</v>
      </c>
      <c r="D76" s="51">
        <v>0</v>
      </c>
      <c r="E76" s="51">
        <v>3762611</v>
      </c>
      <c r="F76" s="51">
        <v>7155566</v>
      </c>
      <c r="G76" s="51">
        <v>4682841</v>
      </c>
      <c r="H76" s="51"/>
      <c r="I76" s="51">
        <v>2003899</v>
      </c>
      <c r="J76" s="51">
        <v>2148291</v>
      </c>
      <c r="K76" s="51"/>
      <c r="L76" s="51">
        <v>3295099</v>
      </c>
      <c r="M76" s="51"/>
      <c r="N76" s="51"/>
      <c r="O76" s="51"/>
      <c r="P76" s="51">
        <v>422576</v>
      </c>
      <c r="Q76" s="51"/>
      <c r="R76" s="51">
        <v>396535</v>
      </c>
      <c r="S76" s="51"/>
      <c r="T76" s="51">
        <v>461632</v>
      </c>
      <c r="U76" s="51"/>
      <c r="V76" s="51">
        <v>108466</v>
      </c>
      <c r="W76" s="51">
        <v>10448394</v>
      </c>
      <c r="X76" s="51">
        <v>298007</v>
      </c>
      <c r="Y76" s="51">
        <f t="shared" si="13"/>
        <v>35211089</v>
      </c>
    </row>
    <row r="77" spans="1:27" x14ac:dyDescent="0.2">
      <c r="A77" s="53" t="s">
        <v>507</v>
      </c>
      <c r="B77" s="51">
        <v>61910</v>
      </c>
      <c r="C77" s="51">
        <v>0</v>
      </c>
      <c r="D77" s="51">
        <v>0</v>
      </c>
      <c r="E77" s="51">
        <v>8314241</v>
      </c>
      <c r="F77" s="51">
        <v>7350798</v>
      </c>
      <c r="G77" s="51">
        <v>3396452</v>
      </c>
      <c r="H77" s="51"/>
      <c r="I77" s="51">
        <v>3243208</v>
      </c>
      <c r="J77" s="51">
        <v>3529148</v>
      </c>
      <c r="K77" s="51"/>
      <c r="L77" s="51">
        <v>8732844</v>
      </c>
      <c r="M77" s="51"/>
      <c r="N77" s="51"/>
      <c r="O77" s="51"/>
      <c r="P77" s="51">
        <v>171588</v>
      </c>
      <c r="Q77" s="51"/>
      <c r="R77" s="51">
        <v>650466</v>
      </c>
      <c r="S77" s="51"/>
      <c r="T77" s="51">
        <v>308763</v>
      </c>
      <c r="U77" s="51">
        <v>294784</v>
      </c>
      <c r="V77" s="51">
        <v>419958</v>
      </c>
      <c r="W77" s="51">
        <v>10301456</v>
      </c>
      <c r="X77" s="51">
        <v>251902</v>
      </c>
      <c r="Y77" s="51">
        <f t="shared" si="13"/>
        <v>47027518</v>
      </c>
    </row>
    <row r="78" spans="1:27" x14ac:dyDescent="0.2">
      <c r="A78" s="53" t="s">
        <v>508</v>
      </c>
      <c r="B78" s="51">
        <v>57356</v>
      </c>
      <c r="C78" s="51">
        <v>0</v>
      </c>
      <c r="D78" s="51">
        <v>0</v>
      </c>
      <c r="E78" s="51">
        <v>16033170</v>
      </c>
      <c r="F78" s="51">
        <v>10519980</v>
      </c>
      <c r="G78" s="51">
        <v>3584040</v>
      </c>
      <c r="H78" s="51"/>
      <c r="I78" s="51">
        <v>2836922</v>
      </c>
      <c r="J78" s="51">
        <v>2860095</v>
      </c>
      <c r="K78" s="51"/>
      <c r="L78" s="51">
        <v>15084555</v>
      </c>
      <c r="M78" s="51"/>
      <c r="N78" s="51"/>
      <c r="O78" s="51"/>
      <c r="P78" s="51"/>
      <c r="Q78" s="51"/>
      <c r="R78" s="51">
        <v>1324158</v>
      </c>
      <c r="S78" s="51"/>
      <c r="T78" s="51">
        <v>473991</v>
      </c>
      <c r="U78" s="51">
        <v>1705891</v>
      </c>
      <c r="V78" s="51">
        <v>487377</v>
      </c>
      <c r="W78" s="51">
        <v>12834851</v>
      </c>
      <c r="X78" s="51">
        <v>256555</v>
      </c>
      <c r="Y78" s="51">
        <f t="shared" si="13"/>
        <v>68058941</v>
      </c>
    </row>
    <row r="79" spans="1:27" x14ac:dyDescent="0.2">
      <c r="A79" s="53" t="s">
        <v>509</v>
      </c>
      <c r="B79" s="51">
        <v>35497</v>
      </c>
      <c r="C79" s="51">
        <v>0</v>
      </c>
      <c r="D79" s="51">
        <v>0</v>
      </c>
      <c r="E79" s="51">
        <v>27745999</v>
      </c>
      <c r="F79" s="51">
        <v>13667796</v>
      </c>
      <c r="G79" s="51">
        <v>4052853</v>
      </c>
      <c r="H79" s="51"/>
      <c r="I79" s="51">
        <v>4723457</v>
      </c>
      <c r="J79" s="51">
        <v>3054810</v>
      </c>
      <c r="K79" s="51"/>
      <c r="L79" s="51">
        <v>11929659</v>
      </c>
      <c r="M79" s="51"/>
      <c r="N79" s="51"/>
      <c r="O79" s="51"/>
      <c r="P79" s="51"/>
      <c r="Q79" s="51">
        <v>1668191</v>
      </c>
      <c r="R79" s="51">
        <v>2992414</v>
      </c>
      <c r="S79" s="51"/>
      <c r="T79" s="51">
        <v>1694929</v>
      </c>
      <c r="U79" s="51">
        <v>4909700</v>
      </c>
      <c r="V79" s="51">
        <v>361331</v>
      </c>
      <c r="W79" s="51">
        <v>13483576</v>
      </c>
      <c r="X79" s="51">
        <v>318353</v>
      </c>
      <c r="Y79" s="51">
        <f t="shared" si="13"/>
        <v>90638565</v>
      </c>
    </row>
    <row r="80" spans="1:27" x14ac:dyDescent="0.2">
      <c r="A80" s="53" t="s">
        <v>510</v>
      </c>
      <c r="B80" s="51">
        <v>48910</v>
      </c>
      <c r="C80" s="51">
        <v>0</v>
      </c>
      <c r="D80" s="51">
        <v>2644706</v>
      </c>
      <c r="E80" s="51">
        <v>12259693</v>
      </c>
      <c r="F80" s="51">
        <v>16079054</v>
      </c>
      <c r="G80" s="51">
        <v>9288319</v>
      </c>
      <c r="H80" s="51"/>
      <c r="I80" s="51">
        <v>4894080</v>
      </c>
      <c r="J80" s="51">
        <v>2430112</v>
      </c>
      <c r="K80" s="51"/>
      <c r="L80" s="51">
        <v>24321784</v>
      </c>
      <c r="M80" s="51"/>
      <c r="N80" s="51"/>
      <c r="O80" s="51"/>
      <c r="P80" s="51"/>
      <c r="Q80" s="51">
        <v>33357463</v>
      </c>
      <c r="R80" s="51">
        <v>3209348</v>
      </c>
      <c r="S80" s="51"/>
      <c r="T80" s="51">
        <v>4922693</v>
      </c>
      <c r="U80" s="51">
        <v>7039274</v>
      </c>
      <c r="V80" s="51">
        <v>1215012</v>
      </c>
      <c r="W80" s="51">
        <v>5713331</v>
      </c>
      <c r="X80" s="51">
        <v>114522</v>
      </c>
      <c r="Y80" s="51">
        <f t="shared" si="13"/>
        <v>127538301</v>
      </c>
    </row>
    <row r="81" spans="1:27" x14ac:dyDescent="0.2">
      <c r="A81" s="53" t="s">
        <v>511</v>
      </c>
      <c r="B81" s="51">
        <v>303870</v>
      </c>
      <c r="C81" s="51">
        <v>0</v>
      </c>
      <c r="D81" s="51">
        <v>34156798</v>
      </c>
      <c r="E81" s="51">
        <v>585182</v>
      </c>
      <c r="F81" s="51">
        <v>4005600</v>
      </c>
      <c r="G81" s="51">
        <v>10177527</v>
      </c>
      <c r="H81" s="51"/>
      <c r="I81" s="51">
        <v>1706800</v>
      </c>
      <c r="J81" s="51">
        <v>1865084</v>
      </c>
      <c r="K81" s="51"/>
      <c r="L81" s="51">
        <v>16757476</v>
      </c>
      <c r="M81" s="51"/>
      <c r="N81" s="51"/>
      <c r="O81" s="51"/>
      <c r="P81" s="51"/>
      <c r="Q81" s="51">
        <v>47736140</v>
      </c>
      <c r="R81" s="51">
        <v>5566938</v>
      </c>
      <c r="S81" s="51"/>
      <c r="T81" s="51">
        <v>5165787</v>
      </c>
      <c r="U81" s="51">
        <v>10672894</v>
      </c>
      <c r="V81" s="51">
        <v>399323</v>
      </c>
      <c r="W81" s="51">
        <v>16487646</v>
      </c>
      <c r="X81" s="51">
        <v>74131</v>
      </c>
      <c r="Y81" s="51">
        <f t="shared" si="13"/>
        <v>155661196</v>
      </c>
    </row>
    <row r="82" spans="1:27" x14ac:dyDescent="0.2">
      <c r="A82" s="334" t="s">
        <v>512</v>
      </c>
      <c r="B82" s="51">
        <v>472857</v>
      </c>
      <c r="C82" s="51">
        <v>37058060</v>
      </c>
      <c r="D82" s="51">
        <v>54500664</v>
      </c>
      <c r="E82" s="51"/>
      <c r="F82" s="51"/>
      <c r="G82" s="51">
        <v>5677475</v>
      </c>
      <c r="H82" s="51"/>
      <c r="I82" s="51">
        <v>1697160</v>
      </c>
      <c r="J82" s="51">
        <v>3410140</v>
      </c>
      <c r="K82" s="51"/>
      <c r="L82" s="51">
        <v>38785879</v>
      </c>
      <c r="M82" s="51"/>
      <c r="N82" s="51"/>
      <c r="O82" s="51">
        <v>41164</v>
      </c>
      <c r="P82" s="51"/>
      <c r="Q82" s="51">
        <f>47205236+210</f>
        <v>47205446</v>
      </c>
      <c r="R82" s="51">
        <v>8418827</v>
      </c>
      <c r="S82" s="51"/>
      <c r="T82" s="51">
        <v>8828906</v>
      </c>
      <c r="U82" s="51">
        <v>8655132</v>
      </c>
      <c r="V82" s="51">
        <v>7699420</v>
      </c>
      <c r="W82" s="51">
        <v>31722079</v>
      </c>
      <c r="X82" s="51">
        <v>490620</v>
      </c>
      <c r="Y82" s="51">
        <f t="shared" si="13"/>
        <v>254663829</v>
      </c>
    </row>
    <row r="83" spans="1:27" x14ac:dyDescent="0.2">
      <c r="A83" s="334" t="s">
        <v>513</v>
      </c>
      <c r="B83" s="51">
        <v>101671</v>
      </c>
      <c r="C83" s="51">
        <v>52599871</v>
      </c>
      <c r="D83" s="51">
        <v>84223158</v>
      </c>
      <c r="E83" s="51"/>
      <c r="F83" s="51"/>
      <c r="G83" s="51">
        <v>659405</v>
      </c>
      <c r="H83" s="51"/>
      <c r="I83" s="51">
        <v>2765481</v>
      </c>
      <c r="J83" s="51">
        <v>1640721</v>
      </c>
      <c r="K83" s="51"/>
      <c r="L83" s="51">
        <v>51806449</v>
      </c>
      <c r="M83" s="51"/>
      <c r="N83" s="51"/>
      <c r="O83" s="51">
        <v>138824</v>
      </c>
      <c r="P83" s="51"/>
      <c r="Q83" s="51">
        <v>79756398</v>
      </c>
      <c r="R83" s="51">
        <v>21357555</v>
      </c>
      <c r="S83" s="51">
        <v>337</v>
      </c>
      <c r="T83" s="51">
        <v>1540021</v>
      </c>
      <c r="U83" s="51">
        <v>12425960</v>
      </c>
      <c r="V83" s="51">
        <v>49882875</v>
      </c>
      <c r="W83" s="51">
        <v>50334622</v>
      </c>
      <c r="X83" s="51">
        <v>3566385</v>
      </c>
      <c r="Y83" s="51">
        <f t="shared" si="13"/>
        <v>412799733</v>
      </c>
    </row>
    <row r="84" spans="1:27" x14ac:dyDescent="0.2">
      <c r="A84" s="463" t="s">
        <v>514</v>
      </c>
      <c r="B84" s="51">
        <v>368609</v>
      </c>
      <c r="C84" s="51">
        <v>112330657</v>
      </c>
      <c r="D84" s="51">
        <v>133841386</v>
      </c>
      <c r="E84" s="51"/>
      <c r="F84" s="51"/>
      <c r="G84" s="51">
        <v>720133</v>
      </c>
      <c r="H84" s="51">
        <v>133460</v>
      </c>
      <c r="I84" s="51">
        <v>2547527</v>
      </c>
      <c r="J84" s="51">
        <v>2361262</v>
      </c>
      <c r="K84" s="51"/>
      <c r="L84" s="51">
        <v>63725984</v>
      </c>
      <c r="M84" s="51"/>
      <c r="N84" s="51"/>
      <c r="O84" s="51">
        <v>239979</v>
      </c>
      <c r="P84" s="51"/>
      <c r="Q84" s="51">
        <v>98766037</v>
      </c>
      <c r="R84" s="51">
        <v>8735002</v>
      </c>
      <c r="S84" s="51">
        <v>1388</v>
      </c>
      <c r="T84" s="51">
        <v>11444242</v>
      </c>
      <c r="U84" s="51">
        <v>20538207</v>
      </c>
      <c r="V84" s="51">
        <v>3194725</v>
      </c>
      <c r="W84" s="51">
        <v>38272940</v>
      </c>
      <c r="X84" s="51">
        <v>4158651</v>
      </c>
      <c r="Y84" s="51">
        <f t="shared" si="13"/>
        <v>501380189</v>
      </c>
    </row>
    <row r="85" spans="1:27" x14ac:dyDescent="0.2">
      <c r="A85" s="463" t="s">
        <v>515</v>
      </c>
      <c r="B85" s="51">
        <v>846248</v>
      </c>
      <c r="C85" s="51">
        <v>120025964</v>
      </c>
      <c r="D85" s="51">
        <v>168676747</v>
      </c>
      <c r="E85" s="51"/>
      <c r="F85" s="51"/>
      <c r="G85" s="51">
        <v>791085</v>
      </c>
      <c r="H85" s="51">
        <v>174168</v>
      </c>
      <c r="I85" s="51">
        <v>3782251</v>
      </c>
      <c r="J85" s="51">
        <v>6669830</v>
      </c>
      <c r="K85" s="51"/>
      <c r="L85" s="51">
        <v>69369635</v>
      </c>
      <c r="M85" s="51">
        <v>723547</v>
      </c>
      <c r="N85" s="51">
        <v>38489</v>
      </c>
      <c r="O85" s="51">
        <v>456928</v>
      </c>
      <c r="P85" s="51"/>
      <c r="Q85" s="51">
        <v>95246110</v>
      </c>
      <c r="R85" s="51">
        <v>9468565</v>
      </c>
      <c r="S85" s="51">
        <v>2100</v>
      </c>
      <c r="T85" s="51">
        <v>14868682</v>
      </c>
      <c r="U85" s="51">
        <v>16768246</v>
      </c>
      <c r="V85" s="51">
        <v>6706193</v>
      </c>
      <c r="W85" s="51">
        <v>54068234</v>
      </c>
      <c r="X85" s="51">
        <v>1599327</v>
      </c>
      <c r="Y85" s="51">
        <f t="shared" si="13"/>
        <v>570282349</v>
      </c>
    </row>
    <row r="86" spans="1:27" s="12" customFormat="1" x14ac:dyDescent="0.2">
      <c r="A86" s="336" t="s">
        <v>516</v>
      </c>
      <c r="B86" s="51">
        <v>673608</v>
      </c>
      <c r="C86" s="51">
        <v>120930572</v>
      </c>
      <c r="D86" s="51">
        <v>209906859</v>
      </c>
      <c r="E86" s="51"/>
      <c r="F86" s="51"/>
      <c r="G86" s="51">
        <v>4434948</v>
      </c>
      <c r="H86" s="51">
        <v>243034</v>
      </c>
      <c r="I86" s="51">
        <v>2819514</v>
      </c>
      <c r="J86" s="51">
        <v>7149823</v>
      </c>
      <c r="K86" s="51"/>
      <c r="L86" s="51">
        <v>109694914</v>
      </c>
      <c r="M86" s="51">
        <v>582294</v>
      </c>
      <c r="N86" s="51">
        <v>238073</v>
      </c>
      <c r="O86" s="51">
        <v>1228143</v>
      </c>
      <c r="P86" s="51"/>
      <c r="Q86" s="51">
        <v>135286498</v>
      </c>
      <c r="R86" s="51">
        <v>22029801</v>
      </c>
      <c r="S86" s="51">
        <v>5075</v>
      </c>
      <c r="T86" s="51">
        <v>16188209</v>
      </c>
      <c r="U86" s="51">
        <v>18293760</v>
      </c>
      <c r="V86" s="51">
        <v>5756697</v>
      </c>
      <c r="W86" s="51">
        <v>89251096</v>
      </c>
      <c r="X86" s="51">
        <v>4687222</v>
      </c>
      <c r="Y86" s="51">
        <f t="shared" si="13"/>
        <v>749400140</v>
      </c>
      <c r="Z86"/>
      <c r="AA86"/>
    </row>
    <row r="87" spans="1:27" x14ac:dyDescent="0.2">
      <c r="A87" s="336" t="s">
        <v>517</v>
      </c>
      <c r="B87" s="51">
        <v>1110146</v>
      </c>
      <c r="C87" s="51">
        <v>144293748</v>
      </c>
      <c r="D87" s="51">
        <v>283255958</v>
      </c>
      <c r="E87" s="51"/>
      <c r="F87" s="51"/>
      <c r="G87" s="51">
        <v>4498352</v>
      </c>
      <c r="H87" s="51">
        <v>860963</v>
      </c>
      <c r="I87" s="51">
        <v>2244423</v>
      </c>
      <c r="J87" s="51">
        <v>6294587</v>
      </c>
      <c r="K87" s="51">
        <v>6072320</v>
      </c>
      <c r="L87" s="51">
        <v>125100353</v>
      </c>
      <c r="M87" s="51">
        <v>646412</v>
      </c>
      <c r="N87" s="51">
        <v>275258</v>
      </c>
      <c r="O87" s="51">
        <v>1058462</v>
      </c>
      <c r="P87" s="51"/>
      <c r="Q87" s="51">
        <v>196137679</v>
      </c>
      <c r="R87" s="51">
        <v>52537312</v>
      </c>
      <c r="S87" s="51">
        <v>2395</v>
      </c>
      <c r="T87" s="51">
        <v>15190615</v>
      </c>
      <c r="U87" s="51">
        <v>27464272</v>
      </c>
      <c r="V87" s="51">
        <v>13607626</v>
      </c>
      <c r="W87" s="51">
        <v>71263045</v>
      </c>
      <c r="X87" s="51">
        <v>6392213</v>
      </c>
      <c r="Y87" s="51">
        <f t="shared" si="13"/>
        <v>958306139</v>
      </c>
      <c r="Z87" s="12"/>
      <c r="AA87" s="12"/>
    </row>
    <row r="88" spans="1:27" x14ac:dyDescent="0.2">
      <c r="A88" s="336" t="s">
        <v>400</v>
      </c>
      <c r="B88" s="51">
        <v>2000860</v>
      </c>
      <c r="C88" s="51">
        <v>172036391</v>
      </c>
      <c r="D88" s="51">
        <v>405060654</v>
      </c>
      <c r="E88" s="51"/>
      <c r="F88" s="51"/>
      <c r="G88" s="51">
        <v>6384325</v>
      </c>
      <c r="H88" s="51">
        <v>2224693</v>
      </c>
      <c r="I88" s="51">
        <v>2867869</v>
      </c>
      <c r="J88" s="51">
        <v>4684400</v>
      </c>
      <c r="K88" s="51">
        <v>6166315</v>
      </c>
      <c r="L88" s="51">
        <v>160358375</v>
      </c>
      <c r="M88" s="51">
        <v>1164862</v>
      </c>
      <c r="N88" s="51">
        <v>602391</v>
      </c>
      <c r="O88" s="51">
        <v>1150818</v>
      </c>
      <c r="P88" s="51"/>
      <c r="Q88" s="51">
        <v>360644547</v>
      </c>
      <c r="R88" s="51">
        <v>56975680</v>
      </c>
      <c r="S88" s="51">
        <v>3384</v>
      </c>
      <c r="T88" s="51">
        <v>13668302</v>
      </c>
      <c r="U88" s="51">
        <v>56956518</v>
      </c>
      <c r="V88" s="51">
        <v>13084823</v>
      </c>
      <c r="W88" s="51">
        <v>77176447</v>
      </c>
      <c r="X88" s="51">
        <v>7651738</v>
      </c>
      <c r="Y88" s="51">
        <f t="shared" si="13"/>
        <v>1350863392</v>
      </c>
    </row>
    <row r="89" spans="1:27" ht="25.5" x14ac:dyDescent="0.2">
      <c r="A89" s="131" t="s">
        <v>131</v>
      </c>
      <c r="B89" s="172">
        <f>SUM(B73:B88)</f>
        <v>6113940</v>
      </c>
      <c r="C89" s="172">
        <f t="shared" ref="C89:Y89" si="14">SUM(C73:C88)</f>
        <v>759275263</v>
      </c>
      <c r="D89" s="172">
        <f t="shared" si="14"/>
        <v>1376266930</v>
      </c>
      <c r="E89" s="172">
        <f t="shared" si="14"/>
        <v>71825894</v>
      </c>
      <c r="F89" s="172">
        <f t="shared" si="14"/>
        <v>65901007</v>
      </c>
      <c r="G89" s="172">
        <f t="shared" si="14"/>
        <v>61767285</v>
      </c>
      <c r="H89" s="172">
        <f t="shared" si="14"/>
        <v>3636318</v>
      </c>
      <c r="I89" s="172">
        <f t="shared" si="14"/>
        <v>40899138</v>
      </c>
      <c r="J89" s="172">
        <f t="shared" si="14"/>
        <v>50199929</v>
      </c>
      <c r="K89" s="172">
        <f t="shared" si="14"/>
        <v>12238635</v>
      </c>
      <c r="L89" s="172">
        <f t="shared" si="14"/>
        <v>704012871</v>
      </c>
      <c r="M89" s="172">
        <f t="shared" si="14"/>
        <v>3117115</v>
      </c>
      <c r="N89" s="172">
        <f t="shared" si="14"/>
        <v>1154211</v>
      </c>
      <c r="O89" s="172">
        <f t="shared" si="14"/>
        <v>4314318</v>
      </c>
      <c r="P89" s="172">
        <f t="shared" si="14"/>
        <v>2030444</v>
      </c>
      <c r="Q89" s="172">
        <f t="shared" si="14"/>
        <v>1095804509</v>
      </c>
      <c r="R89" s="172">
        <f t="shared" si="14"/>
        <v>193856564</v>
      </c>
      <c r="S89" s="172">
        <f t="shared" si="14"/>
        <v>14679</v>
      </c>
      <c r="T89" s="172">
        <f t="shared" si="14"/>
        <v>95335057</v>
      </c>
      <c r="U89" s="172">
        <f t="shared" si="14"/>
        <v>185724638</v>
      </c>
      <c r="V89" s="172">
        <f t="shared" si="14"/>
        <v>103055201</v>
      </c>
      <c r="W89" s="172">
        <f t="shared" si="14"/>
        <v>488043978</v>
      </c>
      <c r="X89" s="172">
        <f t="shared" si="14"/>
        <v>30566647</v>
      </c>
      <c r="Y89" s="172">
        <f t="shared" si="14"/>
        <v>5355154571</v>
      </c>
    </row>
    <row r="91" spans="1:27" x14ac:dyDescent="0.2">
      <c r="A91" s="27" t="s">
        <v>594</v>
      </c>
    </row>
    <row r="92" spans="1:27" x14ac:dyDescent="0.2">
      <c r="A92" s="27" t="s">
        <v>595</v>
      </c>
    </row>
    <row r="93" spans="1:27" x14ac:dyDescent="0.2">
      <c r="A93" s="532" t="s">
        <v>596</v>
      </c>
      <c r="O93">
        <f>SUM(B96:U96)</f>
        <v>0</v>
      </c>
    </row>
    <row r="94" spans="1:27" x14ac:dyDescent="0.2">
      <c r="A94" s="532" t="s">
        <v>597</v>
      </c>
    </row>
    <row r="96" spans="1:27" x14ac:dyDescent="0.2">
      <c r="I96" s="51"/>
    </row>
    <row r="100" ht="42" customHeight="1" x14ac:dyDescent="0.2"/>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1"/>
  <sheetViews>
    <sheetView showGridLines="0" topLeftCell="A2" zoomScale="80" zoomScaleNormal="80" workbookViewId="0">
      <selection activeCell="A2" sqref="A2:B10"/>
    </sheetView>
  </sheetViews>
  <sheetFormatPr defaultColWidth="8.85546875" defaultRowHeight="12.75" x14ac:dyDescent="0.2"/>
  <cols>
    <col min="1" max="1" width="53.42578125" style="12" customWidth="1"/>
    <col min="2" max="2" width="60.7109375" style="12" customWidth="1"/>
    <col min="3" max="16384" width="8.85546875" style="12"/>
  </cols>
  <sheetData>
    <row r="1" spans="1:2" ht="108" customHeight="1" x14ac:dyDescent="0.2">
      <c r="A1" s="638" t="s">
        <v>3</v>
      </c>
      <c r="B1" s="639"/>
    </row>
    <row r="2" spans="1:2" ht="51" customHeight="1" x14ac:dyDescent="0.2">
      <c r="A2" s="636" t="s">
        <v>887</v>
      </c>
      <c r="B2" s="640"/>
    </row>
    <row r="3" spans="1:2" ht="15.95" customHeight="1" x14ac:dyDescent="0.2">
      <c r="A3" s="635"/>
      <c r="B3" s="635"/>
    </row>
    <row r="4" spans="1:2" ht="63.95" customHeight="1" x14ac:dyDescent="0.2">
      <c r="A4" s="636" t="s">
        <v>4</v>
      </c>
      <c r="B4" s="636"/>
    </row>
    <row r="5" spans="1:2" ht="15" customHeight="1" x14ac:dyDescent="0.2">
      <c r="A5" s="635"/>
      <c r="B5" s="635"/>
    </row>
    <row r="6" spans="1:2" ht="67.5" customHeight="1" x14ac:dyDescent="0.2">
      <c r="A6" s="636" t="s">
        <v>5</v>
      </c>
      <c r="B6" s="636"/>
    </row>
    <row r="7" spans="1:2" ht="18" customHeight="1" x14ac:dyDescent="0.2">
      <c r="A7" s="635"/>
      <c r="B7" s="635"/>
    </row>
    <row r="8" spans="1:2" ht="191.25" customHeight="1" x14ac:dyDescent="0.2">
      <c r="A8" s="636" t="s">
        <v>942</v>
      </c>
      <c r="B8" s="636"/>
    </row>
    <row r="9" spans="1:2" ht="17.100000000000001" customHeight="1" x14ac:dyDescent="0.2">
      <c r="A9" s="635"/>
      <c r="B9" s="635"/>
    </row>
    <row r="10" spans="1:2" ht="20.100000000000001" customHeight="1" x14ac:dyDescent="0.2">
      <c r="A10" s="636" t="s">
        <v>6</v>
      </c>
      <c r="B10" s="636"/>
    </row>
    <row r="11" spans="1:2" ht="21" customHeight="1" x14ac:dyDescent="0.2">
      <c r="A11" s="637"/>
      <c r="B11" s="637"/>
    </row>
  </sheetData>
  <mergeCells count="11">
    <mergeCell ref="A6:B6"/>
    <mergeCell ref="A1:B1"/>
    <mergeCell ref="A2:B2"/>
    <mergeCell ref="A3:B3"/>
    <mergeCell ref="A4:B4"/>
    <mergeCell ref="A5:B5"/>
    <mergeCell ref="A7:B7"/>
    <mergeCell ref="A8:B8"/>
    <mergeCell ref="A9:B9"/>
    <mergeCell ref="A10:B10"/>
    <mergeCell ref="A11:B11"/>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sheetPr>
  <dimension ref="A1:APY95"/>
  <sheetViews>
    <sheetView showZeros="0" topLeftCell="A10" zoomScale="90" zoomScaleNormal="90" workbookViewId="0">
      <selection activeCell="A3" sqref="A3:B3"/>
    </sheetView>
  </sheetViews>
  <sheetFormatPr defaultColWidth="8.85546875" defaultRowHeight="12.75" x14ac:dyDescent="0.2"/>
  <cols>
    <col min="1" max="1" width="14" customWidth="1"/>
    <col min="2" max="2" width="13.42578125" customWidth="1"/>
    <col min="3" max="3" width="13.42578125" style="274" customWidth="1"/>
    <col min="4" max="24" width="13.42578125" customWidth="1"/>
    <col min="25" max="25" width="14.7109375" customWidth="1"/>
  </cols>
  <sheetData>
    <row r="1" spans="1:17" ht="81.75" customHeight="1" x14ac:dyDescent="0.2">
      <c r="A1" s="672" t="s">
        <v>598</v>
      </c>
      <c r="B1" s="672"/>
      <c r="C1" s="672"/>
      <c r="D1" s="672"/>
      <c r="E1" s="672"/>
      <c r="F1" s="672"/>
      <c r="G1" s="672"/>
      <c r="H1" s="672"/>
      <c r="I1" s="672"/>
      <c r="J1" s="672"/>
      <c r="K1" s="672"/>
      <c r="L1" s="672"/>
      <c r="M1" s="672"/>
      <c r="N1" s="672"/>
      <c r="O1" s="672"/>
      <c r="P1" s="8"/>
      <c r="Q1" s="8"/>
    </row>
    <row r="2" spans="1:17" x14ac:dyDescent="0.2">
      <c r="A2" s="418"/>
      <c r="B2" s="274"/>
      <c r="C2" s="419"/>
      <c r="D2" s="27"/>
      <c r="E2" s="27"/>
    </row>
    <row r="3" spans="1:17" x14ac:dyDescent="0.2">
      <c r="A3" s="418"/>
      <c r="B3" s="274"/>
      <c r="C3" s="419"/>
      <c r="D3" s="27"/>
      <c r="E3" s="27"/>
    </row>
    <row r="4" spans="1:17" x14ac:dyDescent="0.2">
      <c r="A4" s="418"/>
      <c r="B4" s="274"/>
      <c r="C4" s="419"/>
      <c r="D4" s="27"/>
      <c r="E4" s="27"/>
    </row>
    <row r="5" spans="1:17" x14ac:dyDescent="0.2">
      <c r="A5" s="418"/>
      <c r="B5" s="274"/>
      <c r="C5" s="419"/>
      <c r="D5" s="420"/>
    </row>
    <row r="6" spans="1:17" x14ac:dyDescent="0.2">
      <c r="A6" s="418"/>
      <c r="B6" s="274"/>
      <c r="C6" s="419"/>
      <c r="D6" s="420"/>
    </row>
    <row r="7" spans="1:17" x14ac:dyDescent="0.2">
      <c r="A7" s="418"/>
      <c r="B7" s="274"/>
      <c r="C7" s="419"/>
      <c r="D7" s="420"/>
    </row>
    <row r="8" spans="1:17" x14ac:dyDescent="0.2">
      <c r="A8" s="418"/>
      <c r="B8" s="274"/>
      <c r="C8" s="419"/>
      <c r="D8" s="420"/>
    </row>
    <row r="9" spans="1:17" x14ac:dyDescent="0.2">
      <c r="A9" s="418"/>
      <c r="B9" s="274"/>
      <c r="C9" s="419"/>
      <c r="D9" s="420"/>
    </row>
    <row r="10" spans="1:17" x14ac:dyDescent="0.2">
      <c r="A10" s="418"/>
      <c r="B10" s="274"/>
      <c r="C10" s="419"/>
      <c r="D10" s="420"/>
    </row>
    <row r="11" spans="1:17" x14ac:dyDescent="0.2">
      <c r="A11" s="418"/>
      <c r="B11" s="274"/>
      <c r="C11" s="419"/>
      <c r="D11" s="420"/>
    </row>
    <row r="12" spans="1:17" x14ac:dyDescent="0.2">
      <c r="A12" s="418"/>
      <c r="B12" s="274"/>
      <c r="C12" s="419"/>
      <c r="D12" s="420"/>
    </row>
    <row r="13" spans="1:17" x14ac:dyDescent="0.2">
      <c r="A13" s="418"/>
      <c r="B13" s="274"/>
      <c r="C13" s="419"/>
      <c r="D13" s="420"/>
    </row>
    <row r="14" spans="1:17" x14ac:dyDescent="0.2">
      <c r="A14" s="418"/>
      <c r="B14" s="274"/>
      <c r="C14" s="419"/>
      <c r="D14" s="420"/>
    </row>
    <row r="15" spans="1:17" x14ac:dyDescent="0.2">
      <c r="A15" s="418"/>
      <c r="B15" s="274"/>
      <c r="C15" s="419"/>
      <c r="D15" s="420"/>
    </row>
    <row r="16" spans="1:17" x14ac:dyDescent="0.2">
      <c r="A16" s="418"/>
      <c r="B16" s="274"/>
      <c r="C16" s="419"/>
      <c r="D16" s="420"/>
    </row>
    <row r="17" spans="1:4" x14ac:dyDescent="0.2">
      <c r="A17" s="418"/>
      <c r="B17" s="274"/>
      <c r="C17" s="419"/>
      <c r="D17" s="420"/>
    </row>
    <row r="18" spans="1:4" x14ac:dyDescent="0.2">
      <c r="A18" s="418"/>
      <c r="B18" s="274"/>
      <c r="C18" s="419"/>
      <c r="D18" s="420"/>
    </row>
    <row r="19" spans="1:4" x14ac:dyDescent="0.2">
      <c r="A19" s="418"/>
      <c r="B19" s="274"/>
      <c r="C19" s="419"/>
      <c r="D19" s="420"/>
    </row>
    <row r="20" spans="1:4" x14ac:dyDescent="0.2">
      <c r="A20" s="418"/>
      <c r="B20" s="274"/>
      <c r="C20" s="419"/>
      <c r="D20" s="420"/>
    </row>
    <row r="21" spans="1:4" x14ac:dyDescent="0.2">
      <c r="A21" s="418"/>
      <c r="B21" s="274"/>
      <c r="C21" s="419"/>
      <c r="D21" s="420"/>
    </row>
    <row r="22" spans="1:4" x14ac:dyDescent="0.2">
      <c r="A22" s="418"/>
      <c r="B22" s="274"/>
      <c r="C22" s="419"/>
      <c r="D22" s="420"/>
    </row>
    <row r="23" spans="1:4" x14ac:dyDescent="0.2">
      <c r="A23" s="418"/>
      <c r="B23" s="274"/>
      <c r="C23" s="419"/>
      <c r="D23" s="420"/>
    </row>
    <row r="24" spans="1:4" x14ac:dyDescent="0.2">
      <c r="A24" s="418"/>
      <c r="B24" s="274"/>
      <c r="C24" s="419"/>
      <c r="D24" s="420"/>
    </row>
    <row r="25" spans="1:4" x14ac:dyDescent="0.2">
      <c r="A25" s="418"/>
      <c r="B25" s="274"/>
      <c r="C25" s="419"/>
      <c r="D25" s="420"/>
    </row>
    <row r="26" spans="1:4" x14ac:dyDescent="0.2">
      <c r="A26" s="418"/>
      <c r="B26" s="274"/>
      <c r="C26" s="419"/>
      <c r="D26" s="420"/>
    </row>
    <row r="28" spans="1:4" x14ac:dyDescent="0.2">
      <c r="A28" t="s">
        <v>97</v>
      </c>
    </row>
    <row r="29" spans="1:4" ht="25.5" x14ac:dyDescent="0.2">
      <c r="A29" s="411" t="s">
        <v>599</v>
      </c>
      <c r="B29" s="475" t="s">
        <v>600</v>
      </c>
      <c r="C29" s="475" t="s">
        <v>601</v>
      </c>
    </row>
    <row r="30" spans="1:4" ht="13.5" customHeight="1" x14ac:dyDescent="0.2">
      <c r="A30" s="53" t="s">
        <v>503</v>
      </c>
      <c r="B30" s="50">
        <f t="shared" ref="B30:B45" si="0">N52</f>
        <v>38.817490234375001</v>
      </c>
      <c r="C30" s="50">
        <v>0</v>
      </c>
    </row>
    <row r="31" spans="1:4" ht="13.5" customHeight="1" x14ac:dyDescent="0.2">
      <c r="A31" s="53" t="s">
        <v>504</v>
      </c>
      <c r="B31" s="50">
        <f t="shared" si="0"/>
        <v>105.872431640625</v>
      </c>
      <c r="C31" s="50"/>
    </row>
    <row r="32" spans="1:4" ht="13.5" customHeight="1" x14ac:dyDescent="0.2">
      <c r="A32" s="53" t="s">
        <v>505</v>
      </c>
      <c r="B32" s="50">
        <f t="shared" si="0"/>
        <v>325.03173828125</v>
      </c>
      <c r="C32" s="50"/>
    </row>
    <row r="33" spans="1:4" ht="13.5" customHeight="1" x14ac:dyDescent="0.2">
      <c r="A33" s="53" t="s">
        <v>506</v>
      </c>
      <c r="B33" s="50">
        <f t="shared" si="0"/>
        <v>444.90183593749998</v>
      </c>
      <c r="C33" s="50"/>
    </row>
    <row r="34" spans="1:4" ht="13.5" customHeight="1" x14ac:dyDescent="0.2">
      <c r="A34" s="53" t="s">
        <v>507</v>
      </c>
      <c r="B34" s="50">
        <f t="shared" si="0"/>
        <v>702.68029449462892</v>
      </c>
      <c r="C34" s="50"/>
    </row>
    <row r="35" spans="1:4" ht="13.5" customHeight="1" x14ac:dyDescent="0.2">
      <c r="A35" s="53" t="s">
        <v>508</v>
      </c>
      <c r="B35" s="50">
        <f t="shared" si="0"/>
        <v>791.96839942932127</v>
      </c>
      <c r="C35" s="50"/>
    </row>
    <row r="36" spans="1:4" ht="13.5" customHeight="1" x14ac:dyDescent="0.2">
      <c r="A36" s="53" t="s">
        <v>509</v>
      </c>
      <c r="B36" s="50">
        <f t="shared" si="0"/>
        <v>1173.5003952026366</v>
      </c>
      <c r="C36" s="50"/>
    </row>
    <row r="37" spans="1:4" ht="13.5" customHeight="1" x14ac:dyDescent="0.2">
      <c r="A37" s="53" t="s">
        <v>510</v>
      </c>
      <c r="B37" s="50">
        <f t="shared" si="0"/>
        <v>1544.5308756256104</v>
      </c>
      <c r="C37" s="50"/>
    </row>
    <row r="38" spans="1:4" ht="13.5" customHeight="1" x14ac:dyDescent="0.2">
      <c r="A38" s="53" t="s">
        <v>511</v>
      </c>
      <c r="B38" s="50">
        <f t="shared" si="0"/>
        <v>1964.4750844573973</v>
      </c>
      <c r="C38" s="50"/>
    </row>
    <row r="39" spans="1:4" x14ac:dyDescent="0.2">
      <c r="A39" s="334" t="s">
        <v>512</v>
      </c>
      <c r="B39" s="50">
        <f t="shared" si="0"/>
        <v>2429.2111342678063</v>
      </c>
      <c r="C39" s="50"/>
    </row>
    <row r="40" spans="1:4" x14ac:dyDescent="0.2">
      <c r="A40" s="334" t="s">
        <v>513</v>
      </c>
      <c r="B40" s="50">
        <f t="shared" si="0"/>
        <v>3629.3353515624999</v>
      </c>
      <c r="C40" s="50">
        <v>239.357451171875</v>
      </c>
    </row>
    <row r="41" spans="1:4" x14ac:dyDescent="0.2">
      <c r="A41" s="463" t="s">
        <v>514</v>
      </c>
      <c r="B41" s="125">
        <f t="shared" si="0"/>
        <v>4729.7036230468748</v>
      </c>
      <c r="C41" s="50">
        <v>475.84899414062494</v>
      </c>
    </row>
    <row r="42" spans="1:4" x14ac:dyDescent="0.2">
      <c r="A42" s="463" t="s">
        <v>515</v>
      </c>
      <c r="B42" s="125">
        <f t="shared" si="0"/>
        <v>5407.3130107421875</v>
      </c>
      <c r="C42" s="50">
        <v>833.81921875</v>
      </c>
    </row>
    <row r="43" spans="1:4" x14ac:dyDescent="0.2">
      <c r="A43" s="336" t="s">
        <v>516</v>
      </c>
      <c r="B43" s="125">
        <f t="shared" si="0"/>
        <v>7173.7329003906243</v>
      </c>
      <c r="C43" s="50">
        <v>856.63578125000004</v>
      </c>
    </row>
    <row r="44" spans="1:4" x14ac:dyDescent="0.2">
      <c r="A44" s="336" t="s">
        <v>517</v>
      </c>
      <c r="B44" s="125">
        <f t="shared" si="0"/>
        <v>9280.6739160156285</v>
      </c>
      <c r="C44" s="50">
        <v>891.62641206054695</v>
      </c>
      <c r="D44" s="47"/>
    </row>
    <row r="45" spans="1:4" x14ac:dyDescent="0.2">
      <c r="A45" s="336" t="s">
        <v>400</v>
      </c>
      <c r="B45" s="125">
        <f t="shared" si="0"/>
        <v>10946.921449533571</v>
      </c>
      <c r="C45" s="50">
        <f>O67</f>
        <v>786.36682507619889</v>
      </c>
      <c r="D45" s="47"/>
    </row>
    <row r="46" spans="1:4" ht="25.5" x14ac:dyDescent="0.2">
      <c r="A46" s="131" t="s">
        <v>128</v>
      </c>
      <c r="B46" s="125">
        <f>SUM(B30:B45)</f>
        <v>50688.669930862532</v>
      </c>
      <c r="C46" s="125">
        <f>SUM(C30:C45)</f>
        <v>4083.6546824492457</v>
      </c>
    </row>
    <row r="48" spans="1:4" x14ac:dyDescent="0.2">
      <c r="A48" s="423"/>
    </row>
    <row r="49" spans="1:1117" s="12" customFormat="1" x14ac:dyDescent="0.2">
      <c r="A49"/>
      <c r="B49"/>
      <c r="C49" s="274"/>
      <c r="D49"/>
      <c r="E49"/>
      <c r="F49"/>
      <c r="G49"/>
      <c r="H49"/>
      <c r="I49"/>
      <c r="J49"/>
      <c r="K49"/>
      <c r="L49"/>
      <c r="M49"/>
      <c r="N49"/>
      <c r="O49"/>
      <c r="P49"/>
      <c r="Q49" s="7"/>
      <c r="R49"/>
      <c r="S49"/>
      <c r="T49"/>
      <c r="U49"/>
      <c r="V49"/>
      <c r="W49"/>
      <c r="X49"/>
      <c r="Y49"/>
      <c r="Z49"/>
      <c r="AA49"/>
      <c r="AB49"/>
      <c r="AC49"/>
      <c r="AD49"/>
      <c r="AE49"/>
      <c r="AF49"/>
      <c r="AG49"/>
      <c r="AH49"/>
      <c r="AI49"/>
      <c r="AJ49"/>
      <c r="AK49"/>
    </row>
    <row r="50" spans="1:1117" x14ac:dyDescent="0.2">
      <c r="A50" t="s">
        <v>81</v>
      </c>
      <c r="C50"/>
      <c r="O50" s="12"/>
      <c r="P50" s="12"/>
      <c r="Q50" s="12"/>
      <c r="R50" s="122"/>
      <c r="S50" s="12"/>
      <c r="T50" s="12"/>
      <c r="U50" s="12"/>
      <c r="V50" s="12"/>
      <c r="W50" s="12"/>
      <c r="X50" s="12"/>
      <c r="Y50" s="12"/>
      <c r="Z50" s="12"/>
      <c r="AA50" s="12"/>
      <c r="AB50" s="12"/>
      <c r="AC50" s="12"/>
      <c r="AD50" s="12"/>
      <c r="AE50" s="12"/>
      <c r="AF50" s="12"/>
      <c r="AG50" s="12"/>
      <c r="AH50" s="12"/>
      <c r="AI50" s="12"/>
      <c r="AJ50" s="12"/>
      <c r="AK50" s="12"/>
    </row>
    <row r="51" spans="1:1117" ht="38.25" x14ac:dyDescent="0.2">
      <c r="A51" s="407" t="s">
        <v>602</v>
      </c>
      <c r="B51" s="28" t="s">
        <v>68</v>
      </c>
      <c r="C51" s="131" t="s">
        <v>69</v>
      </c>
      <c r="D51" s="28" t="s">
        <v>70</v>
      </c>
      <c r="E51" s="131" t="s">
        <v>71</v>
      </c>
      <c r="F51" s="131" t="s">
        <v>72</v>
      </c>
      <c r="G51" s="407" t="s">
        <v>130</v>
      </c>
      <c r="H51" s="407" t="s">
        <v>74</v>
      </c>
      <c r="I51" s="407" t="s">
        <v>75</v>
      </c>
      <c r="J51" s="536" t="s">
        <v>856</v>
      </c>
      <c r="K51" s="407" t="s">
        <v>76</v>
      </c>
      <c r="L51" s="407" t="s">
        <v>126</v>
      </c>
      <c r="M51" s="407" t="s">
        <v>78</v>
      </c>
      <c r="N51" s="141" t="s">
        <v>79</v>
      </c>
      <c r="O51" s="407" t="s">
        <v>411</v>
      </c>
      <c r="S51" s="47"/>
    </row>
    <row r="52" spans="1:1117" x14ac:dyDescent="0.2">
      <c r="A52" s="53" t="s">
        <v>503</v>
      </c>
      <c r="B52" s="42">
        <f t="shared" ref="B52:B67" si="1">(H73+I73+J73+K73)/1024</f>
        <v>6.3172656250000001</v>
      </c>
      <c r="C52" s="42">
        <f t="shared" ref="C52:D67" si="2">B73/1024</f>
        <v>5.2929687499999999E-3</v>
      </c>
      <c r="D52" s="42">
        <f t="shared" si="2"/>
        <v>0</v>
      </c>
      <c r="E52" s="42">
        <f t="shared" ref="E52:E67" si="3">(D73+E73+F73)/1024</f>
        <v>20.989853515625001</v>
      </c>
      <c r="F52" s="42">
        <f t="shared" ref="F52:F67" si="4">G73/1024</f>
        <v>0.631953125</v>
      </c>
      <c r="G52" s="42">
        <f t="shared" ref="G52:G67" si="5">(L73+M73+N73+O73+P73)/1024</f>
        <v>8.6935839843749996</v>
      </c>
      <c r="H52" s="42">
        <f>Q73/1024</f>
        <v>0</v>
      </c>
      <c r="I52" s="42">
        <f>(R73+S73+T73)/1024</f>
        <v>0.23598632812500001</v>
      </c>
      <c r="J52" s="42">
        <f>U73/1024</f>
        <v>0</v>
      </c>
      <c r="K52" s="42">
        <f>V73/1024</f>
        <v>1.0458984375000001E-2</v>
      </c>
      <c r="L52" s="42">
        <f t="shared" ref="L52:M67" si="6">W73/1024</f>
        <v>1.853076171875</v>
      </c>
      <c r="M52" s="42">
        <f t="shared" si="6"/>
        <v>8.0019531249999998E-2</v>
      </c>
      <c r="N52" s="50">
        <f>SUM(B52:M52)</f>
        <v>38.817490234375001</v>
      </c>
      <c r="O52" s="42"/>
      <c r="S52" s="47"/>
    </row>
    <row r="53" spans="1:1117" x14ac:dyDescent="0.2">
      <c r="A53" s="53" t="s">
        <v>504</v>
      </c>
      <c r="B53" s="42">
        <f t="shared" si="1"/>
        <v>30.381982421875001</v>
      </c>
      <c r="C53" s="42">
        <f t="shared" si="2"/>
        <v>0.13567382812500001</v>
      </c>
      <c r="D53" s="42">
        <f t="shared" si="2"/>
        <v>0</v>
      </c>
      <c r="E53" s="42">
        <f t="shared" si="3"/>
        <v>45.371953124999997</v>
      </c>
      <c r="F53" s="42">
        <f t="shared" si="4"/>
        <v>1.0003906250000001</v>
      </c>
      <c r="G53" s="42">
        <f t="shared" si="5"/>
        <v>25.714638671874997</v>
      </c>
      <c r="H53" s="42">
        <f t="shared" ref="H53:H67" si="7">Q74/1024</f>
        <v>0</v>
      </c>
      <c r="I53" s="42">
        <f t="shared" ref="I53:I62" si="8">(R74+S74+T74)/1024</f>
        <v>0.40013671875000001</v>
      </c>
      <c r="J53" s="42">
        <f t="shared" ref="J53:K67" si="9">U74/1024</f>
        <v>0</v>
      </c>
      <c r="K53" s="42">
        <f t="shared" si="9"/>
        <v>2.0849609375000001E-2</v>
      </c>
      <c r="L53" s="42">
        <f t="shared" si="6"/>
        <v>2.729267578125</v>
      </c>
      <c r="M53" s="42">
        <f t="shared" si="6"/>
        <v>0.1175390625</v>
      </c>
      <c r="N53" s="50">
        <f t="shared" ref="N53:N65" si="10">SUM(B53:M53)</f>
        <v>105.872431640625</v>
      </c>
      <c r="O53" s="42"/>
      <c r="S53" s="4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c r="JP53" s="57"/>
      <c r="JQ53" s="57"/>
      <c r="JR53" s="57"/>
      <c r="JS53" s="57"/>
      <c r="JT53" s="57"/>
      <c r="JU53" s="57"/>
      <c r="JV53" s="57"/>
      <c r="JW53" s="57"/>
      <c r="JX53" s="57"/>
      <c r="JY53" s="57"/>
      <c r="JZ53" s="57"/>
      <c r="KA53" s="57"/>
      <c r="KB53" s="57"/>
      <c r="KC53" s="57"/>
      <c r="KD53" s="57"/>
      <c r="KE53" s="57"/>
      <c r="KF53" s="57"/>
      <c r="KG53" s="57"/>
      <c r="KH53" s="57"/>
      <c r="KI53" s="57"/>
      <c r="KJ53" s="57"/>
      <c r="KK53" s="57"/>
      <c r="KL53" s="57"/>
      <c r="KM53" s="57"/>
      <c r="KN53" s="57"/>
      <c r="KO53" s="57"/>
      <c r="KP53" s="57"/>
      <c r="KQ53" s="57"/>
      <c r="KR53" s="57"/>
      <c r="KS53" s="57"/>
      <c r="KT53" s="57"/>
      <c r="KU53" s="57"/>
      <c r="KV53" s="57"/>
      <c r="KW53" s="57"/>
      <c r="KX53" s="57"/>
      <c r="KY53" s="57"/>
      <c r="KZ53" s="57"/>
      <c r="LA53" s="57"/>
      <c r="LB53" s="57"/>
      <c r="LC53" s="57"/>
      <c r="LD53" s="57"/>
      <c r="LE53" s="57"/>
      <c r="LF53" s="57"/>
      <c r="LG53" s="57"/>
      <c r="LH53" s="57"/>
      <c r="LI53" s="57"/>
      <c r="LJ53" s="57"/>
      <c r="LK53" s="57"/>
      <c r="LL53" s="57"/>
      <c r="LM53" s="57"/>
      <c r="LN53" s="57"/>
      <c r="LO53" s="57"/>
      <c r="LP53" s="57"/>
      <c r="LQ53" s="57"/>
      <c r="LR53" s="57"/>
      <c r="LS53" s="57"/>
      <c r="LT53" s="57"/>
      <c r="LU53" s="57"/>
      <c r="LV53" s="57"/>
      <c r="LW53" s="57"/>
      <c r="LX53" s="57"/>
      <c r="LY53" s="57"/>
      <c r="LZ53" s="57"/>
      <c r="MA53" s="57"/>
      <c r="MB53" s="57"/>
      <c r="MC53" s="57"/>
      <c r="MD53" s="57"/>
      <c r="ME53" s="57"/>
      <c r="MF53" s="57"/>
      <c r="MG53" s="57"/>
      <c r="MH53" s="57"/>
      <c r="MI53" s="57"/>
      <c r="MJ53" s="57"/>
      <c r="MK53" s="57"/>
      <c r="ML53" s="57"/>
      <c r="MM53" s="57"/>
      <c r="MN53" s="57"/>
      <c r="MO53" s="57"/>
      <c r="MP53" s="57"/>
      <c r="MQ53" s="57"/>
      <c r="MR53" s="57"/>
      <c r="MS53" s="57"/>
      <c r="MT53" s="57"/>
      <c r="MU53" s="57"/>
      <c r="MV53" s="57"/>
      <c r="MW53" s="57"/>
      <c r="MX53" s="57"/>
      <c r="MY53" s="57"/>
      <c r="MZ53" s="57"/>
      <c r="NA53" s="57"/>
      <c r="NB53" s="57"/>
      <c r="NC53" s="57"/>
      <c r="ND53" s="57"/>
      <c r="NE53" s="57"/>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c r="PO53" s="57"/>
      <c r="PP53" s="57"/>
      <c r="PQ53" s="57"/>
      <c r="PR53" s="57"/>
      <c r="PS53" s="57"/>
      <c r="PT53" s="57"/>
      <c r="PU53" s="57"/>
      <c r="PV53" s="57"/>
      <c r="PW53" s="57"/>
      <c r="PX53" s="57"/>
      <c r="PY53" s="57"/>
      <c r="PZ53" s="57"/>
      <c r="QA53" s="57"/>
      <c r="QB53" s="57"/>
      <c r="QC53" s="57"/>
      <c r="QD53" s="57"/>
      <c r="QE53" s="57"/>
      <c r="QF53" s="57"/>
      <c r="QG53" s="57"/>
      <c r="QH53" s="57"/>
      <c r="QI53" s="57"/>
      <c r="QJ53" s="57"/>
      <c r="QK53" s="57"/>
      <c r="QL53" s="57"/>
      <c r="QM53" s="57"/>
      <c r="QN53" s="57"/>
      <c r="QO53" s="57"/>
      <c r="QP53" s="57"/>
      <c r="QQ53" s="57"/>
      <c r="QR53" s="57"/>
      <c r="QS53" s="57"/>
      <c r="QT53" s="57"/>
      <c r="QU53" s="57"/>
      <c r="QV53" s="57"/>
      <c r="QW53" s="57"/>
      <c r="QX53" s="57"/>
      <c r="QY53" s="57"/>
      <c r="QZ53" s="57"/>
      <c r="RA53" s="57"/>
      <c r="RB53" s="57"/>
      <c r="RC53" s="57"/>
      <c r="RD53" s="57"/>
      <c r="RE53" s="57"/>
      <c r="RF53" s="57"/>
      <c r="RG53" s="57"/>
      <c r="RH53" s="57"/>
      <c r="RI53" s="57"/>
      <c r="RJ53" s="57"/>
      <c r="RK53" s="57"/>
      <c r="RL53" s="57"/>
      <c r="RM53" s="57"/>
      <c r="RN53" s="57"/>
      <c r="RO53" s="57"/>
      <c r="RP53" s="57"/>
      <c r="RQ53" s="57"/>
      <c r="RR53" s="57"/>
      <c r="RS53" s="57"/>
      <c r="RT53" s="57"/>
      <c r="RU53" s="57"/>
      <c r="RV53" s="57"/>
      <c r="RW53" s="57"/>
      <c r="RX53" s="57"/>
      <c r="RY53" s="57"/>
      <c r="RZ53" s="57"/>
      <c r="SA53" s="57"/>
      <c r="SB53" s="57"/>
      <c r="SC53" s="57"/>
      <c r="SD53" s="57"/>
      <c r="SE53" s="57"/>
      <c r="SF53" s="57"/>
      <c r="SG53" s="57"/>
      <c r="SH53" s="57"/>
      <c r="SI53" s="57"/>
      <c r="SJ53" s="57"/>
      <c r="SK53" s="57"/>
      <c r="SL53" s="57"/>
      <c r="SM53" s="57"/>
      <c r="SN53" s="57"/>
      <c r="SO53" s="57"/>
      <c r="SP53" s="57"/>
      <c r="SQ53" s="57"/>
      <c r="SR53" s="57"/>
      <c r="SS53" s="57"/>
      <c r="ST53" s="57"/>
      <c r="SU53" s="57"/>
      <c r="SV53" s="57"/>
      <c r="SW53" s="57"/>
      <c r="SX53" s="57"/>
      <c r="SY53" s="57"/>
      <c r="SZ53" s="57"/>
      <c r="TA53" s="57"/>
      <c r="TB53" s="57"/>
      <c r="TC53" s="57"/>
      <c r="TD53" s="57"/>
      <c r="TE53" s="57"/>
      <c r="TF53" s="57"/>
      <c r="TG53" s="57"/>
      <c r="TH53" s="57"/>
      <c r="TI53" s="57"/>
      <c r="TJ53" s="57"/>
      <c r="TK53" s="57"/>
      <c r="TL53" s="57"/>
      <c r="TM53" s="57"/>
      <c r="TN53" s="57"/>
      <c r="TO53" s="57"/>
      <c r="TP53" s="57"/>
      <c r="TQ53" s="57"/>
      <c r="TR53" s="57"/>
      <c r="TS53" s="57"/>
      <c r="TT53" s="57"/>
      <c r="TU53" s="57"/>
      <c r="TV53" s="57"/>
      <c r="TW53" s="57"/>
      <c r="TX53" s="57"/>
      <c r="TY53" s="57"/>
      <c r="TZ53" s="57"/>
      <c r="UA53" s="57"/>
      <c r="UB53" s="57"/>
      <c r="UC53" s="57"/>
      <c r="UD53" s="57"/>
      <c r="UE53" s="57"/>
      <c r="UF53" s="57"/>
      <c r="UG53" s="57"/>
      <c r="UH53" s="57"/>
      <c r="UI53" s="57"/>
      <c r="UJ53" s="57"/>
      <c r="UK53" s="57"/>
      <c r="UL53" s="57"/>
      <c r="UM53" s="57"/>
      <c r="UN53" s="57"/>
      <c r="UO53" s="57"/>
      <c r="UP53" s="57"/>
      <c r="UQ53" s="57"/>
      <c r="UR53" s="57"/>
      <c r="US53" s="57"/>
      <c r="UT53" s="57"/>
      <c r="UU53" s="57"/>
      <c r="UV53" s="57"/>
      <c r="UW53" s="57"/>
      <c r="UX53" s="57"/>
      <c r="UY53" s="57"/>
      <c r="UZ53" s="57"/>
      <c r="VA53" s="57"/>
      <c r="VB53" s="57"/>
      <c r="VC53" s="57"/>
      <c r="VD53" s="57"/>
      <c r="VE53" s="57"/>
      <c r="VF53" s="57"/>
      <c r="VG53" s="57"/>
      <c r="VH53" s="57"/>
      <c r="VI53" s="57"/>
      <c r="VJ53" s="57"/>
      <c r="VK53" s="57"/>
      <c r="VL53" s="57"/>
      <c r="VM53" s="57"/>
      <c r="VN53" s="57"/>
      <c r="VO53" s="57"/>
      <c r="VP53" s="57"/>
      <c r="VQ53" s="57"/>
      <c r="VR53" s="57"/>
      <c r="VS53" s="57"/>
      <c r="VT53" s="57"/>
      <c r="VU53" s="57"/>
      <c r="VV53" s="57"/>
      <c r="VW53" s="57"/>
      <c r="VX53" s="57"/>
      <c r="VY53" s="57"/>
      <c r="VZ53" s="57"/>
      <c r="WA53" s="57"/>
      <c r="WB53" s="57"/>
      <c r="WC53" s="57"/>
      <c r="WD53" s="57"/>
      <c r="WE53" s="57"/>
      <c r="WF53" s="57"/>
      <c r="WG53" s="57"/>
      <c r="WH53" s="57"/>
      <c r="WI53" s="57"/>
      <c r="WJ53" s="57"/>
      <c r="WK53" s="57"/>
      <c r="WL53" s="57"/>
      <c r="WM53" s="57"/>
      <c r="WN53" s="57"/>
      <c r="WO53" s="57"/>
      <c r="WP53" s="57"/>
      <c r="WQ53" s="57"/>
      <c r="WR53" s="57"/>
      <c r="WS53" s="57"/>
      <c r="WT53" s="57"/>
      <c r="WU53" s="57"/>
      <c r="WV53" s="57"/>
      <c r="WW53" s="57"/>
      <c r="WX53" s="57"/>
      <c r="WY53" s="57"/>
      <c r="WZ53" s="57"/>
      <c r="XA53" s="57"/>
      <c r="XB53" s="57"/>
      <c r="XC53" s="57"/>
      <c r="XD53" s="57"/>
      <c r="XE53" s="57"/>
      <c r="XF53" s="57"/>
      <c r="XG53" s="57"/>
      <c r="XH53" s="57"/>
      <c r="XI53" s="57"/>
      <c r="XJ53" s="57"/>
      <c r="XK53" s="57"/>
      <c r="XL53" s="57"/>
      <c r="XM53" s="57"/>
      <c r="XN53" s="57"/>
      <c r="XO53" s="57"/>
      <c r="XP53" s="57"/>
      <c r="XQ53" s="57"/>
      <c r="XR53" s="57"/>
      <c r="XS53" s="57"/>
      <c r="XT53" s="57"/>
      <c r="XU53" s="57"/>
      <c r="XV53" s="57"/>
      <c r="XW53" s="57"/>
      <c r="XX53" s="57"/>
      <c r="XY53" s="57"/>
      <c r="XZ53" s="57"/>
      <c r="YA53" s="57"/>
      <c r="YB53" s="57"/>
      <c r="YC53" s="57"/>
      <c r="YD53" s="57"/>
      <c r="YE53" s="57"/>
      <c r="YF53" s="57"/>
      <c r="YG53" s="57"/>
      <c r="YH53" s="57"/>
      <c r="YI53" s="57"/>
      <c r="YJ53" s="57"/>
      <c r="YK53" s="57"/>
      <c r="YL53" s="57"/>
      <c r="YM53" s="57"/>
      <c r="YN53" s="57"/>
      <c r="YO53" s="57"/>
      <c r="YP53" s="57"/>
      <c r="YQ53" s="57"/>
      <c r="YR53" s="57"/>
      <c r="YS53" s="57"/>
      <c r="YT53" s="57"/>
      <c r="YU53" s="57"/>
      <c r="YV53" s="57"/>
      <c r="YW53" s="57"/>
      <c r="YX53" s="57"/>
      <c r="YY53" s="57"/>
      <c r="YZ53" s="57"/>
      <c r="ZA53" s="57"/>
      <c r="ZB53" s="57"/>
      <c r="ZC53" s="57"/>
      <c r="ZD53" s="57"/>
      <c r="ZE53" s="57"/>
      <c r="ZF53" s="57"/>
      <c r="ZG53" s="57"/>
      <c r="ZH53" s="57"/>
      <c r="ZI53" s="57"/>
      <c r="ZJ53" s="57"/>
      <c r="ZK53" s="57"/>
      <c r="ZL53" s="57"/>
      <c r="ZM53" s="57"/>
      <c r="ZN53" s="57"/>
      <c r="ZO53" s="57"/>
      <c r="ZP53" s="57"/>
      <c r="ZQ53" s="57"/>
      <c r="ZR53" s="57"/>
      <c r="ZS53" s="57"/>
      <c r="ZT53" s="57"/>
      <c r="ZU53" s="57"/>
      <c r="ZV53" s="57"/>
      <c r="ZW53" s="57"/>
      <c r="ZX53" s="57"/>
      <c r="ZY53" s="57"/>
      <c r="ZZ53" s="57"/>
      <c r="AAA53" s="57"/>
      <c r="AAB53" s="57"/>
      <c r="AAC53" s="57"/>
      <c r="AAD53" s="57"/>
      <c r="AAE53" s="57"/>
      <c r="AAF53" s="57"/>
      <c r="AAG53" s="57"/>
      <c r="AAH53" s="57"/>
      <c r="AAI53" s="57"/>
      <c r="AAJ53" s="57"/>
      <c r="AAK53" s="57"/>
      <c r="AAL53" s="57"/>
      <c r="AAM53" s="57"/>
      <c r="AAN53" s="57"/>
      <c r="AAO53" s="57"/>
      <c r="AAP53" s="57"/>
      <c r="AAQ53" s="57"/>
      <c r="AAR53" s="57"/>
      <c r="AAS53" s="57"/>
      <c r="AAT53" s="57"/>
      <c r="AAU53" s="57"/>
      <c r="AAV53" s="57"/>
      <c r="AAW53" s="57"/>
      <c r="AAX53" s="57"/>
      <c r="AAY53" s="57"/>
      <c r="AAZ53" s="57"/>
      <c r="ABA53" s="57"/>
      <c r="ABB53" s="57"/>
      <c r="ABC53" s="57"/>
      <c r="ABD53" s="57"/>
      <c r="ABE53" s="57"/>
      <c r="ABF53" s="57"/>
      <c r="ABG53" s="57"/>
      <c r="ABH53" s="57"/>
      <c r="ABI53" s="57"/>
      <c r="ABJ53" s="57"/>
      <c r="ABK53" s="57"/>
      <c r="ABL53" s="57"/>
      <c r="ABM53" s="57"/>
      <c r="ABN53" s="57"/>
      <c r="ABO53" s="57"/>
      <c r="ABP53" s="57"/>
      <c r="ABQ53" s="57"/>
      <c r="ABR53" s="57"/>
      <c r="ABS53" s="57"/>
      <c r="ABT53" s="57"/>
      <c r="ABU53" s="57"/>
      <c r="ABV53" s="57"/>
      <c r="ABW53" s="57"/>
      <c r="ABX53" s="57"/>
      <c r="ABY53" s="57"/>
      <c r="ABZ53" s="57"/>
      <c r="ACA53" s="57"/>
      <c r="ACB53" s="57"/>
      <c r="ACC53" s="57"/>
      <c r="ACD53" s="57"/>
      <c r="ACE53" s="57"/>
      <c r="ACF53" s="57"/>
      <c r="ACG53" s="57"/>
      <c r="ACH53" s="57"/>
      <c r="ACI53" s="57"/>
      <c r="ACJ53" s="57"/>
      <c r="ACK53" s="57"/>
      <c r="ACL53" s="57"/>
      <c r="ACM53" s="57"/>
      <c r="ACN53" s="57"/>
      <c r="ACO53" s="57"/>
      <c r="ACP53" s="57"/>
      <c r="ACQ53" s="57"/>
      <c r="ACR53" s="57"/>
      <c r="ACS53" s="57"/>
      <c r="ACT53" s="57"/>
      <c r="ACU53" s="57"/>
      <c r="ACV53" s="57"/>
      <c r="ACW53" s="57"/>
      <c r="ACX53" s="57"/>
      <c r="ACY53" s="57"/>
      <c r="ACZ53" s="57"/>
      <c r="ADA53" s="57"/>
      <c r="ADB53" s="57"/>
      <c r="ADC53" s="57"/>
      <c r="ADD53" s="57"/>
      <c r="ADE53" s="57"/>
      <c r="ADF53" s="57"/>
      <c r="ADG53" s="57"/>
      <c r="ADH53" s="57"/>
      <c r="ADI53" s="57"/>
      <c r="ADJ53" s="57"/>
      <c r="ADK53" s="57"/>
      <c r="ADL53" s="57"/>
      <c r="ADM53" s="57"/>
      <c r="ADN53" s="57"/>
      <c r="ADO53" s="57"/>
      <c r="ADP53" s="57"/>
      <c r="ADQ53" s="57"/>
      <c r="ADR53" s="57"/>
      <c r="ADS53" s="57"/>
      <c r="ADT53" s="57"/>
      <c r="ADU53" s="57"/>
      <c r="ADV53" s="57"/>
      <c r="ADW53" s="57"/>
      <c r="ADX53" s="57"/>
      <c r="ADY53" s="57"/>
      <c r="ADZ53" s="57"/>
      <c r="AEA53" s="57"/>
      <c r="AEB53" s="57"/>
      <c r="AEC53" s="57"/>
      <c r="AED53" s="57"/>
      <c r="AEE53" s="57"/>
      <c r="AEF53" s="57"/>
      <c r="AEG53" s="57"/>
      <c r="AEH53" s="57"/>
      <c r="AEI53" s="57"/>
      <c r="AEJ53" s="57"/>
      <c r="AEK53" s="57"/>
      <c r="AEL53" s="57"/>
      <c r="AEM53" s="57"/>
      <c r="AEN53" s="57"/>
      <c r="AEO53" s="57"/>
      <c r="AEP53" s="57"/>
      <c r="AEQ53" s="57"/>
      <c r="AER53" s="57"/>
      <c r="AES53" s="57"/>
      <c r="AET53" s="57"/>
      <c r="AEU53" s="57"/>
      <c r="AEV53" s="57"/>
      <c r="AEW53" s="57"/>
      <c r="AEX53" s="57"/>
      <c r="AEY53" s="57"/>
      <c r="AEZ53" s="57"/>
      <c r="AFA53" s="57"/>
      <c r="AFB53" s="57"/>
      <c r="AFC53" s="57"/>
      <c r="AFD53" s="57"/>
      <c r="AFE53" s="57"/>
      <c r="AFF53" s="57"/>
      <c r="AFG53" s="57"/>
      <c r="AFH53" s="57"/>
      <c r="AFI53" s="57"/>
      <c r="AFJ53" s="57"/>
      <c r="AFK53" s="57"/>
      <c r="AFL53" s="57"/>
      <c r="AFM53" s="57"/>
      <c r="AFN53" s="57"/>
      <c r="AFO53" s="57"/>
      <c r="AFP53" s="57"/>
      <c r="AFQ53" s="57"/>
      <c r="AFR53" s="57"/>
      <c r="AFS53" s="57"/>
      <c r="AFT53" s="57"/>
      <c r="AFU53" s="57"/>
      <c r="AFV53" s="57"/>
      <c r="AFW53" s="57"/>
      <c r="AFX53" s="57"/>
      <c r="AFY53" s="57"/>
      <c r="AFZ53" s="57"/>
      <c r="AGA53" s="57"/>
      <c r="AGB53" s="57"/>
      <c r="AGC53" s="57"/>
      <c r="AGD53" s="57"/>
      <c r="AGE53" s="57"/>
      <c r="AGF53" s="57"/>
      <c r="AGG53" s="57"/>
      <c r="AGH53" s="57"/>
      <c r="AGI53" s="57"/>
      <c r="AGJ53" s="57"/>
      <c r="AGK53" s="57"/>
      <c r="AGL53" s="57"/>
      <c r="AGM53" s="57"/>
      <c r="AGN53" s="57"/>
      <c r="AGO53" s="57"/>
      <c r="AGP53" s="57"/>
      <c r="AGQ53" s="57"/>
      <c r="AGR53" s="57"/>
      <c r="AGS53" s="57"/>
      <c r="AGT53" s="57"/>
      <c r="AGU53" s="57"/>
      <c r="AGV53" s="57"/>
      <c r="AGW53" s="57"/>
      <c r="AGX53" s="57"/>
      <c r="AGY53" s="57"/>
      <c r="AGZ53" s="57"/>
      <c r="AHA53" s="57"/>
      <c r="AHB53" s="57"/>
      <c r="AHC53" s="57"/>
      <c r="AHD53" s="57"/>
      <c r="AHE53" s="57"/>
      <c r="AHF53" s="57"/>
      <c r="AHG53" s="57"/>
      <c r="AHH53" s="57"/>
      <c r="AHI53" s="57"/>
      <c r="AHJ53" s="57"/>
      <c r="AHK53" s="57"/>
      <c r="AHL53" s="57"/>
      <c r="AHM53" s="57"/>
      <c r="AHN53" s="57"/>
      <c r="AHO53" s="57"/>
      <c r="AHP53" s="57"/>
      <c r="AHQ53" s="57"/>
      <c r="AHR53" s="57"/>
      <c r="AHS53" s="57"/>
      <c r="AHT53" s="57"/>
      <c r="AHU53" s="57"/>
      <c r="AHV53" s="57"/>
      <c r="AHW53" s="57"/>
      <c r="AHX53" s="57"/>
      <c r="AHY53" s="57"/>
      <c r="AHZ53" s="57"/>
      <c r="AIA53" s="57"/>
      <c r="AIB53" s="57"/>
      <c r="AIC53" s="57"/>
      <c r="AID53" s="57"/>
      <c r="AIE53" s="57"/>
      <c r="AIF53" s="57"/>
      <c r="AIG53" s="57"/>
      <c r="AIH53" s="57"/>
      <c r="AII53" s="57"/>
      <c r="AIJ53" s="57"/>
      <c r="AIK53" s="57"/>
      <c r="AIL53" s="57"/>
      <c r="AIM53" s="57"/>
      <c r="AIN53" s="57"/>
      <c r="AIO53" s="57"/>
      <c r="AIP53" s="57"/>
      <c r="AIQ53" s="57"/>
      <c r="AIR53" s="57"/>
      <c r="AIS53" s="57"/>
      <c r="AIT53" s="57"/>
      <c r="AIU53" s="57"/>
      <c r="AIV53" s="57"/>
      <c r="AIW53" s="57"/>
      <c r="AIX53" s="57"/>
      <c r="AIY53" s="57"/>
      <c r="AIZ53" s="57"/>
      <c r="AJA53" s="57"/>
      <c r="AJB53" s="57"/>
      <c r="AJC53" s="57"/>
      <c r="AJD53" s="57"/>
      <c r="AJE53" s="57"/>
      <c r="AJF53" s="57"/>
      <c r="AJG53" s="57"/>
      <c r="AJH53" s="57"/>
      <c r="AJI53" s="57"/>
      <c r="AJJ53" s="57"/>
      <c r="AJK53" s="57"/>
      <c r="AJL53" s="57"/>
      <c r="AJM53" s="57"/>
      <c r="AJN53" s="57"/>
      <c r="AJO53" s="57"/>
      <c r="AJP53" s="57"/>
      <c r="AJQ53" s="57"/>
      <c r="AJR53" s="57"/>
      <c r="AJS53" s="57"/>
      <c r="AJT53" s="57"/>
      <c r="AJU53" s="57"/>
      <c r="AJV53" s="57"/>
      <c r="AJW53" s="57"/>
      <c r="AJX53" s="57"/>
      <c r="AJY53" s="57"/>
      <c r="AJZ53" s="57"/>
      <c r="AKA53" s="57"/>
      <c r="AKB53" s="57"/>
      <c r="AKC53" s="57"/>
      <c r="AKD53" s="57"/>
      <c r="AKE53" s="57"/>
      <c r="AKF53" s="57"/>
      <c r="AKG53" s="57"/>
      <c r="AKH53" s="57"/>
      <c r="AKI53" s="57"/>
      <c r="AKJ53" s="57"/>
      <c r="AKK53" s="57"/>
      <c r="AKL53" s="57"/>
      <c r="AKM53" s="57"/>
      <c r="AKN53" s="57"/>
      <c r="AKO53" s="57"/>
      <c r="AKP53" s="57"/>
      <c r="AKQ53" s="57"/>
      <c r="AKR53" s="57"/>
      <c r="AKS53" s="57"/>
      <c r="AKT53" s="57"/>
      <c r="AKU53" s="57"/>
      <c r="AKV53" s="57"/>
      <c r="AKW53" s="57"/>
      <c r="AKX53" s="57"/>
      <c r="AKY53" s="57"/>
      <c r="AKZ53" s="57"/>
      <c r="ALA53" s="57"/>
      <c r="ALB53" s="57"/>
      <c r="ALC53" s="57"/>
      <c r="ALD53" s="57"/>
      <c r="ALE53" s="57"/>
      <c r="ALF53" s="57"/>
      <c r="ALG53" s="57"/>
      <c r="ALH53" s="57"/>
      <c r="ALI53" s="57"/>
      <c r="ALJ53" s="57"/>
      <c r="ALK53" s="57"/>
      <c r="ALL53" s="57"/>
      <c r="ALM53" s="57"/>
      <c r="ALN53" s="57"/>
      <c r="ALO53" s="57"/>
      <c r="ALP53" s="57"/>
      <c r="ALQ53" s="57"/>
      <c r="ALR53" s="57"/>
      <c r="ALS53" s="57"/>
      <c r="ALT53" s="57"/>
      <c r="ALU53" s="57"/>
      <c r="ALV53" s="57"/>
      <c r="ALW53" s="57"/>
      <c r="ALX53" s="57"/>
      <c r="ALY53" s="57"/>
      <c r="ALZ53" s="57"/>
      <c r="AMA53" s="57"/>
      <c r="AMB53" s="57"/>
      <c r="AMC53" s="57"/>
      <c r="AMD53" s="57"/>
      <c r="AME53" s="57"/>
      <c r="AMF53" s="57"/>
      <c r="AMG53" s="57"/>
      <c r="AMH53" s="57"/>
      <c r="AMI53" s="57"/>
      <c r="AMJ53" s="57"/>
      <c r="AMK53" s="57"/>
      <c r="AML53" s="57"/>
      <c r="AMM53" s="57"/>
      <c r="AMN53" s="57"/>
      <c r="AMO53" s="57"/>
      <c r="AMP53" s="57"/>
      <c r="AMQ53" s="57"/>
      <c r="AMR53" s="57"/>
      <c r="AMS53" s="57"/>
      <c r="AMT53" s="57"/>
      <c r="AMU53" s="57"/>
      <c r="AMV53" s="57"/>
      <c r="AMW53" s="57"/>
      <c r="AMX53" s="57"/>
      <c r="AMY53" s="57"/>
      <c r="AMZ53" s="57"/>
      <c r="ANA53" s="57"/>
      <c r="ANB53" s="57"/>
      <c r="ANC53" s="57"/>
      <c r="AND53" s="57"/>
      <c r="ANE53" s="57"/>
      <c r="ANF53" s="57"/>
      <c r="ANG53" s="57"/>
      <c r="ANH53" s="57"/>
      <c r="ANI53" s="57"/>
      <c r="ANJ53" s="57"/>
      <c r="ANK53" s="57"/>
      <c r="ANL53" s="57"/>
      <c r="ANM53" s="57"/>
      <c r="ANN53" s="57"/>
      <c r="ANO53" s="57"/>
      <c r="ANP53" s="57"/>
      <c r="ANQ53" s="57"/>
      <c r="ANR53" s="57"/>
      <c r="ANS53" s="57"/>
      <c r="ANT53" s="57"/>
      <c r="ANU53" s="57"/>
      <c r="ANV53" s="57"/>
      <c r="ANW53" s="57"/>
      <c r="ANX53" s="57"/>
      <c r="ANY53" s="57"/>
      <c r="ANZ53" s="57"/>
      <c r="AOA53" s="57"/>
      <c r="AOB53" s="57"/>
      <c r="AOC53" s="57"/>
      <c r="AOD53" s="57"/>
      <c r="AOE53" s="57"/>
      <c r="AOF53" s="57"/>
      <c r="AOG53" s="57"/>
      <c r="AOH53" s="57"/>
      <c r="AOI53" s="57"/>
      <c r="AOJ53" s="57"/>
      <c r="AOK53" s="57"/>
      <c r="AOL53" s="57"/>
      <c r="AOM53" s="57"/>
      <c r="AON53" s="57"/>
      <c r="AOO53" s="57"/>
      <c r="AOP53" s="57"/>
      <c r="AOQ53" s="57"/>
      <c r="AOR53" s="57"/>
      <c r="AOS53" s="57"/>
      <c r="AOT53" s="57"/>
      <c r="AOU53" s="57"/>
      <c r="AOV53" s="57"/>
      <c r="AOW53" s="57"/>
      <c r="AOX53" s="57"/>
      <c r="AOY53" s="57"/>
      <c r="AOZ53" s="57"/>
      <c r="APA53" s="57"/>
      <c r="APB53" s="57"/>
      <c r="APC53" s="57"/>
      <c r="APD53" s="57"/>
      <c r="APE53" s="57"/>
      <c r="APF53" s="57"/>
      <c r="APG53" s="57"/>
      <c r="APH53" s="57"/>
      <c r="API53" s="57"/>
      <c r="APJ53" s="57"/>
      <c r="APK53" s="57"/>
      <c r="APL53" s="57"/>
      <c r="APM53" s="57"/>
      <c r="APN53" s="57"/>
      <c r="APO53" s="57"/>
      <c r="APP53" s="57"/>
      <c r="APQ53" s="57"/>
      <c r="APR53" s="57"/>
      <c r="APS53" s="57"/>
      <c r="APT53" s="57"/>
      <c r="APU53" s="57"/>
      <c r="APV53" s="57"/>
      <c r="APW53" s="57"/>
      <c r="APX53" s="57"/>
      <c r="APY53" s="57"/>
    </row>
    <row r="54" spans="1:1117" x14ac:dyDescent="0.2">
      <c r="A54" s="53" t="s">
        <v>505</v>
      </c>
      <c r="B54" s="42">
        <f t="shared" si="1"/>
        <v>62.533749999999998</v>
      </c>
      <c r="C54" s="42">
        <f t="shared" si="2"/>
        <v>4.8105468749999998E-2</v>
      </c>
      <c r="D54" s="42">
        <f t="shared" si="2"/>
        <v>0</v>
      </c>
      <c r="E54" s="42">
        <f t="shared" si="3"/>
        <v>82.972685546874999</v>
      </c>
      <c r="F54" s="42">
        <f t="shared" si="4"/>
        <v>1.2462792968750001</v>
      </c>
      <c r="G54" s="42">
        <f t="shared" si="5"/>
        <v>171.31546874999998</v>
      </c>
      <c r="H54" s="42">
        <f t="shared" si="7"/>
        <v>0</v>
      </c>
      <c r="I54" s="42">
        <f t="shared" si="8"/>
        <v>1.3582031250000002</v>
      </c>
      <c r="J54" s="42">
        <f t="shared" si="9"/>
        <v>0</v>
      </c>
      <c r="K54" s="42">
        <f t="shared" si="9"/>
        <v>0.46712890624999998</v>
      </c>
      <c r="L54" s="42">
        <f t="shared" si="6"/>
        <v>4.9204785156249997</v>
      </c>
      <c r="M54" s="42">
        <f t="shared" si="6"/>
        <v>0.16963867187500001</v>
      </c>
      <c r="N54" s="50">
        <f t="shared" si="10"/>
        <v>325.03173828125</v>
      </c>
      <c r="O54" s="42"/>
      <c r="S54" s="4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row>
    <row r="55" spans="1:1117" x14ac:dyDescent="0.2">
      <c r="A55" s="53" t="s">
        <v>506</v>
      </c>
      <c r="B55" s="42">
        <f t="shared" si="1"/>
        <v>107.8969921875</v>
      </c>
      <c r="C55" s="42">
        <f t="shared" si="2"/>
        <v>1.35962890625</v>
      </c>
      <c r="D55" s="42">
        <f t="shared" si="2"/>
        <v>0</v>
      </c>
      <c r="E55" s="42">
        <f t="shared" si="3"/>
        <v>185.01539062500001</v>
      </c>
      <c r="F55" s="42">
        <f t="shared" si="4"/>
        <v>6.4866796874999997</v>
      </c>
      <c r="G55" s="42">
        <f t="shared" si="5"/>
        <v>110.43490234375</v>
      </c>
      <c r="H55" s="42">
        <f t="shared" si="7"/>
        <v>0</v>
      </c>
      <c r="I55" s="42">
        <f t="shared" si="8"/>
        <v>4.1982421875</v>
      </c>
      <c r="J55" s="42">
        <f t="shared" si="9"/>
        <v>0</v>
      </c>
      <c r="K55" s="42">
        <f t="shared" si="9"/>
        <v>1.212646484375</v>
      </c>
      <c r="L55" s="42">
        <f t="shared" si="6"/>
        <v>28.077333984374999</v>
      </c>
      <c r="M55" s="42">
        <f t="shared" si="6"/>
        <v>0.22001953125000001</v>
      </c>
      <c r="N55" s="50">
        <f t="shared" si="10"/>
        <v>444.90183593749998</v>
      </c>
      <c r="O55" s="42"/>
      <c r="S55" s="4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row>
    <row r="56" spans="1:1117" x14ac:dyDescent="0.2">
      <c r="A56" s="53" t="s">
        <v>507</v>
      </c>
      <c r="B56" s="42">
        <f t="shared" si="1"/>
        <v>147.00599609375001</v>
      </c>
      <c r="C56" s="42">
        <f t="shared" si="2"/>
        <v>2.350791015625</v>
      </c>
      <c r="D56" s="42">
        <f t="shared" si="2"/>
        <v>0</v>
      </c>
      <c r="E56" s="42">
        <f t="shared" si="3"/>
        <v>278.12639648437499</v>
      </c>
      <c r="F56" s="42">
        <f t="shared" si="4"/>
        <v>7.6999804687499998</v>
      </c>
      <c r="G56" s="42">
        <f t="shared" si="5"/>
        <v>209.817412109375</v>
      </c>
      <c r="H56" s="42">
        <f t="shared" si="7"/>
        <v>0</v>
      </c>
      <c r="I56" s="42">
        <f t="shared" si="8"/>
        <v>15.913281250000001</v>
      </c>
      <c r="J56" s="42">
        <f t="shared" si="9"/>
        <v>2.8958511352539063</v>
      </c>
      <c r="K56" s="42">
        <f t="shared" si="9"/>
        <v>1.2292578125</v>
      </c>
      <c r="L56" s="42">
        <f t="shared" si="6"/>
        <v>37.485546874999997</v>
      </c>
      <c r="M56" s="42">
        <f t="shared" si="6"/>
        <v>0.15578125000000001</v>
      </c>
      <c r="N56" s="50">
        <f t="shared" si="10"/>
        <v>702.68029449462892</v>
      </c>
      <c r="O56" s="42"/>
      <c r="S56" s="4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row>
    <row r="57" spans="1:1117" x14ac:dyDescent="0.2">
      <c r="A57" s="53" t="s">
        <v>508</v>
      </c>
      <c r="B57" s="42">
        <f t="shared" si="1"/>
        <v>127.368349609375</v>
      </c>
      <c r="C57" s="42">
        <f t="shared" si="2"/>
        <v>2.3142578125000002</v>
      </c>
      <c r="D57" s="42">
        <f t="shared" si="2"/>
        <v>0</v>
      </c>
      <c r="E57" s="42">
        <f t="shared" si="3"/>
        <v>361.22099609374999</v>
      </c>
      <c r="F57" s="42">
        <f t="shared" si="4"/>
        <v>7.5567480468749997</v>
      </c>
      <c r="G57" s="42">
        <f t="shared" si="5"/>
        <v>224.27232421874999</v>
      </c>
      <c r="H57" s="42">
        <f t="shared" si="7"/>
        <v>0</v>
      </c>
      <c r="I57" s="42">
        <f t="shared" si="8"/>
        <v>27.105429687499999</v>
      </c>
      <c r="J57" s="42">
        <f t="shared" si="9"/>
        <v>8.6921787261962891</v>
      </c>
      <c r="K57" s="42">
        <f t="shared" si="9"/>
        <v>1.89794921875</v>
      </c>
      <c r="L57" s="42">
        <f t="shared" si="6"/>
        <v>31.372324218749998</v>
      </c>
      <c r="M57" s="42">
        <f t="shared" si="6"/>
        <v>0.167841796875</v>
      </c>
      <c r="N57" s="50">
        <f t="shared" si="10"/>
        <v>791.96839942932127</v>
      </c>
      <c r="O57" s="42"/>
      <c r="S57" s="4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row>
    <row r="58" spans="1:1117" s="12" customFormat="1" x14ac:dyDescent="0.2">
      <c r="A58" s="53" t="s">
        <v>509</v>
      </c>
      <c r="B58" s="42">
        <f t="shared" si="1"/>
        <v>204.69980468750001</v>
      </c>
      <c r="C58" s="42">
        <f t="shared" si="2"/>
        <v>1.8812011718749999</v>
      </c>
      <c r="D58" s="42">
        <f t="shared" si="2"/>
        <v>0</v>
      </c>
      <c r="E58" s="42">
        <f t="shared" si="3"/>
        <v>493.29072265624995</v>
      </c>
      <c r="F58" s="42">
        <f t="shared" si="4"/>
        <v>9.1041308593749992</v>
      </c>
      <c r="G58" s="42">
        <f t="shared" si="5"/>
        <v>328.99618164062503</v>
      </c>
      <c r="H58" s="42">
        <f t="shared" si="7"/>
        <v>18.479091796875</v>
      </c>
      <c r="I58" s="42">
        <f t="shared" si="8"/>
        <v>55.692490234375001</v>
      </c>
      <c r="J58" s="42">
        <f t="shared" si="9"/>
        <v>23.707084655761719</v>
      </c>
      <c r="K58" s="42">
        <f t="shared" si="9"/>
        <v>0.94814453124999998</v>
      </c>
      <c r="L58" s="42">
        <f t="shared" si="6"/>
        <v>36.545048828124997</v>
      </c>
      <c r="M58" s="42">
        <f t="shared" si="6"/>
        <v>0.156494140625</v>
      </c>
      <c r="N58" s="50">
        <f t="shared" si="10"/>
        <v>1173.5003952026366</v>
      </c>
      <c r="O58" s="42"/>
      <c r="P58"/>
      <c r="Q58"/>
      <c r="R58"/>
      <c r="S58" s="47"/>
      <c r="T58"/>
      <c r="U58"/>
      <c r="V58"/>
      <c r="W58"/>
      <c r="X58"/>
      <c r="Y58"/>
      <c r="Z58"/>
      <c r="AA58"/>
      <c r="AB58"/>
      <c r="AC58"/>
      <c r="AD58"/>
      <c r="AE58"/>
      <c r="AF58"/>
      <c r="AG58"/>
      <c r="AH58"/>
      <c r="AI58"/>
      <c r="AJ58" s="57"/>
      <c r="AK58" s="57"/>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c r="ES58" s="113"/>
      <c r="ET58" s="113"/>
      <c r="EU58" s="113"/>
      <c r="EV58" s="113"/>
      <c r="EW58" s="113"/>
      <c r="EX58" s="113"/>
      <c r="EY58" s="113"/>
      <c r="EZ58" s="113"/>
      <c r="FA58" s="113"/>
      <c r="FB58" s="113"/>
      <c r="FC58" s="113"/>
      <c r="FD58" s="113"/>
      <c r="FE58" s="113"/>
      <c r="FF58" s="113"/>
      <c r="FG58" s="113"/>
      <c r="FH58" s="113"/>
      <c r="FI58" s="113"/>
      <c r="FJ58" s="113"/>
      <c r="FK58" s="113"/>
      <c r="FL58" s="113"/>
      <c r="FM58" s="113"/>
      <c r="FN58" s="113"/>
      <c r="FO58" s="113"/>
      <c r="FP58" s="113"/>
      <c r="FQ58" s="113"/>
      <c r="FR58" s="113"/>
      <c r="FS58" s="113"/>
      <c r="FT58" s="113"/>
      <c r="FU58" s="113"/>
      <c r="FV58" s="113"/>
      <c r="FW58" s="113"/>
      <c r="FX58" s="113"/>
      <c r="FY58" s="113"/>
      <c r="FZ58" s="113"/>
      <c r="GA58" s="113"/>
      <c r="GB58" s="113"/>
      <c r="GC58" s="113"/>
      <c r="GD58" s="113"/>
      <c r="GE58" s="113"/>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c r="IK58" s="113"/>
      <c r="IL58" s="113"/>
      <c r="IM58" s="113"/>
      <c r="IN58" s="113"/>
      <c r="IO58" s="113"/>
      <c r="IP58" s="113"/>
      <c r="IQ58" s="113"/>
      <c r="IR58" s="113"/>
      <c r="IS58" s="113"/>
      <c r="IT58" s="113"/>
      <c r="IU58" s="113"/>
      <c r="IV58" s="113"/>
      <c r="IW58" s="113"/>
      <c r="IX58" s="113"/>
      <c r="IY58" s="113"/>
      <c r="IZ58" s="113"/>
      <c r="JA58" s="113"/>
      <c r="JB58" s="113"/>
      <c r="JC58" s="113"/>
      <c r="JD58" s="113"/>
      <c r="JE58" s="113"/>
      <c r="JF58" s="113"/>
      <c r="JG58" s="113"/>
      <c r="JH58" s="113"/>
      <c r="JI58" s="113"/>
      <c r="JJ58" s="113"/>
      <c r="JK58" s="113"/>
      <c r="JL58" s="113"/>
      <c r="JM58" s="113"/>
      <c r="JN58" s="113"/>
      <c r="JO58" s="113"/>
      <c r="JP58" s="113"/>
      <c r="JQ58" s="113"/>
      <c r="JR58" s="113"/>
      <c r="JS58" s="113"/>
      <c r="JT58" s="113"/>
      <c r="JU58" s="113"/>
      <c r="JV58" s="113"/>
      <c r="JW58" s="113"/>
      <c r="JX58" s="113"/>
      <c r="JY58" s="113"/>
      <c r="JZ58" s="113"/>
      <c r="KA58" s="113"/>
      <c r="KB58" s="113"/>
      <c r="KC58" s="113"/>
      <c r="KD58" s="113"/>
      <c r="KE58" s="113"/>
      <c r="KF58" s="113"/>
      <c r="KG58" s="113"/>
      <c r="KH58" s="113"/>
      <c r="KI58" s="113"/>
      <c r="KJ58" s="113"/>
      <c r="KK58" s="113"/>
      <c r="KL58" s="113"/>
      <c r="KM58" s="113"/>
      <c r="KN58" s="113"/>
      <c r="KO58" s="113"/>
      <c r="KP58" s="113"/>
      <c r="KQ58" s="113"/>
      <c r="KR58" s="113"/>
      <c r="KS58" s="113"/>
      <c r="KT58" s="113"/>
      <c r="KU58" s="113"/>
      <c r="KV58" s="113"/>
      <c r="KW58" s="113"/>
      <c r="KX58" s="113"/>
      <c r="KY58" s="113"/>
      <c r="KZ58" s="113"/>
      <c r="LA58" s="113"/>
      <c r="LB58" s="113"/>
      <c r="LC58" s="113"/>
      <c r="LD58" s="113"/>
      <c r="LE58" s="113"/>
      <c r="LF58" s="113"/>
      <c r="LG58" s="113"/>
      <c r="LH58" s="113"/>
      <c r="LI58" s="113"/>
      <c r="LJ58" s="113"/>
      <c r="LK58" s="113"/>
      <c r="LL58" s="113"/>
      <c r="LM58" s="113"/>
      <c r="LN58" s="113"/>
      <c r="LO58" s="113"/>
      <c r="LP58" s="113"/>
      <c r="LQ58" s="113"/>
      <c r="LR58" s="113"/>
      <c r="LS58" s="113"/>
      <c r="LT58" s="113"/>
      <c r="LU58" s="113"/>
      <c r="LV58" s="113"/>
      <c r="LW58" s="113"/>
      <c r="LX58" s="113"/>
      <c r="LY58" s="113"/>
      <c r="LZ58" s="113"/>
      <c r="MA58" s="113"/>
      <c r="MB58" s="113"/>
      <c r="MC58" s="113"/>
      <c r="MD58" s="113"/>
      <c r="ME58" s="113"/>
      <c r="MF58" s="113"/>
      <c r="MG58" s="113"/>
      <c r="MH58" s="113"/>
      <c r="MI58" s="113"/>
      <c r="MJ58" s="113"/>
      <c r="MK58" s="113"/>
      <c r="ML58" s="113"/>
      <c r="MM58" s="113"/>
      <c r="MN58" s="113"/>
      <c r="MO58" s="113"/>
      <c r="MP58" s="113"/>
      <c r="MQ58" s="113"/>
      <c r="MR58" s="113"/>
      <c r="MS58" s="113"/>
      <c r="MT58" s="113"/>
      <c r="MU58" s="113"/>
      <c r="MV58" s="113"/>
      <c r="MW58" s="113"/>
      <c r="MX58" s="113"/>
      <c r="MY58" s="113"/>
      <c r="MZ58" s="113"/>
      <c r="NA58" s="113"/>
      <c r="NB58" s="113"/>
      <c r="NC58" s="113"/>
      <c r="ND58" s="113"/>
      <c r="NE58" s="113"/>
      <c r="NF58" s="113"/>
      <c r="NG58" s="113"/>
      <c r="NH58" s="113"/>
      <c r="NI58" s="113"/>
      <c r="NJ58" s="113"/>
      <c r="NK58" s="113"/>
      <c r="NL58" s="113"/>
      <c r="NM58" s="113"/>
      <c r="NN58" s="113"/>
      <c r="NO58" s="113"/>
      <c r="NP58" s="113"/>
      <c r="NQ58" s="113"/>
      <c r="NR58" s="113"/>
      <c r="NS58" s="113"/>
      <c r="NT58" s="113"/>
      <c r="NU58" s="113"/>
      <c r="NV58" s="113"/>
      <c r="NW58" s="113"/>
      <c r="NX58" s="113"/>
      <c r="NY58" s="113"/>
      <c r="NZ58" s="113"/>
      <c r="OA58" s="113"/>
      <c r="OB58" s="113"/>
      <c r="OC58" s="113"/>
      <c r="OD58" s="113"/>
      <c r="OE58" s="113"/>
      <c r="OF58" s="113"/>
      <c r="OG58" s="113"/>
      <c r="OH58" s="113"/>
      <c r="OI58" s="113"/>
      <c r="OJ58" s="113"/>
      <c r="OK58" s="113"/>
      <c r="OL58" s="113"/>
      <c r="OM58" s="113"/>
      <c r="ON58" s="113"/>
      <c r="OO58" s="113"/>
      <c r="OP58" s="113"/>
      <c r="OQ58" s="113"/>
      <c r="OR58" s="113"/>
      <c r="OS58" s="113"/>
      <c r="OT58" s="113"/>
      <c r="OU58" s="113"/>
      <c r="OV58" s="113"/>
      <c r="OW58" s="113"/>
      <c r="OX58" s="113"/>
      <c r="OY58" s="113"/>
      <c r="OZ58" s="113"/>
      <c r="PA58" s="113"/>
      <c r="PB58" s="113"/>
      <c r="PC58" s="113"/>
      <c r="PD58" s="113"/>
      <c r="PE58" s="113"/>
      <c r="PF58" s="113"/>
      <c r="PG58" s="113"/>
      <c r="PH58" s="113"/>
      <c r="PI58" s="113"/>
      <c r="PJ58" s="113"/>
      <c r="PK58" s="113"/>
      <c r="PL58" s="113"/>
      <c r="PM58" s="113"/>
      <c r="PN58" s="113"/>
      <c r="PO58" s="113"/>
      <c r="PP58" s="113"/>
      <c r="PQ58" s="113"/>
      <c r="PR58" s="113"/>
      <c r="PS58" s="113"/>
      <c r="PT58" s="113"/>
      <c r="PU58" s="113"/>
      <c r="PV58" s="113"/>
      <c r="PW58" s="113"/>
      <c r="PX58" s="113"/>
      <c r="PY58" s="113"/>
      <c r="PZ58" s="113"/>
      <c r="QA58" s="113"/>
      <c r="QB58" s="113"/>
      <c r="QC58" s="113"/>
      <c r="QD58" s="113"/>
      <c r="QE58" s="113"/>
      <c r="QF58" s="113"/>
      <c r="QG58" s="113"/>
      <c r="QH58" s="113"/>
      <c r="QI58" s="113"/>
      <c r="QJ58" s="113"/>
      <c r="QK58" s="113"/>
      <c r="QL58" s="113"/>
      <c r="QM58" s="113"/>
      <c r="QN58" s="113"/>
      <c r="QO58" s="113"/>
      <c r="QP58" s="113"/>
      <c r="QQ58" s="113"/>
      <c r="QR58" s="113"/>
      <c r="QS58" s="113"/>
      <c r="QT58" s="113"/>
      <c r="QU58" s="113"/>
      <c r="QV58" s="113"/>
      <c r="QW58" s="113"/>
      <c r="QX58" s="113"/>
      <c r="QY58" s="113"/>
      <c r="QZ58" s="113"/>
      <c r="RA58" s="113"/>
      <c r="RB58" s="113"/>
      <c r="RC58" s="113"/>
      <c r="RD58" s="113"/>
      <c r="RE58" s="113"/>
      <c r="RF58" s="113"/>
      <c r="RG58" s="113"/>
      <c r="RH58" s="113"/>
      <c r="RI58" s="113"/>
      <c r="RJ58" s="113"/>
      <c r="RK58" s="113"/>
      <c r="RL58" s="113"/>
      <c r="RM58" s="113"/>
      <c r="RN58" s="113"/>
      <c r="RO58" s="113"/>
      <c r="RP58" s="113"/>
      <c r="RQ58" s="113"/>
      <c r="RR58" s="113"/>
      <c r="RS58" s="113"/>
      <c r="RT58" s="113"/>
      <c r="RU58" s="113"/>
      <c r="RV58" s="113"/>
      <c r="RW58" s="113"/>
      <c r="RX58" s="113"/>
      <c r="RY58" s="113"/>
      <c r="RZ58" s="113"/>
      <c r="SA58" s="113"/>
      <c r="SB58" s="113"/>
      <c r="SC58" s="113"/>
      <c r="SD58" s="113"/>
      <c r="SE58" s="113"/>
      <c r="SF58" s="113"/>
      <c r="SG58" s="113"/>
      <c r="SH58" s="113"/>
      <c r="SI58" s="113"/>
      <c r="SJ58" s="113"/>
      <c r="SK58" s="113"/>
      <c r="SL58" s="113"/>
      <c r="SM58" s="113"/>
      <c r="SN58" s="113"/>
      <c r="SO58" s="113"/>
      <c r="SP58" s="113"/>
      <c r="SQ58" s="113"/>
      <c r="SR58" s="113"/>
      <c r="SS58" s="113"/>
      <c r="ST58" s="113"/>
      <c r="SU58" s="113"/>
      <c r="SV58" s="113"/>
      <c r="SW58" s="113"/>
      <c r="SX58" s="113"/>
      <c r="SY58" s="113"/>
      <c r="SZ58" s="113"/>
      <c r="TA58" s="113"/>
      <c r="TB58" s="113"/>
      <c r="TC58" s="113"/>
      <c r="TD58" s="113"/>
      <c r="TE58" s="113"/>
      <c r="TF58" s="113"/>
      <c r="TG58" s="113"/>
      <c r="TH58" s="113"/>
      <c r="TI58" s="113"/>
      <c r="TJ58" s="113"/>
      <c r="TK58" s="113"/>
      <c r="TL58" s="113"/>
      <c r="TM58" s="113"/>
      <c r="TN58" s="113"/>
      <c r="TO58" s="113"/>
      <c r="TP58" s="113"/>
      <c r="TQ58" s="113"/>
      <c r="TR58" s="113"/>
      <c r="TS58" s="113"/>
      <c r="TT58" s="113"/>
      <c r="TU58" s="113"/>
      <c r="TV58" s="113"/>
      <c r="TW58" s="113"/>
      <c r="TX58" s="113"/>
      <c r="TY58" s="113"/>
      <c r="TZ58" s="113"/>
      <c r="UA58" s="113"/>
      <c r="UB58" s="113"/>
      <c r="UC58" s="113"/>
      <c r="UD58" s="113"/>
      <c r="UE58" s="113"/>
      <c r="UF58" s="113"/>
      <c r="UG58" s="113"/>
      <c r="UH58" s="113"/>
      <c r="UI58" s="113"/>
      <c r="UJ58" s="113"/>
      <c r="UK58" s="113"/>
      <c r="UL58" s="113"/>
      <c r="UM58" s="113"/>
      <c r="UN58" s="113"/>
      <c r="UO58" s="113"/>
      <c r="UP58" s="113"/>
      <c r="UQ58" s="113"/>
      <c r="UR58" s="113"/>
      <c r="US58" s="113"/>
      <c r="UT58" s="113"/>
      <c r="UU58" s="113"/>
      <c r="UV58" s="113"/>
      <c r="UW58" s="113"/>
      <c r="UX58" s="113"/>
      <c r="UY58" s="113"/>
      <c r="UZ58" s="113"/>
      <c r="VA58" s="113"/>
      <c r="VB58" s="113"/>
      <c r="VC58" s="113"/>
      <c r="VD58" s="113"/>
      <c r="VE58" s="113"/>
      <c r="VF58" s="113"/>
      <c r="VG58" s="113"/>
      <c r="VH58" s="113"/>
      <c r="VI58" s="113"/>
      <c r="VJ58" s="113"/>
      <c r="VK58" s="113"/>
      <c r="VL58" s="113"/>
      <c r="VM58" s="113"/>
      <c r="VN58" s="113"/>
      <c r="VO58" s="113"/>
      <c r="VP58" s="113"/>
      <c r="VQ58" s="113"/>
      <c r="VR58" s="113"/>
      <c r="VS58" s="113"/>
      <c r="VT58" s="113"/>
      <c r="VU58" s="113"/>
      <c r="VV58" s="113"/>
      <c r="VW58" s="113"/>
      <c r="VX58" s="113"/>
      <c r="VY58" s="113"/>
      <c r="VZ58" s="113"/>
      <c r="WA58" s="113"/>
      <c r="WB58" s="113"/>
      <c r="WC58" s="113"/>
      <c r="WD58" s="113"/>
      <c r="WE58" s="113"/>
      <c r="WF58" s="113"/>
      <c r="WG58" s="113"/>
      <c r="WH58" s="113"/>
      <c r="WI58" s="113"/>
      <c r="WJ58" s="113"/>
      <c r="WK58" s="113"/>
      <c r="WL58" s="113"/>
      <c r="WM58" s="113"/>
      <c r="WN58" s="113"/>
      <c r="WO58" s="113"/>
      <c r="WP58" s="113"/>
      <c r="WQ58" s="113"/>
      <c r="WR58" s="113"/>
      <c r="WS58" s="113"/>
      <c r="WT58" s="113"/>
      <c r="WU58" s="113"/>
      <c r="WV58" s="113"/>
      <c r="WW58" s="113"/>
      <c r="WX58" s="113"/>
      <c r="WY58" s="113"/>
      <c r="WZ58" s="113"/>
      <c r="XA58" s="113"/>
      <c r="XB58" s="113"/>
      <c r="XC58" s="113"/>
      <c r="XD58" s="113"/>
      <c r="XE58" s="113"/>
      <c r="XF58" s="113"/>
      <c r="XG58" s="113"/>
      <c r="XH58" s="113"/>
      <c r="XI58" s="113"/>
      <c r="XJ58" s="113"/>
      <c r="XK58" s="113"/>
      <c r="XL58" s="113"/>
      <c r="XM58" s="113"/>
      <c r="XN58" s="113"/>
      <c r="XO58" s="113"/>
      <c r="XP58" s="113"/>
      <c r="XQ58" s="113"/>
      <c r="XR58" s="113"/>
      <c r="XS58" s="113"/>
      <c r="XT58" s="113"/>
      <c r="XU58" s="113"/>
      <c r="XV58" s="113"/>
      <c r="XW58" s="113"/>
      <c r="XX58" s="113"/>
      <c r="XY58" s="113"/>
      <c r="XZ58" s="113"/>
      <c r="YA58" s="113"/>
      <c r="YB58" s="113"/>
      <c r="YC58" s="113"/>
      <c r="YD58" s="113"/>
      <c r="YE58" s="113"/>
      <c r="YF58" s="113"/>
      <c r="YG58" s="113"/>
      <c r="YH58" s="113"/>
      <c r="YI58" s="113"/>
      <c r="YJ58" s="113"/>
      <c r="YK58" s="113"/>
      <c r="YL58" s="113"/>
      <c r="YM58" s="113"/>
      <c r="YN58" s="113"/>
      <c r="YO58" s="113"/>
      <c r="YP58" s="113"/>
      <c r="YQ58" s="113"/>
      <c r="YR58" s="113"/>
      <c r="YS58" s="113"/>
      <c r="YT58" s="113"/>
      <c r="YU58" s="113"/>
      <c r="YV58" s="113"/>
      <c r="YW58" s="113"/>
      <c r="YX58" s="113"/>
      <c r="YY58" s="113"/>
      <c r="YZ58" s="113"/>
      <c r="ZA58" s="113"/>
      <c r="ZB58" s="113"/>
      <c r="ZC58" s="113"/>
      <c r="ZD58" s="113"/>
      <c r="ZE58" s="113"/>
      <c r="ZF58" s="113"/>
      <c r="ZG58" s="113"/>
      <c r="ZH58" s="113"/>
      <c r="ZI58" s="113"/>
      <c r="ZJ58" s="113"/>
      <c r="ZK58" s="113"/>
      <c r="ZL58" s="113"/>
      <c r="ZM58" s="113"/>
      <c r="ZN58" s="113"/>
      <c r="ZO58" s="113"/>
      <c r="ZP58" s="113"/>
      <c r="ZQ58" s="113"/>
      <c r="ZR58" s="113"/>
      <c r="ZS58" s="113"/>
      <c r="ZT58" s="113"/>
      <c r="ZU58" s="113"/>
      <c r="ZV58" s="113"/>
      <c r="ZW58" s="113"/>
      <c r="ZX58" s="113"/>
      <c r="ZY58" s="113"/>
      <c r="ZZ58" s="113"/>
      <c r="AAA58" s="113"/>
      <c r="AAB58" s="113"/>
      <c r="AAC58" s="113"/>
      <c r="AAD58" s="113"/>
      <c r="AAE58" s="113"/>
      <c r="AAF58" s="113"/>
      <c r="AAG58" s="113"/>
      <c r="AAH58" s="113"/>
      <c r="AAI58" s="113"/>
      <c r="AAJ58" s="113"/>
      <c r="AAK58" s="113"/>
      <c r="AAL58" s="113"/>
      <c r="AAM58" s="113"/>
      <c r="AAN58" s="113"/>
      <c r="AAO58" s="113"/>
      <c r="AAP58" s="113"/>
      <c r="AAQ58" s="113"/>
      <c r="AAR58" s="113"/>
      <c r="AAS58" s="113"/>
      <c r="AAT58" s="113"/>
      <c r="AAU58" s="113"/>
      <c r="AAV58" s="113"/>
      <c r="AAW58" s="113"/>
      <c r="AAX58" s="113"/>
      <c r="AAY58" s="113"/>
      <c r="AAZ58" s="113"/>
      <c r="ABA58" s="113"/>
      <c r="ABB58" s="113"/>
      <c r="ABC58" s="113"/>
      <c r="ABD58" s="113"/>
      <c r="ABE58" s="113"/>
      <c r="ABF58" s="113"/>
      <c r="ABG58" s="113"/>
      <c r="ABH58" s="113"/>
      <c r="ABI58" s="113"/>
      <c r="ABJ58" s="113"/>
      <c r="ABK58" s="113"/>
      <c r="ABL58" s="113"/>
      <c r="ABM58" s="113"/>
      <c r="ABN58" s="113"/>
      <c r="ABO58" s="113"/>
      <c r="ABP58" s="113"/>
      <c r="ABQ58" s="113"/>
      <c r="ABR58" s="113"/>
      <c r="ABS58" s="113"/>
      <c r="ABT58" s="113"/>
      <c r="ABU58" s="113"/>
      <c r="ABV58" s="113"/>
      <c r="ABW58" s="113"/>
      <c r="ABX58" s="113"/>
      <c r="ABY58" s="113"/>
      <c r="ABZ58" s="113"/>
      <c r="ACA58" s="113"/>
      <c r="ACB58" s="113"/>
      <c r="ACC58" s="113"/>
      <c r="ACD58" s="113"/>
      <c r="ACE58" s="113"/>
      <c r="ACF58" s="113"/>
      <c r="ACG58" s="113"/>
      <c r="ACH58" s="113"/>
      <c r="ACI58" s="113"/>
      <c r="ACJ58" s="113"/>
      <c r="ACK58" s="113"/>
      <c r="ACL58" s="113"/>
      <c r="ACM58" s="113"/>
      <c r="ACN58" s="113"/>
      <c r="ACO58" s="113"/>
      <c r="ACP58" s="113"/>
      <c r="ACQ58" s="113"/>
      <c r="ACR58" s="113"/>
      <c r="ACS58" s="113"/>
      <c r="ACT58" s="113"/>
      <c r="ACU58" s="113"/>
      <c r="ACV58" s="113"/>
      <c r="ACW58" s="113"/>
      <c r="ACX58" s="113"/>
      <c r="ACY58" s="113"/>
      <c r="ACZ58" s="113"/>
      <c r="ADA58" s="113"/>
      <c r="ADB58" s="113"/>
      <c r="ADC58" s="113"/>
      <c r="ADD58" s="113"/>
      <c r="ADE58" s="113"/>
      <c r="ADF58" s="113"/>
      <c r="ADG58" s="113"/>
      <c r="ADH58" s="113"/>
      <c r="ADI58" s="113"/>
      <c r="ADJ58" s="113"/>
      <c r="ADK58" s="113"/>
      <c r="ADL58" s="113"/>
      <c r="ADM58" s="113"/>
      <c r="ADN58" s="113"/>
      <c r="ADO58" s="113"/>
      <c r="ADP58" s="113"/>
      <c r="ADQ58" s="113"/>
      <c r="ADR58" s="113"/>
      <c r="ADS58" s="113"/>
      <c r="ADT58" s="113"/>
      <c r="ADU58" s="113"/>
      <c r="ADV58" s="113"/>
      <c r="ADW58" s="113"/>
      <c r="ADX58" s="113"/>
      <c r="ADY58" s="113"/>
      <c r="ADZ58" s="113"/>
      <c r="AEA58" s="113"/>
      <c r="AEB58" s="113"/>
      <c r="AEC58" s="113"/>
      <c r="AED58" s="113"/>
      <c r="AEE58" s="113"/>
      <c r="AEF58" s="113"/>
      <c r="AEG58" s="113"/>
      <c r="AEH58" s="113"/>
      <c r="AEI58" s="113"/>
      <c r="AEJ58" s="113"/>
      <c r="AEK58" s="113"/>
      <c r="AEL58" s="113"/>
      <c r="AEM58" s="113"/>
      <c r="AEN58" s="113"/>
      <c r="AEO58" s="113"/>
      <c r="AEP58" s="113"/>
      <c r="AEQ58" s="113"/>
      <c r="AER58" s="113"/>
      <c r="AES58" s="113"/>
      <c r="AET58" s="113"/>
      <c r="AEU58" s="113"/>
      <c r="AEV58" s="113"/>
      <c r="AEW58" s="113"/>
      <c r="AEX58" s="113"/>
      <c r="AEY58" s="113"/>
      <c r="AEZ58" s="113"/>
      <c r="AFA58" s="113"/>
      <c r="AFB58" s="113"/>
      <c r="AFC58" s="113"/>
      <c r="AFD58" s="113"/>
      <c r="AFE58" s="113"/>
      <c r="AFF58" s="113"/>
      <c r="AFG58" s="113"/>
      <c r="AFH58" s="113"/>
      <c r="AFI58" s="113"/>
      <c r="AFJ58" s="113"/>
      <c r="AFK58" s="113"/>
      <c r="AFL58" s="113"/>
      <c r="AFM58" s="113"/>
      <c r="AFN58" s="113"/>
      <c r="AFO58" s="113"/>
      <c r="AFP58" s="113"/>
      <c r="AFQ58" s="113"/>
      <c r="AFR58" s="113"/>
      <c r="AFS58" s="113"/>
      <c r="AFT58" s="113"/>
      <c r="AFU58" s="113"/>
      <c r="AFV58" s="113"/>
      <c r="AFW58" s="113"/>
      <c r="AFX58" s="113"/>
      <c r="AFY58" s="113"/>
      <c r="AFZ58" s="113"/>
      <c r="AGA58" s="113"/>
      <c r="AGB58" s="113"/>
      <c r="AGC58" s="113"/>
      <c r="AGD58" s="113"/>
      <c r="AGE58" s="113"/>
      <c r="AGF58" s="113"/>
      <c r="AGG58" s="113"/>
      <c r="AGH58" s="113"/>
      <c r="AGI58" s="113"/>
      <c r="AGJ58" s="113"/>
      <c r="AGK58" s="113"/>
      <c r="AGL58" s="113"/>
      <c r="AGM58" s="113"/>
      <c r="AGN58" s="113"/>
      <c r="AGO58" s="113"/>
      <c r="AGP58" s="113"/>
      <c r="AGQ58" s="113"/>
      <c r="AGR58" s="113"/>
      <c r="AGS58" s="113"/>
      <c r="AGT58" s="113"/>
      <c r="AGU58" s="113"/>
      <c r="AGV58" s="113"/>
      <c r="AGW58" s="113"/>
      <c r="AGX58" s="113"/>
      <c r="AGY58" s="113"/>
      <c r="AGZ58" s="113"/>
      <c r="AHA58" s="113"/>
      <c r="AHB58" s="113"/>
      <c r="AHC58" s="113"/>
      <c r="AHD58" s="113"/>
      <c r="AHE58" s="113"/>
      <c r="AHF58" s="113"/>
      <c r="AHG58" s="113"/>
      <c r="AHH58" s="113"/>
      <c r="AHI58" s="113"/>
      <c r="AHJ58" s="113"/>
      <c r="AHK58" s="113"/>
      <c r="AHL58" s="113"/>
      <c r="AHM58" s="113"/>
      <c r="AHN58" s="113"/>
      <c r="AHO58" s="113"/>
      <c r="AHP58" s="113"/>
      <c r="AHQ58" s="113"/>
      <c r="AHR58" s="113"/>
      <c r="AHS58" s="113"/>
      <c r="AHT58" s="113"/>
      <c r="AHU58" s="113"/>
      <c r="AHV58" s="113"/>
      <c r="AHW58" s="113"/>
      <c r="AHX58" s="113"/>
      <c r="AHY58" s="113"/>
      <c r="AHZ58" s="113"/>
      <c r="AIA58" s="113"/>
      <c r="AIB58" s="113"/>
      <c r="AIC58" s="113"/>
      <c r="AID58" s="113"/>
      <c r="AIE58" s="113"/>
      <c r="AIF58" s="113"/>
      <c r="AIG58" s="113"/>
      <c r="AIH58" s="113"/>
      <c r="AII58" s="113"/>
      <c r="AIJ58" s="113"/>
      <c r="AIK58" s="113"/>
      <c r="AIL58" s="113"/>
      <c r="AIM58" s="113"/>
      <c r="AIN58" s="113"/>
      <c r="AIO58" s="113"/>
      <c r="AIP58" s="113"/>
      <c r="AIQ58" s="113"/>
      <c r="AIR58" s="113"/>
      <c r="AIS58" s="113"/>
      <c r="AIT58" s="113"/>
      <c r="AIU58" s="113"/>
      <c r="AIV58" s="113"/>
      <c r="AIW58" s="113"/>
      <c r="AIX58" s="113"/>
      <c r="AIY58" s="113"/>
      <c r="AIZ58" s="113"/>
      <c r="AJA58" s="113"/>
      <c r="AJB58" s="113"/>
      <c r="AJC58" s="113"/>
      <c r="AJD58" s="113"/>
      <c r="AJE58" s="113"/>
      <c r="AJF58" s="113"/>
      <c r="AJG58" s="113"/>
      <c r="AJH58" s="113"/>
      <c r="AJI58" s="113"/>
      <c r="AJJ58" s="113"/>
      <c r="AJK58" s="113"/>
      <c r="AJL58" s="113"/>
      <c r="AJM58" s="113"/>
      <c r="AJN58" s="113"/>
      <c r="AJO58" s="113"/>
      <c r="AJP58" s="113"/>
      <c r="AJQ58" s="113"/>
      <c r="AJR58" s="113"/>
      <c r="AJS58" s="113"/>
      <c r="AJT58" s="113"/>
      <c r="AJU58" s="113"/>
      <c r="AJV58" s="113"/>
      <c r="AJW58" s="113"/>
      <c r="AJX58" s="113"/>
      <c r="AJY58" s="113"/>
      <c r="AJZ58" s="113"/>
      <c r="AKA58" s="113"/>
      <c r="AKB58" s="113"/>
      <c r="AKC58" s="113"/>
      <c r="AKD58" s="113"/>
      <c r="AKE58" s="113"/>
      <c r="AKF58" s="113"/>
      <c r="AKG58" s="113"/>
      <c r="AKH58" s="113"/>
      <c r="AKI58" s="113"/>
      <c r="AKJ58" s="113"/>
      <c r="AKK58" s="113"/>
      <c r="AKL58" s="113"/>
      <c r="AKM58" s="113"/>
      <c r="AKN58" s="113"/>
      <c r="AKO58" s="113"/>
      <c r="AKP58" s="113"/>
      <c r="AKQ58" s="113"/>
      <c r="AKR58" s="113"/>
      <c r="AKS58" s="113"/>
      <c r="AKT58" s="113"/>
      <c r="AKU58" s="113"/>
      <c r="AKV58" s="113"/>
      <c r="AKW58" s="113"/>
      <c r="AKX58" s="113"/>
      <c r="AKY58" s="113"/>
      <c r="AKZ58" s="113"/>
      <c r="ALA58" s="113"/>
      <c r="ALB58" s="113"/>
      <c r="ALC58" s="113"/>
      <c r="ALD58" s="113"/>
      <c r="ALE58" s="113"/>
      <c r="ALF58" s="113"/>
      <c r="ALG58" s="113"/>
      <c r="ALH58" s="113"/>
      <c r="ALI58" s="113"/>
      <c r="ALJ58" s="113"/>
      <c r="ALK58" s="113"/>
      <c r="ALL58" s="113"/>
      <c r="ALM58" s="113"/>
      <c r="ALN58" s="113"/>
      <c r="ALO58" s="113"/>
      <c r="ALP58" s="113"/>
      <c r="ALQ58" s="113"/>
      <c r="ALR58" s="113"/>
      <c r="ALS58" s="113"/>
      <c r="ALT58" s="113"/>
      <c r="ALU58" s="113"/>
      <c r="ALV58" s="113"/>
      <c r="ALW58" s="113"/>
      <c r="ALX58" s="113"/>
      <c r="ALY58" s="113"/>
      <c r="ALZ58" s="113"/>
      <c r="AMA58" s="113"/>
      <c r="AMB58" s="113"/>
      <c r="AMC58" s="113"/>
      <c r="AMD58" s="113"/>
      <c r="AME58" s="113"/>
      <c r="AMF58" s="113"/>
      <c r="AMG58" s="113"/>
      <c r="AMH58" s="113"/>
      <c r="AMI58" s="113"/>
      <c r="AMJ58" s="113"/>
      <c r="AMK58" s="113"/>
      <c r="AML58" s="113"/>
      <c r="AMM58" s="113"/>
      <c r="AMN58" s="113"/>
      <c r="AMO58" s="113"/>
      <c r="AMP58" s="113"/>
      <c r="AMQ58" s="113"/>
      <c r="AMR58" s="113"/>
      <c r="AMS58" s="113"/>
      <c r="AMT58" s="113"/>
      <c r="AMU58" s="113"/>
      <c r="AMV58" s="113"/>
      <c r="AMW58" s="113"/>
      <c r="AMX58" s="113"/>
      <c r="AMY58" s="113"/>
      <c r="AMZ58" s="113"/>
      <c r="ANA58" s="113"/>
      <c r="ANB58" s="113"/>
      <c r="ANC58" s="113"/>
      <c r="AND58" s="113"/>
      <c r="ANE58" s="113"/>
      <c r="ANF58" s="113"/>
      <c r="ANG58" s="113"/>
      <c r="ANH58" s="113"/>
      <c r="ANI58" s="113"/>
      <c r="ANJ58" s="113"/>
      <c r="ANK58" s="113"/>
      <c r="ANL58" s="113"/>
      <c r="ANM58" s="113"/>
      <c r="ANN58" s="113"/>
      <c r="ANO58" s="113"/>
      <c r="ANP58" s="113"/>
      <c r="ANQ58" s="113"/>
      <c r="ANR58" s="113"/>
      <c r="ANS58" s="113"/>
      <c r="ANT58" s="113"/>
      <c r="ANU58" s="113"/>
      <c r="ANV58" s="113"/>
      <c r="ANW58" s="113"/>
      <c r="ANX58" s="113"/>
      <c r="ANY58" s="113"/>
      <c r="ANZ58" s="113"/>
      <c r="AOA58" s="113"/>
      <c r="AOB58" s="113"/>
      <c r="AOC58" s="113"/>
      <c r="AOD58" s="113"/>
      <c r="AOE58" s="113"/>
      <c r="AOF58" s="113"/>
      <c r="AOG58" s="113"/>
      <c r="AOH58" s="113"/>
      <c r="AOI58" s="113"/>
      <c r="AOJ58" s="113"/>
      <c r="AOK58" s="113"/>
      <c r="AOL58" s="113"/>
      <c r="AOM58" s="113"/>
      <c r="AON58" s="113"/>
      <c r="AOO58" s="113"/>
      <c r="AOP58" s="113"/>
      <c r="AOQ58" s="113"/>
      <c r="AOR58" s="113"/>
      <c r="AOS58" s="113"/>
      <c r="AOT58" s="113"/>
      <c r="AOU58" s="113"/>
      <c r="AOV58" s="113"/>
      <c r="AOW58" s="113"/>
      <c r="AOX58" s="113"/>
      <c r="AOY58" s="113"/>
      <c r="AOZ58" s="113"/>
      <c r="APA58" s="113"/>
      <c r="APB58" s="113"/>
      <c r="APC58" s="113"/>
      <c r="APD58" s="113"/>
      <c r="APE58" s="113"/>
      <c r="APF58" s="113"/>
      <c r="APG58" s="113"/>
      <c r="APH58" s="113"/>
      <c r="API58" s="113"/>
      <c r="APJ58" s="113"/>
      <c r="APK58" s="113"/>
      <c r="APL58" s="113"/>
      <c r="APM58" s="113"/>
      <c r="APN58" s="113"/>
      <c r="APO58" s="113"/>
      <c r="APP58" s="113"/>
      <c r="APQ58" s="113"/>
      <c r="APR58" s="113"/>
      <c r="APS58" s="113"/>
      <c r="APT58" s="113"/>
      <c r="APU58" s="113"/>
      <c r="APV58" s="113"/>
      <c r="APW58" s="113"/>
      <c r="APX58" s="113"/>
      <c r="APY58" s="113"/>
    </row>
    <row r="59" spans="1:1117" x14ac:dyDescent="0.2">
      <c r="A59" s="53" t="s">
        <v>510</v>
      </c>
      <c r="B59" s="42">
        <f t="shared" si="1"/>
        <v>225.239443359375</v>
      </c>
      <c r="C59" s="42">
        <f t="shared" si="2"/>
        <v>2.1581738281249998</v>
      </c>
      <c r="D59" s="42">
        <f t="shared" si="2"/>
        <v>0</v>
      </c>
      <c r="E59" s="42">
        <f t="shared" si="3"/>
        <v>192.64949218750002</v>
      </c>
      <c r="F59" s="42">
        <f t="shared" si="4"/>
        <v>8.0089160156249992</v>
      </c>
      <c r="G59" s="42">
        <f t="shared" si="5"/>
        <v>431.39848632812499</v>
      </c>
      <c r="H59" s="42">
        <f t="shared" si="7"/>
        <v>564.21239257812499</v>
      </c>
      <c r="I59" s="42">
        <f t="shared" si="8"/>
        <v>69.537167968749998</v>
      </c>
      <c r="J59" s="42">
        <f t="shared" si="9"/>
        <v>36.011285781860352</v>
      </c>
      <c r="K59" s="42">
        <f t="shared" si="9"/>
        <v>1.1746484374999999</v>
      </c>
      <c r="L59" s="42">
        <f t="shared" si="6"/>
        <v>14.05916015625</v>
      </c>
      <c r="M59" s="42">
        <f t="shared" si="6"/>
        <v>8.1708984375000002E-2</v>
      </c>
      <c r="N59" s="50">
        <f t="shared" si="10"/>
        <v>1544.5308756256104</v>
      </c>
      <c r="O59" s="42"/>
      <c r="P59" s="122"/>
      <c r="Q59" s="12"/>
      <c r="R59" s="12"/>
      <c r="S59" s="147"/>
      <c r="T59" s="12"/>
      <c r="U59" s="12"/>
      <c r="V59" s="12"/>
      <c r="W59" s="12"/>
      <c r="X59" s="12"/>
      <c r="Y59" s="12"/>
      <c r="Z59" s="12"/>
      <c r="AA59" s="12"/>
      <c r="AB59" s="12"/>
      <c r="AC59" s="12"/>
      <c r="AD59" s="12"/>
      <c r="AE59" s="12"/>
      <c r="AF59" s="12"/>
      <c r="AG59" s="12"/>
      <c r="AH59" s="12"/>
      <c r="AI59" s="12"/>
      <c r="AJ59" s="113"/>
      <c r="AK59" s="113"/>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row>
    <row r="60" spans="1:1117" x14ac:dyDescent="0.2">
      <c r="A60" s="53" t="s">
        <v>511</v>
      </c>
      <c r="B60" s="42">
        <f t="shared" si="1"/>
        <v>167.13746093750001</v>
      </c>
      <c r="C60" s="42">
        <f t="shared" si="2"/>
        <v>16.502802734374999</v>
      </c>
      <c r="D60" s="42">
        <f t="shared" si="2"/>
        <v>0</v>
      </c>
      <c r="E60" s="42">
        <f t="shared" si="3"/>
        <v>302.79853515624995</v>
      </c>
      <c r="F60" s="42">
        <f t="shared" si="4"/>
        <v>12.077255859375001</v>
      </c>
      <c r="G60" s="42">
        <f t="shared" si="5"/>
        <v>448.11911132812497</v>
      </c>
      <c r="H60" s="121">
        <f t="shared" si="7"/>
        <v>813.94316406250005</v>
      </c>
      <c r="I60" s="42">
        <f t="shared" si="8"/>
        <v>81.316923828124999</v>
      </c>
      <c r="J60" s="42">
        <f t="shared" si="9"/>
        <v>59.605855941772468</v>
      </c>
      <c r="K60" s="121">
        <f t="shared" si="9"/>
        <v>0.73626953125000005</v>
      </c>
      <c r="L60" s="121">
        <f t="shared" si="6"/>
        <v>62.173291015624997</v>
      </c>
      <c r="M60" s="121">
        <f t="shared" si="6"/>
        <v>6.4414062499999994E-2</v>
      </c>
      <c r="N60" s="50">
        <f t="shared" si="10"/>
        <v>1964.4750844573973</v>
      </c>
      <c r="O60" s="121"/>
      <c r="P60" s="47"/>
      <c r="S60" s="466"/>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c r="JT60" s="57"/>
      <c r="JU60" s="57"/>
      <c r="JV60" s="57"/>
      <c r="JW60" s="57"/>
      <c r="JX60" s="57"/>
      <c r="JY60" s="57"/>
      <c r="JZ60" s="57"/>
      <c r="KA60" s="57"/>
      <c r="KB60" s="57"/>
      <c r="KC60" s="57"/>
      <c r="KD60" s="57"/>
      <c r="KE60" s="57"/>
      <c r="KF60" s="57"/>
      <c r="KG60" s="57"/>
      <c r="KH60" s="57"/>
      <c r="KI60" s="57"/>
      <c r="KJ60" s="57"/>
      <c r="KK60" s="57"/>
      <c r="KL60" s="57"/>
      <c r="KM60" s="57"/>
      <c r="KN60" s="57"/>
      <c r="KO60" s="57"/>
      <c r="KP60" s="57"/>
      <c r="KQ60" s="57"/>
      <c r="KR60" s="57"/>
      <c r="KS60" s="57"/>
      <c r="KT60" s="57"/>
      <c r="KU60" s="57"/>
      <c r="KV60" s="57"/>
      <c r="KW60" s="57"/>
      <c r="KX60" s="57"/>
      <c r="KY60" s="57"/>
      <c r="KZ60" s="57"/>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c r="MN60" s="57"/>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c r="QJ60" s="57"/>
      <c r="QK60" s="57"/>
      <c r="QL60" s="57"/>
      <c r="QM60" s="57"/>
      <c r="QN60" s="57"/>
      <c r="QO60" s="57"/>
      <c r="QP60" s="57"/>
      <c r="QQ60" s="57"/>
      <c r="QR60" s="57"/>
      <c r="QS60" s="57"/>
      <c r="QT60" s="57"/>
      <c r="QU60" s="57"/>
      <c r="QV60" s="57"/>
      <c r="QW60" s="57"/>
      <c r="QX60" s="57"/>
      <c r="QY60" s="57"/>
      <c r="QZ60" s="57"/>
      <c r="RA60" s="57"/>
      <c r="RB60" s="57"/>
      <c r="RC60" s="57"/>
      <c r="RD60" s="57"/>
      <c r="RE60" s="57"/>
      <c r="RF60" s="57"/>
      <c r="RG60" s="57"/>
      <c r="RH60" s="57"/>
      <c r="RI60" s="57"/>
      <c r="RJ60" s="57"/>
      <c r="RK60" s="57"/>
      <c r="RL60" s="57"/>
      <c r="RM60" s="57"/>
      <c r="RN60" s="57"/>
      <c r="RO60" s="57"/>
      <c r="RP60" s="57"/>
      <c r="RQ60" s="57"/>
      <c r="RR60" s="57"/>
      <c r="RS60" s="57"/>
      <c r="RT60" s="57"/>
      <c r="RU60" s="57"/>
      <c r="RV60" s="57"/>
      <c r="RW60" s="57"/>
      <c r="RX60" s="57"/>
      <c r="RY60" s="57"/>
      <c r="RZ60" s="57"/>
      <c r="SA60" s="57"/>
      <c r="SB60" s="57"/>
      <c r="SC60" s="57"/>
      <c r="SD60" s="57"/>
      <c r="SE60" s="57"/>
      <c r="SF60" s="57"/>
      <c r="SG60" s="57"/>
      <c r="SH60" s="57"/>
      <c r="SI60" s="57"/>
      <c r="SJ60" s="57"/>
      <c r="SK60" s="57"/>
      <c r="SL60" s="57"/>
      <c r="SM60" s="57"/>
      <c r="SN60" s="57"/>
      <c r="SO60" s="57"/>
      <c r="SP60" s="57"/>
      <c r="SQ60" s="57"/>
      <c r="SR60" s="57"/>
      <c r="SS60" s="57"/>
      <c r="ST60" s="57"/>
      <c r="SU60" s="57"/>
      <c r="SV60" s="57"/>
      <c r="SW60" s="57"/>
      <c r="SX60" s="57"/>
      <c r="SY60" s="57"/>
      <c r="SZ60" s="57"/>
      <c r="TA60" s="57"/>
      <c r="TB60" s="57"/>
      <c r="TC60" s="57"/>
      <c r="TD60" s="57"/>
      <c r="TE60" s="57"/>
      <c r="TF60" s="57"/>
      <c r="TG60" s="57"/>
      <c r="TH60" s="57"/>
      <c r="TI60" s="57"/>
      <c r="TJ60" s="57"/>
      <c r="TK60" s="57"/>
      <c r="TL60" s="57"/>
      <c r="TM60" s="57"/>
      <c r="TN60" s="57"/>
      <c r="TO60" s="57"/>
      <c r="TP60" s="57"/>
      <c r="TQ60" s="57"/>
      <c r="TR60" s="57"/>
      <c r="TS60" s="57"/>
      <c r="TT60" s="57"/>
      <c r="TU60" s="57"/>
      <c r="TV60" s="57"/>
      <c r="TW60" s="57"/>
      <c r="TX60" s="57"/>
      <c r="TY60" s="57"/>
      <c r="TZ60" s="57"/>
      <c r="UA60" s="57"/>
      <c r="UB60" s="57"/>
      <c r="UC60" s="57"/>
      <c r="UD60" s="57"/>
      <c r="UE60" s="57"/>
      <c r="UF60" s="57"/>
      <c r="UG60" s="57"/>
      <c r="UH60" s="57"/>
      <c r="UI60" s="57"/>
      <c r="UJ60" s="57"/>
      <c r="UK60" s="57"/>
      <c r="UL60" s="57"/>
      <c r="UM60" s="57"/>
      <c r="UN60" s="57"/>
      <c r="UO60" s="57"/>
      <c r="UP60" s="57"/>
      <c r="UQ60" s="57"/>
      <c r="UR60" s="57"/>
      <c r="US60" s="57"/>
      <c r="UT60" s="57"/>
      <c r="UU60" s="57"/>
      <c r="UV60" s="57"/>
      <c r="UW60" s="57"/>
      <c r="UX60" s="57"/>
      <c r="UY60" s="57"/>
      <c r="UZ60" s="57"/>
      <c r="VA60" s="57"/>
      <c r="VB60" s="57"/>
      <c r="VC60" s="57"/>
      <c r="VD60" s="57"/>
      <c r="VE60" s="57"/>
      <c r="VF60" s="57"/>
      <c r="VG60" s="57"/>
      <c r="VH60" s="57"/>
      <c r="VI60" s="57"/>
      <c r="VJ60" s="57"/>
      <c r="VK60" s="57"/>
      <c r="VL60" s="57"/>
      <c r="VM60" s="57"/>
      <c r="VN60" s="57"/>
      <c r="VO60" s="57"/>
      <c r="VP60" s="57"/>
      <c r="VQ60" s="57"/>
      <c r="VR60" s="57"/>
      <c r="VS60" s="57"/>
      <c r="VT60" s="57"/>
      <c r="VU60" s="57"/>
      <c r="VV60" s="57"/>
      <c r="VW60" s="57"/>
      <c r="VX60" s="57"/>
      <c r="VY60" s="57"/>
      <c r="VZ60" s="57"/>
      <c r="WA60" s="57"/>
      <c r="WB60" s="57"/>
      <c r="WC60" s="57"/>
      <c r="WD60" s="57"/>
      <c r="WE60" s="57"/>
      <c r="WF60" s="57"/>
      <c r="WG60" s="57"/>
      <c r="WH60" s="57"/>
      <c r="WI60" s="57"/>
      <c r="WJ60" s="57"/>
      <c r="WK60" s="57"/>
      <c r="WL60" s="57"/>
      <c r="WM60" s="57"/>
      <c r="WN60" s="57"/>
      <c r="WO60" s="57"/>
      <c r="WP60" s="57"/>
      <c r="WQ60" s="57"/>
      <c r="WR60" s="57"/>
      <c r="WS60" s="57"/>
      <c r="WT60" s="57"/>
      <c r="WU60" s="57"/>
      <c r="WV60" s="57"/>
      <c r="WW60" s="57"/>
      <c r="WX60" s="57"/>
      <c r="WY60" s="57"/>
      <c r="WZ60" s="57"/>
      <c r="XA60" s="57"/>
      <c r="XB60" s="57"/>
      <c r="XC60" s="57"/>
      <c r="XD60" s="57"/>
      <c r="XE60" s="57"/>
      <c r="XF60" s="57"/>
      <c r="XG60" s="57"/>
      <c r="XH60" s="57"/>
      <c r="XI60" s="57"/>
      <c r="XJ60" s="57"/>
      <c r="XK60" s="57"/>
      <c r="XL60" s="57"/>
      <c r="XM60" s="57"/>
      <c r="XN60" s="57"/>
      <c r="XO60" s="57"/>
      <c r="XP60" s="57"/>
      <c r="XQ60" s="57"/>
      <c r="XR60" s="57"/>
      <c r="XS60" s="57"/>
      <c r="XT60" s="57"/>
      <c r="XU60" s="57"/>
      <c r="XV60" s="57"/>
      <c r="XW60" s="57"/>
      <c r="XX60" s="57"/>
      <c r="XY60" s="57"/>
      <c r="XZ60" s="57"/>
      <c r="YA60" s="57"/>
      <c r="YB60" s="57"/>
      <c r="YC60" s="57"/>
      <c r="YD60" s="57"/>
      <c r="YE60" s="57"/>
      <c r="YF60" s="57"/>
      <c r="YG60" s="57"/>
      <c r="YH60" s="57"/>
      <c r="YI60" s="57"/>
      <c r="YJ60" s="57"/>
      <c r="YK60" s="57"/>
      <c r="YL60" s="57"/>
      <c r="YM60" s="57"/>
      <c r="YN60" s="57"/>
      <c r="YO60" s="57"/>
      <c r="YP60" s="57"/>
      <c r="YQ60" s="57"/>
      <c r="YR60" s="57"/>
      <c r="YS60" s="57"/>
      <c r="YT60" s="57"/>
      <c r="YU60" s="57"/>
      <c r="YV60" s="57"/>
      <c r="YW60" s="57"/>
      <c r="YX60" s="57"/>
      <c r="YY60" s="57"/>
      <c r="YZ60" s="57"/>
      <c r="ZA60" s="57"/>
      <c r="ZB60" s="57"/>
      <c r="ZC60" s="57"/>
      <c r="ZD60" s="57"/>
      <c r="ZE60" s="57"/>
      <c r="ZF60" s="57"/>
      <c r="ZG60" s="57"/>
      <c r="ZH60" s="57"/>
      <c r="ZI60" s="57"/>
      <c r="ZJ60" s="57"/>
      <c r="ZK60" s="57"/>
      <c r="ZL60" s="57"/>
      <c r="ZM60" s="57"/>
      <c r="ZN60" s="57"/>
      <c r="ZO60" s="57"/>
      <c r="ZP60" s="57"/>
      <c r="ZQ60" s="57"/>
      <c r="ZR60" s="57"/>
      <c r="ZS60" s="57"/>
      <c r="ZT60" s="57"/>
      <c r="ZU60" s="57"/>
      <c r="ZV60" s="57"/>
      <c r="ZW60" s="57"/>
      <c r="ZX60" s="57"/>
      <c r="ZY60" s="57"/>
      <c r="ZZ60" s="57"/>
      <c r="AAA60" s="57"/>
      <c r="AAB60" s="57"/>
      <c r="AAC60" s="57"/>
      <c r="AAD60" s="57"/>
      <c r="AAE60" s="57"/>
      <c r="AAF60" s="57"/>
      <c r="AAG60" s="57"/>
      <c r="AAH60" s="57"/>
      <c r="AAI60" s="57"/>
      <c r="AAJ60" s="57"/>
      <c r="AAK60" s="57"/>
      <c r="AAL60" s="57"/>
      <c r="AAM60" s="57"/>
      <c r="AAN60" s="57"/>
      <c r="AAO60" s="57"/>
      <c r="AAP60" s="57"/>
      <c r="AAQ60" s="57"/>
      <c r="AAR60" s="57"/>
      <c r="AAS60" s="57"/>
      <c r="AAT60" s="57"/>
      <c r="AAU60" s="57"/>
      <c r="AAV60" s="57"/>
      <c r="AAW60" s="57"/>
      <c r="AAX60" s="57"/>
      <c r="AAY60" s="57"/>
      <c r="AAZ60" s="57"/>
      <c r="ABA60" s="57"/>
      <c r="ABB60" s="57"/>
      <c r="ABC60" s="57"/>
      <c r="ABD60" s="57"/>
      <c r="ABE60" s="57"/>
      <c r="ABF60" s="57"/>
      <c r="ABG60" s="57"/>
      <c r="ABH60" s="57"/>
      <c r="ABI60" s="57"/>
      <c r="ABJ60" s="57"/>
      <c r="ABK60" s="57"/>
      <c r="ABL60" s="57"/>
      <c r="ABM60" s="57"/>
      <c r="ABN60" s="57"/>
      <c r="ABO60" s="57"/>
      <c r="ABP60" s="57"/>
      <c r="ABQ60" s="57"/>
      <c r="ABR60" s="57"/>
      <c r="ABS60" s="57"/>
      <c r="ABT60" s="57"/>
      <c r="ABU60" s="57"/>
      <c r="ABV60" s="57"/>
      <c r="ABW60" s="57"/>
      <c r="ABX60" s="57"/>
      <c r="ABY60" s="57"/>
      <c r="ABZ60" s="57"/>
      <c r="ACA60" s="57"/>
      <c r="ACB60" s="57"/>
      <c r="ACC60" s="57"/>
      <c r="ACD60" s="57"/>
      <c r="ACE60" s="57"/>
      <c r="ACF60" s="57"/>
      <c r="ACG60" s="57"/>
      <c r="ACH60" s="57"/>
      <c r="ACI60" s="57"/>
      <c r="ACJ60" s="57"/>
      <c r="ACK60" s="57"/>
      <c r="ACL60" s="57"/>
      <c r="ACM60" s="57"/>
      <c r="ACN60" s="57"/>
      <c r="ACO60" s="57"/>
      <c r="ACP60" s="57"/>
      <c r="ACQ60" s="57"/>
      <c r="ACR60" s="57"/>
      <c r="ACS60" s="57"/>
      <c r="ACT60" s="57"/>
      <c r="ACU60" s="57"/>
      <c r="ACV60" s="57"/>
      <c r="ACW60" s="57"/>
      <c r="ACX60" s="57"/>
      <c r="ACY60" s="57"/>
      <c r="ACZ60" s="57"/>
      <c r="ADA60" s="57"/>
      <c r="ADB60" s="57"/>
      <c r="ADC60" s="57"/>
      <c r="ADD60" s="57"/>
      <c r="ADE60" s="57"/>
      <c r="ADF60" s="57"/>
      <c r="ADG60" s="57"/>
      <c r="ADH60" s="57"/>
      <c r="ADI60" s="57"/>
      <c r="ADJ60" s="57"/>
      <c r="ADK60" s="57"/>
      <c r="ADL60" s="57"/>
      <c r="ADM60" s="57"/>
      <c r="ADN60" s="57"/>
      <c r="ADO60" s="57"/>
      <c r="ADP60" s="57"/>
      <c r="ADQ60" s="57"/>
      <c r="ADR60" s="57"/>
      <c r="ADS60" s="57"/>
      <c r="ADT60" s="57"/>
      <c r="ADU60" s="57"/>
      <c r="ADV60" s="57"/>
      <c r="ADW60" s="57"/>
      <c r="ADX60" s="57"/>
      <c r="ADY60" s="57"/>
      <c r="ADZ60" s="57"/>
      <c r="AEA60" s="57"/>
      <c r="AEB60" s="57"/>
      <c r="AEC60" s="57"/>
      <c r="AED60" s="57"/>
      <c r="AEE60" s="57"/>
      <c r="AEF60" s="57"/>
      <c r="AEG60" s="57"/>
      <c r="AEH60" s="57"/>
      <c r="AEI60" s="57"/>
      <c r="AEJ60" s="57"/>
      <c r="AEK60" s="57"/>
      <c r="AEL60" s="57"/>
      <c r="AEM60" s="57"/>
      <c r="AEN60" s="57"/>
      <c r="AEO60" s="57"/>
      <c r="AEP60" s="57"/>
      <c r="AEQ60" s="57"/>
      <c r="AER60" s="57"/>
      <c r="AES60" s="57"/>
      <c r="AET60" s="57"/>
      <c r="AEU60" s="57"/>
      <c r="AEV60" s="57"/>
      <c r="AEW60" s="57"/>
      <c r="AEX60" s="57"/>
      <c r="AEY60" s="57"/>
      <c r="AEZ60" s="57"/>
      <c r="AFA60" s="57"/>
      <c r="AFB60" s="57"/>
      <c r="AFC60" s="57"/>
      <c r="AFD60" s="57"/>
      <c r="AFE60" s="57"/>
      <c r="AFF60" s="57"/>
      <c r="AFG60" s="57"/>
      <c r="AFH60" s="57"/>
      <c r="AFI60" s="57"/>
      <c r="AFJ60" s="57"/>
      <c r="AFK60" s="57"/>
      <c r="AFL60" s="57"/>
      <c r="AFM60" s="57"/>
      <c r="AFN60" s="57"/>
      <c r="AFO60" s="57"/>
      <c r="AFP60" s="57"/>
      <c r="AFQ60" s="57"/>
      <c r="AFR60" s="57"/>
      <c r="AFS60" s="57"/>
      <c r="AFT60" s="57"/>
      <c r="AFU60" s="57"/>
      <c r="AFV60" s="57"/>
      <c r="AFW60" s="57"/>
      <c r="AFX60" s="57"/>
      <c r="AFY60" s="57"/>
      <c r="AFZ60" s="57"/>
      <c r="AGA60" s="57"/>
      <c r="AGB60" s="57"/>
      <c r="AGC60" s="57"/>
      <c r="AGD60" s="57"/>
      <c r="AGE60" s="57"/>
      <c r="AGF60" s="57"/>
      <c r="AGG60" s="57"/>
      <c r="AGH60" s="57"/>
      <c r="AGI60" s="57"/>
      <c r="AGJ60" s="57"/>
      <c r="AGK60" s="57"/>
      <c r="AGL60" s="57"/>
      <c r="AGM60" s="57"/>
      <c r="AGN60" s="57"/>
      <c r="AGO60" s="57"/>
      <c r="AGP60" s="57"/>
      <c r="AGQ60" s="57"/>
      <c r="AGR60" s="57"/>
      <c r="AGS60" s="57"/>
      <c r="AGT60" s="57"/>
      <c r="AGU60" s="57"/>
      <c r="AGV60" s="57"/>
      <c r="AGW60" s="57"/>
      <c r="AGX60" s="57"/>
      <c r="AGY60" s="57"/>
      <c r="AGZ60" s="57"/>
      <c r="AHA60" s="57"/>
      <c r="AHB60" s="57"/>
      <c r="AHC60" s="57"/>
      <c r="AHD60" s="57"/>
      <c r="AHE60" s="57"/>
      <c r="AHF60" s="57"/>
      <c r="AHG60" s="57"/>
      <c r="AHH60" s="57"/>
      <c r="AHI60" s="57"/>
      <c r="AHJ60" s="57"/>
      <c r="AHK60" s="57"/>
      <c r="AHL60" s="57"/>
      <c r="AHM60" s="57"/>
      <c r="AHN60" s="57"/>
      <c r="AHO60" s="57"/>
      <c r="AHP60" s="57"/>
      <c r="AHQ60" s="57"/>
      <c r="AHR60" s="57"/>
      <c r="AHS60" s="57"/>
      <c r="AHT60" s="57"/>
      <c r="AHU60" s="57"/>
      <c r="AHV60" s="57"/>
      <c r="AHW60" s="57"/>
      <c r="AHX60" s="57"/>
      <c r="AHY60" s="57"/>
      <c r="AHZ60" s="57"/>
      <c r="AIA60" s="57"/>
      <c r="AIB60" s="57"/>
      <c r="AIC60" s="57"/>
      <c r="AID60" s="57"/>
      <c r="AIE60" s="57"/>
      <c r="AIF60" s="57"/>
      <c r="AIG60" s="57"/>
      <c r="AIH60" s="57"/>
      <c r="AII60" s="57"/>
      <c r="AIJ60" s="57"/>
      <c r="AIK60" s="57"/>
      <c r="AIL60" s="57"/>
      <c r="AIM60" s="57"/>
      <c r="AIN60" s="57"/>
      <c r="AIO60" s="57"/>
      <c r="AIP60" s="57"/>
      <c r="AIQ60" s="57"/>
      <c r="AIR60" s="57"/>
      <c r="AIS60" s="57"/>
      <c r="AIT60" s="57"/>
      <c r="AIU60" s="57"/>
      <c r="AIV60" s="57"/>
      <c r="AIW60" s="57"/>
      <c r="AIX60" s="57"/>
      <c r="AIY60" s="57"/>
      <c r="AIZ60" s="57"/>
      <c r="AJA60" s="57"/>
      <c r="AJB60" s="57"/>
      <c r="AJC60" s="57"/>
      <c r="AJD60" s="57"/>
      <c r="AJE60" s="57"/>
      <c r="AJF60" s="57"/>
      <c r="AJG60" s="57"/>
      <c r="AJH60" s="57"/>
      <c r="AJI60" s="57"/>
      <c r="AJJ60" s="57"/>
      <c r="AJK60" s="57"/>
      <c r="AJL60" s="57"/>
      <c r="AJM60" s="57"/>
      <c r="AJN60" s="57"/>
      <c r="AJO60" s="57"/>
      <c r="AJP60" s="57"/>
      <c r="AJQ60" s="57"/>
      <c r="AJR60" s="57"/>
      <c r="AJS60" s="57"/>
      <c r="AJT60" s="57"/>
      <c r="AJU60" s="57"/>
      <c r="AJV60" s="57"/>
      <c r="AJW60" s="57"/>
      <c r="AJX60" s="57"/>
      <c r="AJY60" s="57"/>
      <c r="AJZ60" s="57"/>
      <c r="AKA60" s="57"/>
      <c r="AKB60" s="57"/>
      <c r="AKC60" s="57"/>
      <c r="AKD60" s="57"/>
      <c r="AKE60" s="57"/>
      <c r="AKF60" s="57"/>
      <c r="AKG60" s="57"/>
      <c r="AKH60" s="57"/>
      <c r="AKI60" s="57"/>
      <c r="AKJ60" s="57"/>
      <c r="AKK60" s="57"/>
      <c r="AKL60" s="57"/>
      <c r="AKM60" s="57"/>
      <c r="AKN60" s="57"/>
      <c r="AKO60" s="57"/>
      <c r="AKP60" s="57"/>
      <c r="AKQ60" s="57"/>
      <c r="AKR60" s="57"/>
      <c r="AKS60" s="57"/>
      <c r="AKT60" s="57"/>
      <c r="AKU60" s="57"/>
      <c r="AKV60" s="57"/>
      <c r="AKW60" s="57"/>
      <c r="AKX60" s="57"/>
      <c r="AKY60" s="57"/>
      <c r="AKZ60" s="57"/>
      <c r="ALA60" s="57"/>
      <c r="ALB60" s="57"/>
      <c r="ALC60" s="57"/>
      <c r="ALD60" s="57"/>
      <c r="ALE60" s="57"/>
      <c r="ALF60" s="57"/>
      <c r="ALG60" s="57"/>
      <c r="ALH60" s="57"/>
      <c r="ALI60" s="57"/>
      <c r="ALJ60" s="57"/>
      <c r="ALK60" s="57"/>
      <c r="ALL60" s="57"/>
      <c r="ALM60" s="57"/>
      <c r="ALN60" s="57"/>
      <c r="ALO60" s="57"/>
      <c r="ALP60" s="57"/>
      <c r="ALQ60" s="57"/>
      <c r="ALR60" s="57"/>
      <c r="ALS60" s="57"/>
      <c r="ALT60" s="57"/>
      <c r="ALU60" s="57"/>
      <c r="ALV60" s="57"/>
      <c r="ALW60" s="57"/>
      <c r="ALX60" s="57"/>
      <c r="ALY60" s="57"/>
      <c r="ALZ60" s="57"/>
      <c r="AMA60" s="57"/>
      <c r="AMB60" s="57"/>
      <c r="AMC60" s="57"/>
      <c r="AMD60" s="57"/>
      <c r="AME60" s="57"/>
      <c r="AMF60" s="57"/>
      <c r="AMG60" s="57"/>
      <c r="AMH60" s="57"/>
      <c r="AMI60" s="57"/>
      <c r="AMJ60" s="57"/>
      <c r="AMK60" s="57"/>
      <c r="AML60" s="57"/>
      <c r="AMM60" s="57"/>
      <c r="AMN60" s="57"/>
      <c r="AMO60" s="57"/>
      <c r="AMP60" s="57"/>
      <c r="AMQ60" s="57"/>
      <c r="AMR60" s="57"/>
      <c r="AMS60" s="57"/>
      <c r="AMT60" s="57"/>
      <c r="AMU60" s="57"/>
      <c r="AMV60" s="57"/>
      <c r="AMW60" s="57"/>
      <c r="AMX60" s="57"/>
      <c r="AMY60" s="57"/>
      <c r="AMZ60" s="57"/>
      <c r="ANA60" s="57"/>
      <c r="ANB60" s="57"/>
      <c r="ANC60" s="57"/>
      <c r="AND60" s="57"/>
      <c r="ANE60" s="57"/>
      <c r="ANF60" s="57"/>
      <c r="ANG60" s="57"/>
      <c r="ANH60" s="57"/>
      <c r="ANI60" s="57"/>
      <c r="ANJ60" s="57"/>
      <c r="ANK60" s="57"/>
      <c r="ANL60" s="57"/>
      <c r="ANM60" s="57"/>
      <c r="ANN60" s="57"/>
      <c r="ANO60" s="57"/>
      <c r="ANP60" s="57"/>
      <c r="ANQ60" s="57"/>
      <c r="ANR60" s="57"/>
      <c r="ANS60" s="57"/>
      <c r="ANT60" s="57"/>
      <c r="ANU60" s="57"/>
      <c r="ANV60" s="57"/>
      <c r="ANW60" s="57"/>
      <c r="ANX60" s="57"/>
      <c r="ANY60" s="57"/>
      <c r="ANZ60" s="57"/>
      <c r="AOA60" s="57"/>
      <c r="AOB60" s="57"/>
      <c r="AOC60" s="57"/>
      <c r="AOD60" s="57"/>
      <c r="AOE60" s="57"/>
      <c r="AOF60" s="57"/>
      <c r="AOG60" s="57"/>
      <c r="AOH60" s="57"/>
      <c r="AOI60" s="57"/>
      <c r="AOJ60" s="57"/>
      <c r="AOK60" s="57"/>
      <c r="AOL60" s="57"/>
      <c r="AOM60" s="57"/>
      <c r="AON60" s="57"/>
      <c r="AOO60" s="57"/>
      <c r="AOP60" s="57"/>
      <c r="AOQ60" s="57"/>
      <c r="AOR60" s="57"/>
      <c r="AOS60" s="57"/>
      <c r="AOT60" s="57"/>
      <c r="AOU60" s="57"/>
      <c r="AOV60" s="57"/>
      <c r="AOW60" s="57"/>
      <c r="AOX60" s="57"/>
      <c r="AOY60" s="57"/>
      <c r="AOZ60" s="57"/>
      <c r="APA60" s="57"/>
      <c r="APB60" s="57"/>
      <c r="APC60" s="57"/>
      <c r="APD60" s="57"/>
      <c r="APE60" s="57"/>
      <c r="APF60" s="57"/>
      <c r="APG60" s="57"/>
      <c r="APH60" s="57"/>
      <c r="API60" s="57"/>
      <c r="APJ60" s="57"/>
      <c r="APK60" s="57"/>
      <c r="APL60" s="57"/>
      <c r="APM60" s="57"/>
      <c r="APN60" s="57"/>
      <c r="APO60" s="57"/>
      <c r="APP60" s="57"/>
      <c r="APQ60" s="57"/>
      <c r="APR60" s="57"/>
      <c r="APS60" s="57"/>
      <c r="APT60" s="57"/>
      <c r="APU60" s="57"/>
      <c r="APV60" s="57"/>
      <c r="APW60" s="57"/>
      <c r="APX60" s="57"/>
      <c r="APY60" s="57"/>
    </row>
    <row r="61" spans="1:1117" x14ac:dyDescent="0.2">
      <c r="A61" s="334" t="s">
        <v>512</v>
      </c>
      <c r="B61" s="42">
        <f t="shared" si="1"/>
        <v>187.91737431887725</v>
      </c>
      <c r="C61" s="42">
        <f t="shared" si="2"/>
        <v>41.982197265624997</v>
      </c>
      <c r="D61" s="42">
        <f t="shared" si="2"/>
        <v>9.2010803301645563</v>
      </c>
      <c r="E61" s="42">
        <f t="shared" si="3"/>
        <v>487.31976638919474</v>
      </c>
      <c r="F61" s="42">
        <f t="shared" si="4"/>
        <v>8.6275993815233889</v>
      </c>
      <c r="G61" s="42">
        <f t="shared" si="5"/>
        <v>538.93535439403638</v>
      </c>
      <c r="H61" s="42">
        <f t="shared" si="7"/>
        <v>866.74800395509089</v>
      </c>
      <c r="I61" s="42">
        <f t="shared" si="8"/>
        <v>119.99649580963225</v>
      </c>
      <c r="J61" s="42">
        <f t="shared" si="9"/>
        <v>73.955380859374998</v>
      </c>
      <c r="K61" s="42">
        <f t="shared" si="9"/>
        <v>2.859052655876436</v>
      </c>
      <c r="L61" s="42">
        <f t="shared" si="6"/>
        <v>91.35252567675154</v>
      </c>
      <c r="M61" s="42">
        <f t="shared" si="6"/>
        <v>0.31630323165882113</v>
      </c>
      <c r="N61" s="50">
        <f t="shared" si="10"/>
        <v>2429.2111342678063</v>
      </c>
      <c r="O61" s="42"/>
      <c r="P61" s="47"/>
      <c r="S61" s="466"/>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7"/>
      <c r="IX61" s="57"/>
      <c r="IY61" s="57"/>
      <c r="IZ61" s="57"/>
      <c r="JA61" s="57"/>
      <c r="JB61" s="57"/>
      <c r="JC61" s="57"/>
      <c r="JD61" s="57"/>
      <c r="JE61" s="57"/>
      <c r="JF61" s="57"/>
      <c r="JG61" s="57"/>
      <c r="JH61" s="57"/>
      <c r="JI61" s="57"/>
      <c r="JJ61" s="57"/>
      <c r="JK61" s="57"/>
      <c r="JL61" s="57"/>
      <c r="JM61" s="57"/>
      <c r="JN61" s="57"/>
      <c r="JO61" s="57"/>
      <c r="JP61" s="57"/>
      <c r="JQ61" s="57"/>
      <c r="JR61" s="57"/>
      <c r="JS61" s="57"/>
      <c r="JT61" s="57"/>
      <c r="JU61" s="57"/>
      <c r="JV61" s="57"/>
      <c r="JW61" s="57"/>
      <c r="JX61" s="57"/>
      <c r="JY61" s="57"/>
      <c r="JZ61" s="57"/>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c r="MU61" s="57"/>
      <c r="MV61" s="57"/>
      <c r="MW61" s="57"/>
      <c r="MX61" s="57"/>
      <c r="MY61" s="57"/>
      <c r="MZ61" s="57"/>
      <c r="NA61" s="57"/>
      <c r="NB61" s="57"/>
      <c r="NC61" s="57"/>
      <c r="ND61" s="57"/>
      <c r="NE61" s="57"/>
      <c r="NF61" s="57"/>
      <c r="NG61" s="57"/>
      <c r="NH61" s="57"/>
      <c r="NI61" s="57"/>
      <c r="NJ61" s="57"/>
      <c r="NK61" s="57"/>
      <c r="NL61" s="57"/>
      <c r="NM61" s="57"/>
      <c r="NN61" s="57"/>
      <c r="NO61" s="57"/>
      <c r="NP61" s="57"/>
      <c r="NQ61" s="57"/>
      <c r="NR61" s="57"/>
      <c r="NS61" s="57"/>
      <c r="NT61" s="57"/>
      <c r="NU61" s="57"/>
      <c r="NV61" s="57"/>
      <c r="NW61" s="57"/>
      <c r="NX61" s="57"/>
      <c r="NY61" s="57"/>
      <c r="NZ61" s="57"/>
      <c r="OA61" s="57"/>
      <c r="OB61" s="57"/>
      <c r="OC61" s="57"/>
      <c r="OD61" s="57"/>
      <c r="OE61" s="57"/>
      <c r="OF61" s="57"/>
      <c r="OG61" s="57"/>
      <c r="OH61" s="57"/>
      <c r="OI61" s="57"/>
      <c r="OJ61" s="57"/>
      <c r="OK61" s="57"/>
      <c r="OL61" s="57"/>
      <c r="OM61" s="57"/>
      <c r="ON61" s="57"/>
      <c r="OO61" s="57"/>
      <c r="OP61" s="57"/>
      <c r="OQ61" s="57"/>
      <c r="OR61" s="57"/>
      <c r="OS61" s="57"/>
      <c r="OT61" s="57"/>
      <c r="OU61" s="57"/>
      <c r="OV61" s="57"/>
      <c r="OW61" s="57"/>
      <c r="OX61" s="57"/>
      <c r="OY61" s="57"/>
      <c r="OZ61" s="57"/>
      <c r="PA61" s="57"/>
      <c r="PB61" s="57"/>
      <c r="PC61" s="57"/>
      <c r="PD61" s="57"/>
      <c r="PE61" s="57"/>
      <c r="PF61" s="57"/>
      <c r="PG61" s="57"/>
      <c r="PH61" s="57"/>
      <c r="PI61" s="57"/>
      <c r="PJ61" s="57"/>
      <c r="PK61" s="57"/>
      <c r="PL61" s="57"/>
      <c r="PM61" s="57"/>
      <c r="PN61" s="57"/>
      <c r="PO61" s="57"/>
      <c r="PP61" s="57"/>
      <c r="PQ61" s="57"/>
      <c r="PR61" s="57"/>
      <c r="PS61" s="57"/>
      <c r="PT61" s="57"/>
      <c r="PU61" s="57"/>
      <c r="PV61" s="57"/>
      <c r="PW61" s="57"/>
      <c r="PX61" s="57"/>
      <c r="PY61" s="57"/>
      <c r="PZ61" s="57"/>
      <c r="QA61" s="57"/>
      <c r="QB61" s="57"/>
      <c r="QC61" s="57"/>
      <c r="QD61" s="57"/>
      <c r="QE61" s="57"/>
      <c r="QF61" s="57"/>
      <c r="QG61" s="57"/>
      <c r="QH61" s="57"/>
      <c r="QI61" s="57"/>
      <c r="QJ61" s="57"/>
      <c r="QK61" s="57"/>
      <c r="QL61" s="57"/>
      <c r="QM61" s="57"/>
      <c r="QN61" s="57"/>
      <c r="QO61" s="57"/>
      <c r="QP61" s="57"/>
      <c r="QQ61" s="57"/>
      <c r="QR61" s="57"/>
      <c r="QS61" s="57"/>
      <c r="QT61" s="57"/>
      <c r="QU61" s="57"/>
      <c r="QV61" s="57"/>
      <c r="QW61" s="57"/>
      <c r="QX61" s="57"/>
      <c r="QY61" s="57"/>
      <c r="QZ61" s="57"/>
      <c r="RA61" s="57"/>
      <c r="RB61" s="57"/>
      <c r="RC61" s="57"/>
      <c r="RD61" s="57"/>
      <c r="RE61" s="57"/>
      <c r="RF61" s="57"/>
      <c r="RG61" s="57"/>
      <c r="RH61" s="57"/>
      <c r="RI61" s="57"/>
      <c r="RJ61" s="57"/>
      <c r="RK61" s="57"/>
      <c r="RL61" s="57"/>
      <c r="RM61" s="57"/>
      <c r="RN61" s="57"/>
      <c r="RO61" s="57"/>
      <c r="RP61" s="57"/>
      <c r="RQ61" s="57"/>
      <c r="RR61" s="57"/>
      <c r="RS61" s="57"/>
      <c r="RT61" s="57"/>
      <c r="RU61" s="57"/>
      <c r="RV61" s="57"/>
      <c r="RW61" s="57"/>
      <c r="RX61" s="57"/>
      <c r="RY61" s="57"/>
      <c r="RZ61" s="57"/>
      <c r="SA61" s="57"/>
      <c r="SB61" s="57"/>
      <c r="SC61" s="57"/>
      <c r="SD61" s="57"/>
      <c r="SE61" s="57"/>
      <c r="SF61" s="57"/>
      <c r="SG61" s="57"/>
      <c r="SH61" s="57"/>
      <c r="SI61" s="57"/>
      <c r="SJ61" s="57"/>
      <c r="SK61" s="57"/>
      <c r="SL61" s="57"/>
      <c r="SM61" s="57"/>
      <c r="SN61" s="57"/>
      <c r="SO61" s="57"/>
      <c r="SP61" s="57"/>
      <c r="SQ61" s="57"/>
      <c r="SR61" s="57"/>
      <c r="SS61" s="57"/>
      <c r="ST61" s="57"/>
      <c r="SU61" s="57"/>
      <c r="SV61" s="57"/>
      <c r="SW61" s="57"/>
      <c r="SX61" s="57"/>
      <c r="SY61" s="57"/>
      <c r="SZ61" s="57"/>
      <c r="TA61" s="57"/>
      <c r="TB61" s="57"/>
      <c r="TC61" s="57"/>
      <c r="TD61" s="57"/>
      <c r="TE61" s="57"/>
      <c r="TF61" s="57"/>
      <c r="TG61" s="57"/>
      <c r="TH61" s="57"/>
      <c r="TI61" s="57"/>
      <c r="TJ61" s="57"/>
      <c r="TK61" s="57"/>
      <c r="TL61" s="57"/>
      <c r="TM61" s="57"/>
      <c r="TN61" s="57"/>
      <c r="TO61" s="57"/>
      <c r="TP61" s="57"/>
      <c r="TQ61" s="57"/>
      <c r="TR61" s="57"/>
      <c r="TS61" s="57"/>
      <c r="TT61" s="57"/>
      <c r="TU61" s="57"/>
      <c r="TV61" s="57"/>
      <c r="TW61" s="57"/>
      <c r="TX61" s="57"/>
      <c r="TY61" s="57"/>
      <c r="TZ61" s="57"/>
      <c r="UA61" s="57"/>
      <c r="UB61" s="57"/>
      <c r="UC61" s="57"/>
      <c r="UD61" s="57"/>
      <c r="UE61" s="57"/>
      <c r="UF61" s="57"/>
      <c r="UG61" s="57"/>
      <c r="UH61" s="57"/>
      <c r="UI61" s="57"/>
      <c r="UJ61" s="57"/>
      <c r="UK61" s="57"/>
      <c r="UL61" s="57"/>
      <c r="UM61" s="57"/>
      <c r="UN61" s="57"/>
      <c r="UO61" s="57"/>
      <c r="UP61" s="57"/>
      <c r="UQ61" s="57"/>
      <c r="UR61" s="57"/>
      <c r="US61" s="57"/>
      <c r="UT61" s="57"/>
      <c r="UU61" s="57"/>
      <c r="UV61" s="57"/>
      <c r="UW61" s="57"/>
      <c r="UX61" s="57"/>
      <c r="UY61" s="57"/>
      <c r="UZ61" s="57"/>
      <c r="VA61" s="57"/>
      <c r="VB61" s="57"/>
      <c r="VC61" s="57"/>
      <c r="VD61" s="57"/>
      <c r="VE61" s="57"/>
      <c r="VF61" s="57"/>
      <c r="VG61" s="57"/>
      <c r="VH61" s="57"/>
      <c r="VI61" s="57"/>
      <c r="VJ61" s="57"/>
      <c r="VK61" s="57"/>
      <c r="VL61" s="57"/>
      <c r="VM61" s="57"/>
      <c r="VN61" s="57"/>
      <c r="VO61" s="57"/>
      <c r="VP61" s="57"/>
      <c r="VQ61" s="57"/>
      <c r="VR61" s="57"/>
      <c r="VS61" s="57"/>
      <c r="VT61" s="57"/>
      <c r="VU61" s="57"/>
      <c r="VV61" s="57"/>
      <c r="VW61" s="57"/>
      <c r="VX61" s="57"/>
      <c r="VY61" s="57"/>
      <c r="VZ61" s="57"/>
      <c r="WA61" s="57"/>
      <c r="WB61" s="57"/>
      <c r="WC61" s="57"/>
      <c r="WD61" s="57"/>
      <c r="WE61" s="57"/>
      <c r="WF61" s="57"/>
      <c r="WG61" s="57"/>
      <c r="WH61" s="57"/>
      <c r="WI61" s="57"/>
      <c r="WJ61" s="57"/>
      <c r="WK61" s="57"/>
      <c r="WL61" s="57"/>
      <c r="WM61" s="57"/>
      <c r="WN61" s="57"/>
      <c r="WO61" s="57"/>
      <c r="WP61" s="57"/>
      <c r="WQ61" s="57"/>
      <c r="WR61" s="57"/>
      <c r="WS61" s="57"/>
      <c r="WT61" s="57"/>
      <c r="WU61" s="57"/>
      <c r="WV61" s="57"/>
      <c r="WW61" s="57"/>
      <c r="WX61" s="57"/>
      <c r="WY61" s="57"/>
      <c r="WZ61" s="57"/>
      <c r="XA61" s="57"/>
      <c r="XB61" s="57"/>
      <c r="XC61" s="57"/>
      <c r="XD61" s="57"/>
      <c r="XE61" s="57"/>
      <c r="XF61" s="57"/>
      <c r="XG61" s="57"/>
      <c r="XH61" s="57"/>
      <c r="XI61" s="57"/>
      <c r="XJ61" s="57"/>
      <c r="XK61" s="57"/>
      <c r="XL61" s="57"/>
      <c r="XM61" s="57"/>
      <c r="XN61" s="57"/>
      <c r="XO61" s="57"/>
      <c r="XP61" s="57"/>
      <c r="XQ61" s="57"/>
      <c r="XR61" s="57"/>
      <c r="XS61" s="57"/>
      <c r="XT61" s="57"/>
      <c r="XU61" s="57"/>
      <c r="XV61" s="57"/>
      <c r="XW61" s="57"/>
      <c r="XX61" s="57"/>
      <c r="XY61" s="57"/>
      <c r="XZ61" s="57"/>
      <c r="YA61" s="57"/>
      <c r="YB61" s="57"/>
      <c r="YC61" s="57"/>
      <c r="YD61" s="57"/>
      <c r="YE61" s="57"/>
      <c r="YF61" s="57"/>
      <c r="YG61" s="57"/>
      <c r="YH61" s="57"/>
      <c r="YI61" s="57"/>
      <c r="YJ61" s="57"/>
      <c r="YK61" s="57"/>
      <c r="YL61" s="57"/>
      <c r="YM61" s="57"/>
      <c r="YN61" s="57"/>
      <c r="YO61" s="57"/>
      <c r="YP61" s="57"/>
      <c r="YQ61" s="57"/>
      <c r="YR61" s="57"/>
      <c r="YS61" s="57"/>
      <c r="YT61" s="57"/>
      <c r="YU61" s="57"/>
      <c r="YV61" s="57"/>
      <c r="YW61" s="57"/>
      <c r="YX61" s="57"/>
      <c r="YY61" s="57"/>
      <c r="YZ61" s="57"/>
      <c r="ZA61" s="57"/>
      <c r="ZB61" s="57"/>
      <c r="ZC61" s="57"/>
      <c r="ZD61" s="57"/>
      <c r="ZE61" s="57"/>
      <c r="ZF61" s="57"/>
      <c r="ZG61" s="57"/>
      <c r="ZH61" s="57"/>
      <c r="ZI61" s="57"/>
      <c r="ZJ61" s="57"/>
      <c r="ZK61" s="57"/>
      <c r="ZL61" s="57"/>
      <c r="ZM61" s="57"/>
      <c r="ZN61" s="57"/>
      <c r="ZO61" s="57"/>
      <c r="ZP61" s="57"/>
      <c r="ZQ61" s="57"/>
      <c r="ZR61" s="57"/>
      <c r="ZS61" s="57"/>
      <c r="ZT61" s="57"/>
      <c r="ZU61" s="57"/>
      <c r="ZV61" s="57"/>
      <c r="ZW61" s="57"/>
      <c r="ZX61" s="57"/>
      <c r="ZY61" s="57"/>
      <c r="ZZ61" s="57"/>
      <c r="AAA61" s="57"/>
      <c r="AAB61" s="57"/>
      <c r="AAC61" s="57"/>
      <c r="AAD61" s="57"/>
      <c r="AAE61" s="57"/>
      <c r="AAF61" s="57"/>
      <c r="AAG61" s="57"/>
      <c r="AAH61" s="57"/>
      <c r="AAI61" s="57"/>
      <c r="AAJ61" s="57"/>
      <c r="AAK61" s="57"/>
      <c r="AAL61" s="57"/>
      <c r="AAM61" s="57"/>
      <c r="AAN61" s="57"/>
      <c r="AAO61" s="57"/>
      <c r="AAP61" s="57"/>
      <c r="AAQ61" s="57"/>
      <c r="AAR61" s="57"/>
      <c r="AAS61" s="57"/>
      <c r="AAT61" s="57"/>
      <c r="AAU61" s="57"/>
      <c r="AAV61" s="57"/>
      <c r="AAW61" s="57"/>
      <c r="AAX61" s="57"/>
      <c r="AAY61" s="57"/>
      <c r="AAZ61" s="57"/>
      <c r="ABA61" s="57"/>
      <c r="ABB61" s="57"/>
      <c r="ABC61" s="57"/>
      <c r="ABD61" s="57"/>
      <c r="ABE61" s="57"/>
      <c r="ABF61" s="57"/>
      <c r="ABG61" s="57"/>
      <c r="ABH61" s="57"/>
      <c r="ABI61" s="57"/>
      <c r="ABJ61" s="57"/>
      <c r="ABK61" s="57"/>
      <c r="ABL61" s="57"/>
      <c r="ABM61" s="57"/>
      <c r="ABN61" s="57"/>
      <c r="ABO61" s="57"/>
      <c r="ABP61" s="57"/>
      <c r="ABQ61" s="57"/>
      <c r="ABR61" s="57"/>
      <c r="ABS61" s="57"/>
      <c r="ABT61" s="57"/>
      <c r="ABU61" s="57"/>
      <c r="ABV61" s="57"/>
      <c r="ABW61" s="57"/>
      <c r="ABX61" s="57"/>
      <c r="ABY61" s="57"/>
      <c r="ABZ61" s="57"/>
      <c r="ACA61" s="57"/>
      <c r="ACB61" s="57"/>
      <c r="ACC61" s="57"/>
      <c r="ACD61" s="57"/>
      <c r="ACE61" s="57"/>
      <c r="ACF61" s="57"/>
      <c r="ACG61" s="57"/>
      <c r="ACH61" s="57"/>
      <c r="ACI61" s="57"/>
      <c r="ACJ61" s="57"/>
      <c r="ACK61" s="57"/>
      <c r="ACL61" s="57"/>
      <c r="ACM61" s="57"/>
      <c r="ACN61" s="57"/>
      <c r="ACO61" s="57"/>
      <c r="ACP61" s="57"/>
      <c r="ACQ61" s="57"/>
      <c r="ACR61" s="57"/>
      <c r="ACS61" s="57"/>
      <c r="ACT61" s="57"/>
      <c r="ACU61" s="57"/>
      <c r="ACV61" s="57"/>
      <c r="ACW61" s="57"/>
      <c r="ACX61" s="57"/>
      <c r="ACY61" s="57"/>
      <c r="ACZ61" s="57"/>
      <c r="ADA61" s="57"/>
      <c r="ADB61" s="57"/>
      <c r="ADC61" s="57"/>
      <c r="ADD61" s="57"/>
      <c r="ADE61" s="57"/>
      <c r="ADF61" s="57"/>
      <c r="ADG61" s="57"/>
      <c r="ADH61" s="57"/>
      <c r="ADI61" s="57"/>
      <c r="ADJ61" s="57"/>
      <c r="ADK61" s="57"/>
      <c r="ADL61" s="57"/>
      <c r="ADM61" s="57"/>
      <c r="ADN61" s="57"/>
      <c r="ADO61" s="57"/>
      <c r="ADP61" s="57"/>
      <c r="ADQ61" s="57"/>
      <c r="ADR61" s="57"/>
      <c r="ADS61" s="57"/>
      <c r="ADT61" s="57"/>
      <c r="ADU61" s="57"/>
      <c r="ADV61" s="57"/>
      <c r="ADW61" s="57"/>
      <c r="ADX61" s="57"/>
      <c r="ADY61" s="57"/>
      <c r="ADZ61" s="57"/>
      <c r="AEA61" s="57"/>
      <c r="AEB61" s="57"/>
      <c r="AEC61" s="57"/>
      <c r="AED61" s="57"/>
      <c r="AEE61" s="57"/>
      <c r="AEF61" s="57"/>
      <c r="AEG61" s="57"/>
      <c r="AEH61" s="57"/>
      <c r="AEI61" s="57"/>
      <c r="AEJ61" s="57"/>
      <c r="AEK61" s="57"/>
      <c r="AEL61" s="57"/>
      <c r="AEM61" s="57"/>
      <c r="AEN61" s="57"/>
      <c r="AEO61" s="57"/>
      <c r="AEP61" s="57"/>
      <c r="AEQ61" s="57"/>
      <c r="AER61" s="57"/>
      <c r="AES61" s="57"/>
      <c r="AET61" s="57"/>
      <c r="AEU61" s="57"/>
      <c r="AEV61" s="57"/>
      <c r="AEW61" s="57"/>
      <c r="AEX61" s="57"/>
      <c r="AEY61" s="57"/>
      <c r="AEZ61" s="57"/>
      <c r="AFA61" s="57"/>
      <c r="AFB61" s="57"/>
      <c r="AFC61" s="57"/>
      <c r="AFD61" s="57"/>
      <c r="AFE61" s="57"/>
      <c r="AFF61" s="57"/>
      <c r="AFG61" s="57"/>
      <c r="AFH61" s="57"/>
      <c r="AFI61" s="57"/>
      <c r="AFJ61" s="57"/>
      <c r="AFK61" s="57"/>
      <c r="AFL61" s="57"/>
      <c r="AFM61" s="57"/>
      <c r="AFN61" s="57"/>
      <c r="AFO61" s="57"/>
      <c r="AFP61" s="57"/>
      <c r="AFQ61" s="57"/>
      <c r="AFR61" s="57"/>
      <c r="AFS61" s="57"/>
      <c r="AFT61" s="57"/>
      <c r="AFU61" s="57"/>
      <c r="AFV61" s="57"/>
      <c r="AFW61" s="57"/>
      <c r="AFX61" s="57"/>
      <c r="AFY61" s="57"/>
      <c r="AFZ61" s="57"/>
      <c r="AGA61" s="57"/>
      <c r="AGB61" s="57"/>
      <c r="AGC61" s="57"/>
      <c r="AGD61" s="57"/>
      <c r="AGE61" s="57"/>
      <c r="AGF61" s="57"/>
      <c r="AGG61" s="57"/>
      <c r="AGH61" s="57"/>
      <c r="AGI61" s="57"/>
      <c r="AGJ61" s="57"/>
      <c r="AGK61" s="57"/>
      <c r="AGL61" s="57"/>
      <c r="AGM61" s="57"/>
      <c r="AGN61" s="57"/>
      <c r="AGO61" s="57"/>
      <c r="AGP61" s="57"/>
      <c r="AGQ61" s="57"/>
      <c r="AGR61" s="57"/>
      <c r="AGS61" s="57"/>
      <c r="AGT61" s="57"/>
      <c r="AGU61" s="57"/>
      <c r="AGV61" s="57"/>
      <c r="AGW61" s="57"/>
      <c r="AGX61" s="57"/>
      <c r="AGY61" s="57"/>
      <c r="AGZ61" s="57"/>
      <c r="AHA61" s="57"/>
      <c r="AHB61" s="57"/>
      <c r="AHC61" s="57"/>
      <c r="AHD61" s="57"/>
      <c r="AHE61" s="57"/>
      <c r="AHF61" s="57"/>
      <c r="AHG61" s="57"/>
      <c r="AHH61" s="57"/>
      <c r="AHI61" s="57"/>
      <c r="AHJ61" s="57"/>
      <c r="AHK61" s="57"/>
      <c r="AHL61" s="57"/>
      <c r="AHM61" s="57"/>
      <c r="AHN61" s="57"/>
      <c r="AHO61" s="57"/>
      <c r="AHP61" s="57"/>
      <c r="AHQ61" s="57"/>
      <c r="AHR61" s="57"/>
      <c r="AHS61" s="57"/>
      <c r="AHT61" s="57"/>
      <c r="AHU61" s="57"/>
      <c r="AHV61" s="57"/>
      <c r="AHW61" s="57"/>
      <c r="AHX61" s="57"/>
      <c r="AHY61" s="57"/>
      <c r="AHZ61" s="57"/>
      <c r="AIA61" s="57"/>
      <c r="AIB61" s="57"/>
      <c r="AIC61" s="57"/>
      <c r="AID61" s="57"/>
      <c r="AIE61" s="57"/>
      <c r="AIF61" s="57"/>
      <c r="AIG61" s="57"/>
      <c r="AIH61" s="57"/>
      <c r="AII61" s="57"/>
      <c r="AIJ61" s="57"/>
      <c r="AIK61" s="57"/>
      <c r="AIL61" s="57"/>
      <c r="AIM61" s="57"/>
      <c r="AIN61" s="57"/>
      <c r="AIO61" s="57"/>
      <c r="AIP61" s="57"/>
      <c r="AIQ61" s="57"/>
      <c r="AIR61" s="57"/>
      <c r="AIS61" s="57"/>
      <c r="AIT61" s="57"/>
      <c r="AIU61" s="57"/>
      <c r="AIV61" s="57"/>
      <c r="AIW61" s="57"/>
      <c r="AIX61" s="57"/>
      <c r="AIY61" s="57"/>
      <c r="AIZ61" s="57"/>
      <c r="AJA61" s="57"/>
      <c r="AJB61" s="57"/>
      <c r="AJC61" s="57"/>
      <c r="AJD61" s="57"/>
      <c r="AJE61" s="57"/>
      <c r="AJF61" s="57"/>
      <c r="AJG61" s="57"/>
      <c r="AJH61" s="57"/>
      <c r="AJI61" s="57"/>
      <c r="AJJ61" s="57"/>
      <c r="AJK61" s="57"/>
      <c r="AJL61" s="57"/>
      <c r="AJM61" s="57"/>
      <c r="AJN61" s="57"/>
      <c r="AJO61" s="57"/>
      <c r="AJP61" s="57"/>
      <c r="AJQ61" s="57"/>
      <c r="AJR61" s="57"/>
      <c r="AJS61" s="57"/>
      <c r="AJT61" s="57"/>
      <c r="AJU61" s="57"/>
      <c r="AJV61" s="57"/>
      <c r="AJW61" s="57"/>
      <c r="AJX61" s="57"/>
      <c r="AJY61" s="57"/>
      <c r="AJZ61" s="57"/>
      <c r="AKA61" s="57"/>
      <c r="AKB61" s="57"/>
      <c r="AKC61" s="57"/>
      <c r="AKD61" s="57"/>
      <c r="AKE61" s="57"/>
      <c r="AKF61" s="57"/>
      <c r="AKG61" s="57"/>
      <c r="AKH61" s="57"/>
      <c r="AKI61" s="57"/>
      <c r="AKJ61" s="57"/>
      <c r="AKK61" s="57"/>
      <c r="AKL61" s="57"/>
      <c r="AKM61" s="57"/>
      <c r="AKN61" s="57"/>
      <c r="AKO61" s="57"/>
      <c r="AKP61" s="57"/>
      <c r="AKQ61" s="57"/>
      <c r="AKR61" s="57"/>
      <c r="AKS61" s="57"/>
      <c r="AKT61" s="57"/>
      <c r="AKU61" s="57"/>
      <c r="AKV61" s="57"/>
      <c r="AKW61" s="57"/>
      <c r="AKX61" s="57"/>
      <c r="AKY61" s="57"/>
      <c r="AKZ61" s="57"/>
      <c r="ALA61" s="57"/>
      <c r="ALB61" s="57"/>
      <c r="ALC61" s="57"/>
      <c r="ALD61" s="57"/>
      <c r="ALE61" s="57"/>
      <c r="ALF61" s="57"/>
      <c r="ALG61" s="57"/>
      <c r="ALH61" s="57"/>
      <c r="ALI61" s="57"/>
      <c r="ALJ61" s="57"/>
      <c r="ALK61" s="57"/>
      <c r="ALL61" s="57"/>
      <c r="ALM61" s="57"/>
      <c r="ALN61" s="57"/>
      <c r="ALO61" s="57"/>
      <c r="ALP61" s="57"/>
      <c r="ALQ61" s="57"/>
      <c r="ALR61" s="57"/>
      <c r="ALS61" s="57"/>
      <c r="ALT61" s="57"/>
      <c r="ALU61" s="57"/>
      <c r="ALV61" s="57"/>
      <c r="ALW61" s="57"/>
      <c r="ALX61" s="57"/>
      <c r="ALY61" s="57"/>
      <c r="ALZ61" s="57"/>
      <c r="AMA61" s="57"/>
      <c r="AMB61" s="57"/>
      <c r="AMC61" s="57"/>
      <c r="AMD61" s="57"/>
      <c r="AME61" s="57"/>
      <c r="AMF61" s="57"/>
      <c r="AMG61" s="57"/>
      <c r="AMH61" s="57"/>
      <c r="AMI61" s="57"/>
      <c r="AMJ61" s="57"/>
      <c r="AMK61" s="57"/>
      <c r="AML61" s="57"/>
      <c r="AMM61" s="57"/>
      <c r="AMN61" s="57"/>
      <c r="AMO61" s="57"/>
      <c r="AMP61" s="57"/>
      <c r="AMQ61" s="57"/>
      <c r="AMR61" s="57"/>
      <c r="AMS61" s="57"/>
      <c r="AMT61" s="57"/>
      <c r="AMU61" s="57"/>
      <c r="AMV61" s="57"/>
      <c r="AMW61" s="57"/>
      <c r="AMX61" s="57"/>
      <c r="AMY61" s="57"/>
      <c r="AMZ61" s="57"/>
      <c r="ANA61" s="57"/>
      <c r="ANB61" s="57"/>
      <c r="ANC61" s="57"/>
      <c r="AND61" s="57"/>
      <c r="ANE61" s="57"/>
      <c r="ANF61" s="57"/>
      <c r="ANG61" s="57"/>
      <c r="ANH61" s="57"/>
      <c r="ANI61" s="57"/>
      <c r="ANJ61" s="57"/>
      <c r="ANK61" s="57"/>
      <c r="ANL61" s="57"/>
      <c r="ANM61" s="57"/>
      <c r="ANN61" s="57"/>
      <c r="ANO61" s="57"/>
      <c r="ANP61" s="57"/>
      <c r="ANQ61" s="57"/>
      <c r="ANR61" s="57"/>
      <c r="ANS61" s="57"/>
      <c r="ANT61" s="57"/>
      <c r="ANU61" s="57"/>
      <c r="ANV61" s="57"/>
      <c r="ANW61" s="57"/>
      <c r="ANX61" s="57"/>
      <c r="ANY61" s="57"/>
      <c r="ANZ61" s="57"/>
      <c r="AOA61" s="57"/>
      <c r="AOB61" s="57"/>
      <c r="AOC61" s="57"/>
      <c r="AOD61" s="57"/>
      <c r="AOE61" s="57"/>
      <c r="AOF61" s="57"/>
      <c r="AOG61" s="57"/>
      <c r="AOH61" s="57"/>
      <c r="AOI61" s="57"/>
      <c r="AOJ61" s="57"/>
      <c r="AOK61" s="57"/>
      <c r="AOL61" s="57"/>
      <c r="AOM61" s="57"/>
      <c r="AON61" s="57"/>
      <c r="AOO61" s="57"/>
      <c r="AOP61" s="57"/>
      <c r="AOQ61" s="57"/>
      <c r="AOR61" s="57"/>
      <c r="AOS61" s="57"/>
      <c r="AOT61" s="57"/>
      <c r="AOU61" s="57"/>
      <c r="AOV61" s="57"/>
      <c r="AOW61" s="57"/>
      <c r="AOX61" s="57"/>
      <c r="AOY61" s="57"/>
      <c r="AOZ61" s="57"/>
      <c r="APA61" s="57"/>
      <c r="APB61" s="57"/>
      <c r="APC61" s="57"/>
      <c r="APD61" s="57"/>
      <c r="APE61" s="57"/>
      <c r="APF61" s="57"/>
      <c r="APG61" s="57"/>
      <c r="APH61" s="57"/>
      <c r="API61" s="57"/>
      <c r="APJ61" s="57"/>
      <c r="APK61" s="57"/>
      <c r="APL61" s="57"/>
      <c r="APM61" s="57"/>
      <c r="APN61" s="57"/>
      <c r="APO61" s="57"/>
      <c r="APP61" s="57"/>
      <c r="APQ61" s="57"/>
      <c r="APR61" s="57"/>
      <c r="APS61" s="57"/>
      <c r="APT61" s="57"/>
      <c r="APU61" s="57"/>
      <c r="APV61" s="57"/>
      <c r="APW61" s="57"/>
      <c r="APX61" s="57"/>
      <c r="APY61" s="57"/>
    </row>
    <row r="62" spans="1:1117" x14ac:dyDescent="0.2">
      <c r="A62" s="334" t="s">
        <v>513</v>
      </c>
      <c r="B62" s="42">
        <f t="shared" si="1"/>
        <v>232.70969726562501</v>
      </c>
      <c r="C62" s="42">
        <f t="shared" si="2"/>
        <v>2.6634765624999996</v>
      </c>
      <c r="D62" s="42">
        <f t="shared" si="2"/>
        <v>17.431845703124999</v>
      </c>
      <c r="E62" s="42">
        <f t="shared" si="3"/>
        <v>698.67523437499995</v>
      </c>
      <c r="F62" s="42">
        <f t="shared" si="4"/>
        <v>12.410048828124999</v>
      </c>
      <c r="G62" s="42">
        <f t="shared" si="5"/>
        <v>952.70526367187483</v>
      </c>
      <c r="H62" s="42">
        <f t="shared" si="7"/>
        <v>1287.3805273437499</v>
      </c>
      <c r="I62" s="42">
        <f t="shared" si="8"/>
        <v>140.17009765624996</v>
      </c>
      <c r="J62" s="42">
        <f t="shared" si="9"/>
        <v>173.84639648437499</v>
      </c>
      <c r="K62" s="42">
        <f t="shared" si="9"/>
        <v>4.9920605468749999</v>
      </c>
      <c r="L62" s="42">
        <f t="shared" si="6"/>
        <v>104.92124023437498</v>
      </c>
      <c r="M62" s="42">
        <f t="shared" si="6"/>
        <v>1.4294628906250002</v>
      </c>
      <c r="N62" s="50">
        <f t="shared" si="10"/>
        <v>3629.3353515624999</v>
      </c>
      <c r="O62" s="42">
        <v>239.357451171875</v>
      </c>
      <c r="P62" s="47"/>
      <c r="S62" s="466"/>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row>
    <row r="63" spans="1:1117" x14ac:dyDescent="0.2">
      <c r="A63" s="463" t="s">
        <v>514</v>
      </c>
      <c r="B63" s="42">
        <f t="shared" si="1"/>
        <v>195.51194335937498</v>
      </c>
      <c r="C63" s="42">
        <f t="shared" si="2"/>
        <v>103.1064453125</v>
      </c>
      <c r="D63" s="42">
        <f t="shared" si="2"/>
        <v>35.759863281250006</v>
      </c>
      <c r="E63" s="42">
        <f t="shared" si="3"/>
        <v>1042.4527050781251</v>
      </c>
      <c r="F63" s="42">
        <f t="shared" si="4"/>
        <v>5.9392285156250004</v>
      </c>
      <c r="G63" s="42">
        <f t="shared" si="5"/>
        <v>1178.546416015625</v>
      </c>
      <c r="H63" s="42">
        <f t="shared" si="7"/>
        <v>1578.392802734375</v>
      </c>
      <c r="I63" s="42">
        <f>(R84+S84+T84)/1024</f>
        <v>185.13568359375</v>
      </c>
      <c r="J63" s="42">
        <f t="shared" si="9"/>
        <v>282.97775390625003</v>
      </c>
      <c r="K63" s="42">
        <f t="shared" si="9"/>
        <v>7.1624218749999997</v>
      </c>
      <c r="L63" s="42">
        <f t="shared" si="6"/>
        <v>111.833515625</v>
      </c>
      <c r="M63" s="42">
        <f t="shared" si="6"/>
        <v>2.8848437499999999</v>
      </c>
      <c r="N63" s="50">
        <f t="shared" si="10"/>
        <v>4729.7036230468748</v>
      </c>
      <c r="O63" s="42">
        <v>475.84899414062494</v>
      </c>
      <c r="P63" s="47"/>
      <c r="S63" s="466"/>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7"/>
      <c r="IX63" s="57"/>
      <c r="IY63" s="57"/>
      <c r="IZ63" s="57"/>
      <c r="JA63" s="57"/>
      <c r="JB63" s="57"/>
      <c r="JC63" s="57"/>
      <c r="JD63" s="57"/>
      <c r="JE63" s="57"/>
      <c r="JF63" s="57"/>
      <c r="JG63" s="57"/>
      <c r="JH63" s="57"/>
      <c r="JI63" s="57"/>
      <c r="JJ63" s="57"/>
      <c r="JK63" s="57"/>
      <c r="JL63" s="57"/>
      <c r="JM63" s="57"/>
      <c r="JN63" s="57"/>
      <c r="JO63" s="57"/>
      <c r="JP63" s="57"/>
      <c r="JQ63" s="57"/>
      <c r="JR63" s="57"/>
      <c r="JS63" s="57"/>
      <c r="JT63" s="57"/>
      <c r="JU63" s="57"/>
      <c r="JV63" s="57"/>
      <c r="JW63" s="57"/>
      <c r="JX63" s="57"/>
      <c r="JY63" s="57"/>
      <c r="JZ63" s="57"/>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c r="OB63" s="57"/>
      <c r="OC63" s="57"/>
      <c r="OD63" s="57"/>
      <c r="OE63" s="57"/>
      <c r="OF63" s="57"/>
      <c r="OG63" s="57"/>
      <c r="OH63" s="57"/>
      <c r="OI63" s="57"/>
      <c r="OJ63" s="57"/>
      <c r="OK63" s="57"/>
      <c r="OL63" s="57"/>
      <c r="OM63" s="57"/>
      <c r="ON63" s="57"/>
      <c r="OO63" s="57"/>
      <c r="OP63" s="57"/>
      <c r="OQ63" s="57"/>
      <c r="OR63" s="57"/>
      <c r="OS63" s="57"/>
      <c r="OT63" s="57"/>
      <c r="OU63" s="57"/>
      <c r="OV63" s="57"/>
      <c r="OW63" s="57"/>
      <c r="OX63" s="57"/>
      <c r="OY63" s="57"/>
      <c r="OZ63" s="57"/>
      <c r="PA63" s="57"/>
      <c r="PB63" s="57"/>
      <c r="PC63" s="57"/>
      <c r="PD63" s="57"/>
      <c r="PE63" s="57"/>
      <c r="PF63" s="57"/>
      <c r="PG63" s="57"/>
      <c r="PH63" s="57"/>
      <c r="PI63" s="57"/>
      <c r="PJ63" s="57"/>
      <c r="PK63" s="57"/>
      <c r="PL63" s="57"/>
      <c r="PM63" s="57"/>
      <c r="PN63" s="57"/>
      <c r="PO63" s="57"/>
      <c r="PP63" s="57"/>
      <c r="PQ63" s="57"/>
      <c r="PR63" s="57"/>
      <c r="PS63" s="57"/>
      <c r="PT63" s="57"/>
      <c r="PU63" s="57"/>
      <c r="PV63" s="57"/>
      <c r="PW63" s="57"/>
      <c r="PX63" s="57"/>
      <c r="PY63" s="57"/>
      <c r="PZ63" s="57"/>
      <c r="QA63" s="57"/>
      <c r="QB63" s="57"/>
      <c r="QC63" s="57"/>
      <c r="QD63" s="57"/>
      <c r="QE63" s="57"/>
      <c r="QF63" s="57"/>
      <c r="QG63" s="57"/>
      <c r="QH63" s="57"/>
      <c r="QI63" s="57"/>
      <c r="QJ63" s="57"/>
      <c r="QK63" s="57"/>
      <c r="QL63" s="57"/>
      <c r="QM63" s="57"/>
      <c r="QN63" s="57"/>
      <c r="QO63" s="57"/>
      <c r="QP63" s="57"/>
      <c r="QQ63" s="57"/>
      <c r="QR63" s="57"/>
      <c r="QS63" s="57"/>
      <c r="QT63" s="57"/>
      <c r="QU63" s="57"/>
      <c r="QV63" s="57"/>
      <c r="QW63" s="57"/>
      <c r="QX63" s="57"/>
      <c r="QY63" s="57"/>
      <c r="QZ63" s="57"/>
      <c r="RA63" s="57"/>
      <c r="RB63" s="57"/>
      <c r="RC63" s="57"/>
      <c r="RD63" s="57"/>
      <c r="RE63" s="57"/>
      <c r="RF63" s="57"/>
      <c r="RG63" s="57"/>
      <c r="RH63" s="57"/>
      <c r="RI63" s="57"/>
      <c r="RJ63" s="57"/>
      <c r="RK63" s="57"/>
      <c r="RL63" s="57"/>
      <c r="RM63" s="57"/>
      <c r="RN63" s="57"/>
      <c r="RO63" s="57"/>
      <c r="RP63" s="57"/>
      <c r="RQ63" s="57"/>
      <c r="RR63" s="57"/>
      <c r="RS63" s="57"/>
      <c r="RT63" s="57"/>
      <c r="RU63" s="57"/>
      <c r="RV63" s="57"/>
      <c r="RW63" s="57"/>
      <c r="RX63" s="57"/>
      <c r="RY63" s="57"/>
      <c r="RZ63" s="57"/>
      <c r="SA63" s="57"/>
      <c r="SB63" s="57"/>
      <c r="SC63" s="57"/>
      <c r="SD63" s="57"/>
      <c r="SE63" s="57"/>
      <c r="SF63" s="57"/>
      <c r="SG63" s="57"/>
      <c r="SH63" s="57"/>
      <c r="SI63" s="57"/>
      <c r="SJ63" s="57"/>
      <c r="SK63" s="57"/>
      <c r="SL63" s="57"/>
      <c r="SM63" s="57"/>
      <c r="SN63" s="57"/>
      <c r="SO63" s="57"/>
      <c r="SP63" s="57"/>
      <c r="SQ63" s="57"/>
      <c r="SR63" s="57"/>
      <c r="SS63" s="57"/>
      <c r="ST63" s="57"/>
      <c r="SU63" s="57"/>
      <c r="SV63" s="57"/>
      <c r="SW63" s="57"/>
      <c r="SX63" s="57"/>
      <c r="SY63" s="57"/>
      <c r="SZ63" s="57"/>
      <c r="TA63" s="57"/>
      <c r="TB63" s="57"/>
      <c r="TC63" s="57"/>
      <c r="TD63" s="57"/>
      <c r="TE63" s="57"/>
      <c r="TF63" s="57"/>
      <c r="TG63" s="57"/>
      <c r="TH63" s="57"/>
      <c r="TI63" s="57"/>
      <c r="TJ63" s="57"/>
      <c r="TK63" s="57"/>
      <c r="TL63" s="57"/>
      <c r="TM63" s="57"/>
      <c r="TN63" s="57"/>
      <c r="TO63" s="57"/>
      <c r="TP63" s="57"/>
      <c r="TQ63" s="57"/>
      <c r="TR63" s="57"/>
      <c r="TS63" s="57"/>
      <c r="TT63" s="57"/>
      <c r="TU63" s="57"/>
      <c r="TV63" s="57"/>
      <c r="TW63" s="57"/>
      <c r="TX63" s="57"/>
      <c r="TY63" s="57"/>
      <c r="TZ63" s="57"/>
      <c r="UA63" s="57"/>
      <c r="UB63" s="57"/>
      <c r="UC63" s="57"/>
      <c r="UD63" s="57"/>
      <c r="UE63" s="57"/>
      <c r="UF63" s="57"/>
      <c r="UG63" s="57"/>
      <c r="UH63" s="57"/>
      <c r="UI63" s="57"/>
      <c r="UJ63" s="57"/>
      <c r="UK63" s="57"/>
      <c r="UL63" s="57"/>
      <c r="UM63" s="57"/>
      <c r="UN63" s="57"/>
      <c r="UO63" s="57"/>
      <c r="UP63" s="57"/>
      <c r="UQ63" s="57"/>
      <c r="UR63" s="57"/>
      <c r="US63" s="57"/>
      <c r="UT63" s="57"/>
      <c r="UU63" s="57"/>
      <c r="UV63" s="57"/>
      <c r="UW63" s="57"/>
      <c r="UX63" s="57"/>
      <c r="UY63" s="57"/>
      <c r="UZ63" s="57"/>
      <c r="VA63" s="57"/>
      <c r="VB63" s="57"/>
      <c r="VC63" s="57"/>
      <c r="VD63" s="57"/>
      <c r="VE63" s="57"/>
      <c r="VF63" s="57"/>
      <c r="VG63" s="57"/>
      <c r="VH63" s="57"/>
      <c r="VI63" s="57"/>
      <c r="VJ63" s="57"/>
      <c r="VK63" s="57"/>
      <c r="VL63" s="57"/>
      <c r="VM63" s="57"/>
      <c r="VN63" s="57"/>
      <c r="VO63" s="57"/>
      <c r="VP63" s="57"/>
      <c r="VQ63" s="57"/>
      <c r="VR63" s="57"/>
      <c r="VS63" s="57"/>
      <c r="VT63" s="57"/>
      <c r="VU63" s="57"/>
      <c r="VV63" s="57"/>
      <c r="VW63" s="57"/>
      <c r="VX63" s="57"/>
      <c r="VY63" s="57"/>
      <c r="VZ63" s="57"/>
      <c r="WA63" s="57"/>
      <c r="WB63" s="57"/>
      <c r="WC63" s="57"/>
      <c r="WD63" s="57"/>
      <c r="WE63" s="57"/>
      <c r="WF63" s="57"/>
      <c r="WG63" s="57"/>
      <c r="WH63" s="57"/>
      <c r="WI63" s="57"/>
      <c r="WJ63" s="57"/>
      <c r="WK63" s="57"/>
      <c r="WL63" s="57"/>
      <c r="WM63" s="57"/>
      <c r="WN63" s="57"/>
      <c r="WO63" s="57"/>
      <c r="WP63" s="57"/>
      <c r="WQ63" s="57"/>
      <c r="WR63" s="57"/>
      <c r="WS63" s="57"/>
      <c r="WT63" s="57"/>
      <c r="WU63" s="57"/>
      <c r="WV63" s="57"/>
      <c r="WW63" s="57"/>
      <c r="WX63" s="57"/>
      <c r="WY63" s="57"/>
      <c r="WZ63" s="57"/>
      <c r="XA63" s="57"/>
      <c r="XB63" s="57"/>
      <c r="XC63" s="57"/>
      <c r="XD63" s="57"/>
      <c r="XE63" s="57"/>
      <c r="XF63" s="57"/>
      <c r="XG63" s="57"/>
      <c r="XH63" s="57"/>
      <c r="XI63" s="57"/>
      <c r="XJ63" s="57"/>
      <c r="XK63" s="57"/>
      <c r="XL63" s="57"/>
      <c r="XM63" s="57"/>
      <c r="XN63" s="57"/>
      <c r="XO63" s="57"/>
      <c r="XP63" s="57"/>
      <c r="XQ63" s="57"/>
      <c r="XR63" s="57"/>
      <c r="XS63" s="57"/>
      <c r="XT63" s="57"/>
      <c r="XU63" s="57"/>
      <c r="XV63" s="57"/>
      <c r="XW63" s="57"/>
      <c r="XX63" s="57"/>
      <c r="XY63" s="57"/>
      <c r="XZ63" s="57"/>
      <c r="YA63" s="57"/>
      <c r="YB63" s="57"/>
      <c r="YC63" s="57"/>
      <c r="YD63" s="57"/>
      <c r="YE63" s="57"/>
      <c r="YF63" s="57"/>
      <c r="YG63" s="57"/>
      <c r="YH63" s="57"/>
      <c r="YI63" s="57"/>
      <c r="YJ63" s="57"/>
      <c r="YK63" s="57"/>
      <c r="YL63" s="57"/>
      <c r="YM63" s="57"/>
      <c r="YN63" s="57"/>
      <c r="YO63" s="57"/>
      <c r="YP63" s="57"/>
      <c r="YQ63" s="57"/>
      <c r="YR63" s="57"/>
      <c r="YS63" s="57"/>
      <c r="YT63" s="57"/>
      <c r="YU63" s="57"/>
      <c r="YV63" s="57"/>
      <c r="YW63" s="57"/>
      <c r="YX63" s="57"/>
      <c r="YY63" s="57"/>
      <c r="YZ63" s="57"/>
      <c r="ZA63" s="57"/>
      <c r="ZB63" s="57"/>
      <c r="ZC63" s="57"/>
      <c r="ZD63" s="57"/>
      <c r="ZE63" s="57"/>
      <c r="ZF63" s="57"/>
      <c r="ZG63" s="57"/>
      <c r="ZH63" s="57"/>
      <c r="ZI63" s="57"/>
      <c r="ZJ63" s="57"/>
      <c r="ZK63" s="57"/>
      <c r="ZL63" s="57"/>
      <c r="ZM63" s="57"/>
      <c r="ZN63" s="57"/>
      <c r="ZO63" s="57"/>
      <c r="ZP63" s="57"/>
      <c r="ZQ63" s="57"/>
      <c r="ZR63" s="57"/>
      <c r="ZS63" s="57"/>
      <c r="ZT63" s="57"/>
      <c r="ZU63" s="57"/>
      <c r="ZV63" s="57"/>
      <c r="ZW63" s="57"/>
      <c r="ZX63" s="57"/>
      <c r="ZY63" s="57"/>
      <c r="ZZ63" s="57"/>
      <c r="AAA63" s="57"/>
      <c r="AAB63" s="57"/>
      <c r="AAC63" s="57"/>
      <c r="AAD63" s="57"/>
      <c r="AAE63" s="57"/>
      <c r="AAF63" s="57"/>
      <c r="AAG63" s="57"/>
      <c r="AAH63" s="57"/>
      <c r="AAI63" s="57"/>
      <c r="AAJ63" s="57"/>
      <c r="AAK63" s="57"/>
      <c r="AAL63" s="57"/>
      <c r="AAM63" s="57"/>
      <c r="AAN63" s="57"/>
      <c r="AAO63" s="57"/>
      <c r="AAP63" s="57"/>
      <c r="AAQ63" s="57"/>
      <c r="AAR63" s="57"/>
      <c r="AAS63" s="57"/>
      <c r="AAT63" s="57"/>
      <c r="AAU63" s="57"/>
      <c r="AAV63" s="57"/>
      <c r="AAW63" s="57"/>
      <c r="AAX63" s="57"/>
      <c r="AAY63" s="57"/>
      <c r="AAZ63" s="57"/>
      <c r="ABA63" s="57"/>
      <c r="ABB63" s="57"/>
      <c r="ABC63" s="57"/>
      <c r="ABD63" s="57"/>
      <c r="ABE63" s="57"/>
      <c r="ABF63" s="57"/>
      <c r="ABG63" s="57"/>
      <c r="ABH63" s="57"/>
      <c r="ABI63" s="57"/>
      <c r="ABJ63" s="57"/>
      <c r="ABK63" s="57"/>
      <c r="ABL63" s="57"/>
      <c r="ABM63" s="57"/>
      <c r="ABN63" s="57"/>
      <c r="ABO63" s="57"/>
      <c r="ABP63" s="57"/>
      <c r="ABQ63" s="57"/>
      <c r="ABR63" s="57"/>
      <c r="ABS63" s="57"/>
      <c r="ABT63" s="57"/>
      <c r="ABU63" s="57"/>
      <c r="ABV63" s="57"/>
      <c r="ABW63" s="57"/>
      <c r="ABX63" s="57"/>
      <c r="ABY63" s="57"/>
      <c r="ABZ63" s="57"/>
      <c r="ACA63" s="57"/>
      <c r="ACB63" s="57"/>
      <c r="ACC63" s="57"/>
      <c r="ACD63" s="57"/>
      <c r="ACE63" s="57"/>
      <c r="ACF63" s="57"/>
      <c r="ACG63" s="57"/>
      <c r="ACH63" s="57"/>
      <c r="ACI63" s="57"/>
      <c r="ACJ63" s="57"/>
      <c r="ACK63" s="57"/>
      <c r="ACL63" s="57"/>
      <c r="ACM63" s="57"/>
      <c r="ACN63" s="57"/>
      <c r="ACO63" s="57"/>
      <c r="ACP63" s="57"/>
      <c r="ACQ63" s="57"/>
      <c r="ACR63" s="57"/>
      <c r="ACS63" s="57"/>
      <c r="ACT63" s="57"/>
      <c r="ACU63" s="57"/>
      <c r="ACV63" s="57"/>
      <c r="ACW63" s="57"/>
      <c r="ACX63" s="57"/>
      <c r="ACY63" s="57"/>
      <c r="ACZ63" s="57"/>
      <c r="ADA63" s="57"/>
      <c r="ADB63" s="57"/>
      <c r="ADC63" s="57"/>
      <c r="ADD63" s="57"/>
      <c r="ADE63" s="57"/>
      <c r="ADF63" s="57"/>
      <c r="ADG63" s="57"/>
      <c r="ADH63" s="57"/>
      <c r="ADI63" s="57"/>
      <c r="ADJ63" s="57"/>
      <c r="ADK63" s="57"/>
      <c r="ADL63" s="57"/>
      <c r="ADM63" s="57"/>
      <c r="ADN63" s="57"/>
      <c r="ADO63" s="57"/>
      <c r="ADP63" s="57"/>
      <c r="ADQ63" s="57"/>
      <c r="ADR63" s="57"/>
      <c r="ADS63" s="57"/>
      <c r="ADT63" s="57"/>
      <c r="ADU63" s="57"/>
      <c r="ADV63" s="57"/>
      <c r="ADW63" s="57"/>
      <c r="ADX63" s="57"/>
      <c r="ADY63" s="57"/>
      <c r="ADZ63" s="57"/>
      <c r="AEA63" s="57"/>
      <c r="AEB63" s="57"/>
      <c r="AEC63" s="57"/>
      <c r="AED63" s="57"/>
      <c r="AEE63" s="57"/>
      <c r="AEF63" s="57"/>
      <c r="AEG63" s="57"/>
      <c r="AEH63" s="57"/>
      <c r="AEI63" s="57"/>
      <c r="AEJ63" s="57"/>
      <c r="AEK63" s="57"/>
      <c r="AEL63" s="57"/>
      <c r="AEM63" s="57"/>
      <c r="AEN63" s="57"/>
      <c r="AEO63" s="57"/>
      <c r="AEP63" s="57"/>
      <c r="AEQ63" s="57"/>
      <c r="AER63" s="57"/>
      <c r="AES63" s="57"/>
      <c r="AET63" s="57"/>
      <c r="AEU63" s="57"/>
      <c r="AEV63" s="57"/>
      <c r="AEW63" s="57"/>
      <c r="AEX63" s="57"/>
      <c r="AEY63" s="57"/>
      <c r="AEZ63" s="57"/>
      <c r="AFA63" s="57"/>
      <c r="AFB63" s="57"/>
      <c r="AFC63" s="57"/>
      <c r="AFD63" s="57"/>
      <c r="AFE63" s="57"/>
      <c r="AFF63" s="57"/>
      <c r="AFG63" s="57"/>
      <c r="AFH63" s="57"/>
      <c r="AFI63" s="57"/>
      <c r="AFJ63" s="57"/>
      <c r="AFK63" s="57"/>
      <c r="AFL63" s="57"/>
      <c r="AFM63" s="57"/>
      <c r="AFN63" s="57"/>
      <c r="AFO63" s="57"/>
      <c r="AFP63" s="57"/>
      <c r="AFQ63" s="57"/>
      <c r="AFR63" s="57"/>
      <c r="AFS63" s="57"/>
      <c r="AFT63" s="57"/>
      <c r="AFU63" s="57"/>
      <c r="AFV63" s="57"/>
      <c r="AFW63" s="57"/>
      <c r="AFX63" s="57"/>
      <c r="AFY63" s="57"/>
      <c r="AFZ63" s="57"/>
      <c r="AGA63" s="57"/>
      <c r="AGB63" s="57"/>
      <c r="AGC63" s="57"/>
      <c r="AGD63" s="57"/>
      <c r="AGE63" s="57"/>
      <c r="AGF63" s="57"/>
      <c r="AGG63" s="57"/>
      <c r="AGH63" s="57"/>
      <c r="AGI63" s="57"/>
      <c r="AGJ63" s="57"/>
      <c r="AGK63" s="57"/>
      <c r="AGL63" s="57"/>
      <c r="AGM63" s="57"/>
      <c r="AGN63" s="57"/>
      <c r="AGO63" s="57"/>
      <c r="AGP63" s="57"/>
      <c r="AGQ63" s="57"/>
      <c r="AGR63" s="57"/>
      <c r="AGS63" s="57"/>
      <c r="AGT63" s="57"/>
      <c r="AGU63" s="57"/>
      <c r="AGV63" s="57"/>
      <c r="AGW63" s="57"/>
      <c r="AGX63" s="57"/>
      <c r="AGY63" s="57"/>
      <c r="AGZ63" s="57"/>
      <c r="AHA63" s="57"/>
      <c r="AHB63" s="57"/>
      <c r="AHC63" s="57"/>
      <c r="AHD63" s="57"/>
      <c r="AHE63" s="57"/>
      <c r="AHF63" s="57"/>
      <c r="AHG63" s="57"/>
      <c r="AHH63" s="57"/>
      <c r="AHI63" s="57"/>
      <c r="AHJ63" s="57"/>
      <c r="AHK63" s="57"/>
      <c r="AHL63" s="57"/>
      <c r="AHM63" s="57"/>
      <c r="AHN63" s="57"/>
      <c r="AHO63" s="57"/>
      <c r="AHP63" s="57"/>
      <c r="AHQ63" s="57"/>
      <c r="AHR63" s="57"/>
      <c r="AHS63" s="57"/>
      <c r="AHT63" s="57"/>
      <c r="AHU63" s="57"/>
      <c r="AHV63" s="57"/>
      <c r="AHW63" s="57"/>
      <c r="AHX63" s="57"/>
      <c r="AHY63" s="57"/>
      <c r="AHZ63" s="57"/>
      <c r="AIA63" s="57"/>
      <c r="AIB63" s="57"/>
      <c r="AIC63" s="57"/>
      <c r="AID63" s="57"/>
      <c r="AIE63" s="57"/>
      <c r="AIF63" s="57"/>
      <c r="AIG63" s="57"/>
      <c r="AIH63" s="57"/>
      <c r="AII63" s="57"/>
      <c r="AIJ63" s="57"/>
      <c r="AIK63" s="57"/>
      <c r="AIL63" s="57"/>
      <c r="AIM63" s="57"/>
      <c r="AIN63" s="57"/>
      <c r="AIO63" s="57"/>
      <c r="AIP63" s="57"/>
      <c r="AIQ63" s="57"/>
      <c r="AIR63" s="57"/>
      <c r="AIS63" s="57"/>
      <c r="AIT63" s="57"/>
      <c r="AIU63" s="57"/>
      <c r="AIV63" s="57"/>
      <c r="AIW63" s="57"/>
      <c r="AIX63" s="57"/>
      <c r="AIY63" s="57"/>
      <c r="AIZ63" s="57"/>
      <c r="AJA63" s="57"/>
      <c r="AJB63" s="57"/>
      <c r="AJC63" s="57"/>
      <c r="AJD63" s="57"/>
      <c r="AJE63" s="57"/>
      <c r="AJF63" s="57"/>
      <c r="AJG63" s="57"/>
      <c r="AJH63" s="57"/>
      <c r="AJI63" s="57"/>
      <c r="AJJ63" s="57"/>
      <c r="AJK63" s="57"/>
      <c r="AJL63" s="57"/>
      <c r="AJM63" s="57"/>
      <c r="AJN63" s="57"/>
      <c r="AJO63" s="57"/>
      <c r="AJP63" s="57"/>
      <c r="AJQ63" s="57"/>
      <c r="AJR63" s="57"/>
      <c r="AJS63" s="57"/>
      <c r="AJT63" s="57"/>
      <c r="AJU63" s="57"/>
      <c r="AJV63" s="57"/>
      <c r="AJW63" s="57"/>
      <c r="AJX63" s="57"/>
      <c r="AJY63" s="57"/>
      <c r="AJZ63" s="57"/>
      <c r="AKA63" s="57"/>
      <c r="AKB63" s="57"/>
      <c r="AKC63" s="57"/>
      <c r="AKD63" s="57"/>
      <c r="AKE63" s="57"/>
      <c r="AKF63" s="57"/>
      <c r="AKG63" s="57"/>
      <c r="AKH63" s="57"/>
      <c r="AKI63" s="57"/>
      <c r="AKJ63" s="57"/>
      <c r="AKK63" s="57"/>
      <c r="AKL63" s="57"/>
      <c r="AKM63" s="57"/>
      <c r="AKN63" s="57"/>
      <c r="AKO63" s="57"/>
      <c r="AKP63" s="57"/>
      <c r="AKQ63" s="57"/>
      <c r="AKR63" s="57"/>
      <c r="AKS63" s="57"/>
      <c r="AKT63" s="57"/>
      <c r="AKU63" s="57"/>
      <c r="AKV63" s="57"/>
      <c r="AKW63" s="57"/>
      <c r="AKX63" s="57"/>
      <c r="AKY63" s="57"/>
      <c r="AKZ63" s="57"/>
      <c r="ALA63" s="57"/>
      <c r="ALB63" s="57"/>
      <c r="ALC63" s="57"/>
      <c r="ALD63" s="57"/>
      <c r="ALE63" s="57"/>
      <c r="ALF63" s="57"/>
      <c r="ALG63" s="57"/>
      <c r="ALH63" s="57"/>
      <c r="ALI63" s="57"/>
      <c r="ALJ63" s="57"/>
      <c r="ALK63" s="57"/>
      <c r="ALL63" s="57"/>
      <c r="ALM63" s="57"/>
      <c r="ALN63" s="57"/>
      <c r="ALO63" s="57"/>
      <c r="ALP63" s="57"/>
      <c r="ALQ63" s="57"/>
      <c r="ALR63" s="57"/>
      <c r="ALS63" s="57"/>
      <c r="ALT63" s="57"/>
      <c r="ALU63" s="57"/>
      <c r="ALV63" s="57"/>
      <c r="ALW63" s="57"/>
      <c r="ALX63" s="57"/>
      <c r="ALY63" s="57"/>
      <c r="ALZ63" s="57"/>
      <c r="AMA63" s="57"/>
      <c r="AMB63" s="57"/>
      <c r="AMC63" s="57"/>
      <c r="AMD63" s="57"/>
      <c r="AME63" s="57"/>
      <c r="AMF63" s="57"/>
      <c r="AMG63" s="57"/>
      <c r="AMH63" s="57"/>
      <c r="AMI63" s="57"/>
      <c r="AMJ63" s="57"/>
      <c r="AMK63" s="57"/>
      <c r="AML63" s="57"/>
      <c r="AMM63" s="57"/>
      <c r="AMN63" s="57"/>
      <c r="AMO63" s="57"/>
      <c r="AMP63" s="57"/>
      <c r="AMQ63" s="57"/>
      <c r="AMR63" s="57"/>
      <c r="AMS63" s="57"/>
      <c r="AMT63" s="57"/>
      <c r="AMU63" s="57"/>
      <c r="AMV63" s="57"/>
      <c r="AMW63" s="57"/>
      <c r="AMX63" s="57"/>
      <c r="AMY63" s="57"/>
      <c r="AMZ63" s="57"/>
      <c r="ANA63" s="57"/>
      <c r="ANB63" s="57"/>
      <c r="ANC63" s="57"/>
      <c r="AND63" s="57"/>
      <c r="ANE63" s="57"/>
      <c r="ANF63" s="57"/>
      <c r="ANG63" s="57"/>
      <c r="ANH63" s="57"/>
      <c r="ANI63" s="57"/>
      <c r="ANJ63" s="57"/>
      <c r="ANK63" s="57"/>
      <c r="ANL63" s="57"/>
      <c r="ANM63" s="57"/>
      <c r="ANN63" s="57"/>
      <c r="ANO63" s="57"/>
      <c r="ANP63" s="57"/>
      <c r="ANQ63" s="57"/>
      <c r="ANR63" s="57"/>
      <c r="ANS63" s="57"/>
      <c r="ANT63" s="57"/>
      <c r="ANU63" s="57"/>
      <c r="ANV63" s="57"/>
      <c r="ANW63" s="57"/>
      <c r="ANX63" s="57"/>
      <c r="ANY63" s="57"/>
      <c r="ANZ63" s="57"/>
      <c r="AOA63" s="57"/>
      <c r="AOB63" s="57"/>
      <c r="AOC63" s="57"/>
      <c r="AOD63" s="57"/>
      <c r="AOE63" s="57"/>
      <c r="AOF63" s="57"/>
      <c r="AOG63" s="57"/>
      <c r="AOH63" s="57"/>
      <c r="AOI63" s="57"/>
      <c r="AOJ63" s="57"/>
      <c r="AOK63" s="57"/>
      <c r="AOL63" s="57"/>
      <c r="AOM63" s="57"/>
      <c r="AON63" s="57"/>
      <c r="AOO63" s="57"/>
      <c r="AOP63" s="57"/>
      <c r="AOQ63" s="57"/>
      <c r="AOR63" s="57"/>
      <c r="AOS63" s="57"/>
      <c r="AOT63" s="57"/>
      <c r="AOU63" s="57"/>
      <c r="AOV63" s="57"/>
      <c r="AOW63" s="57"/>
      <c r="AOX63" s="57"/>
      <c r="AOY63" s="57"/>
      <c r="AOZ63" s="57"/>
      <c r="APA63" s="57"/>
      <c r="APB63" s="57"/>
      <c r="APC63" s="57"/>
      <c r="APD63" s="57"/>
      <c r="APE63" s="57"/>
      <c r="APF63" s="57"/>
      <c r="APG63" s="57"/>
      <c r="APH63" s="57"/>
      <c r="API63" s="57"/>
      <c r="APJ63" s="57"/>
      <c r="APK63" s="57"/>
      <c r="APL63" s="57"/>
      <c r="APM63" s="57"/>
      <c r="APN63" s="57"/>
      <c r="APO63" s="57"/>
      <c r="APP63" s="57"/>
      <c r="APQ63" s="57"/>
      <c r="APR63" s="57"/>
      <c r="APS63" s="57"/>
      <c r="APT63" s="57"/>
      <c r="APU63" s="57"/>
      <c r="APV63" s="57"/>
      <c r="APW63" s="57"/>
      <c r="APX63" s="57"/>
      <c r="APY63" s="57"/>
    </row>
    <row r="64" spans="1:1117" s="12" customFormat="1" x14ac:dyDescent="0.2">
      <c r="A64" s="463" t="s">
        <v>515</v>
      </c>
      <c r="B64" s="42">
        <f t="shared" si="1"/>
        <v>643.93322265625011</v>
      </c>
      <c r="C64" s="42">
        <f t="shared" si="2"/>
        <v>188.17906250000001</v>
      </c>
      <c r="D64" s="42">
        <f t="shared" si="2"/>
        <v>37.516135742187501</v>
      </c>
      <c r="E64" s="42">
        <f t="shared" si="3"/>
        <v>1327.66482421875</v>
      </c>
      <c r="F64" s="42">
        <f t="shared" si="4"/>
        <v>7.2834960937500011</v>
      </c>
      <c r="G64" s="42">
        <f t="shared" si="5"/>
        <v>1200.8664941406253</v>
      </c>
      <c r="H64" s="42">
        <f t="shared" si="7"/>
        <v>1289.7931152343751</v>
      </c>
      <c r="I64" s="42">
        <f>(R85+S85+T85)/1024</f>
        <v>168.33932617187497</v>
      </c>
      <c r="J64" s="42">
        <f t="shared" si="9"/>
        <v>370.48637695312499</v>
      </c>
      <c r="K64" s="42">
        <f t="shared" si="9"/>
        <v>10.159755859375002</v>
      </c>
      <c r="L64" s="42">
        <f t="shared" si="6"/>
        <v>161.62029296874999</v>
      </c>
      <c r="M64" s="42">
        <f t="shared" si="6"/>
        <v>1.470908203125</v>
      </c>
      <c r="N64" s="50">
        <f t="shared" si="10"/>
        <v>5407.3130107421875</v>
      </c>
      <c r="O64" s="42">
        <v>833.81921875</v>
      </c>
      <c r="P64" s="47"/>
      <c r="Q64"/>
      <c r="R64"/>
      <c r="S64" s="466"/>
      <c r="T64"/>
      <c r="U64"/>
      <c r="V64"/>
      <c r="W64"/>
      <c r="X64"/>
      <c r="Y64"/>
      <c r="Z64"/>
      <c r="AA64"/>
      <c r="AB64"/>
      <c r="AC64"/>
      <c r="AD64"/>
      <c r="AE64"/>
      <c r="AF64"/>
      <c r="AG64"/>
      <c r="AH64"/>
      <c r="AI64"/>
      <c r="AJ64" s="57"/>
      <c r="AK64" s="57"/>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c r="ES64" s="113"/>
      <c r="ET64" s="113"/>
      <c r="EU64" s="113"/>
      <c r="EV64" s="113"/>
      <c r="EW64" s="113"/>
      <c r="EX64" s="113"/>
      <c r="EY64" s="113"/>
      <c r="EZ64" s="113"/>
      <c r="FA64" s="113"/>
      <c r="FB64" s="113"/>
      <c r="FC64" s="113"/>
      <c r="FD64" s="113"/>
      <c r="FE64" s="113"/>
      <c r="FF64" s="113"/>
      <c r="FG64" s="113"/>
      <c r="FH64" s="113"/>
      <c r="FI64" s="113"/>
      <c r="FJ64" s="113"/>
      <c r="FK64" s="113"/>
      <c r="FL64" s="113"/>
      <c r="FM64" s="113"/>
      <c r="FN64" s="113"/>
      <c r="FO64" s="113"/>
      <c r="FP64" s="113"/>
      <c r="FQ64" s="113"/>
      <c r="FR64" s="113"/>
      <c r="FS64" s="113"/>
      <c r="FT64" s="113"/>
      <c r="FU64" s="113"/>
      <c r="FV64" s="113"/>
      <c r="FW64" s="113"/>
      <c r="FX64" s="113"/>
      <c r="FY64" s="113"/>
      <c r="FZ64" s="113"/>
      <c r="GA64" s="113"/>
      <c r="GB64" s="113"/>
      <c r="GC64" s="113"/>
      <c r="GD64" s="113"/>
      <c r="GE64" s="113"/>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c r="IK64" s="113"/>
      <c r="IL64" s="113"/>
      <c r="IM64" s="113"/>
      <c r="IN64" s="113"/>
      <c r="IO64" s="113"/>
      <c r="IP64" s="113"/>
      <c r="IQ64" s="113"/>
      <c r="IR64" s="113"/>
      <c r="IS64" s="113"/>
      <c r="IT64" s="113"/>
      <c r="IU64" s="113"/>
      <c r="IV64" s="113"/>
      <c r="IW64" s="113"/>
      <c r="IX64" s="113"/>
      <c r="IY64" s="113"/>
      <c r="IZ64" s="113"/>
      <c r="JA64" s="113"/>
      <c r="JB64" s="113"/>
      <c r="JC64" s="113"/>
      <c r="JD64" s="113"/>
      <c r="JE64" s="113"/>
      <c r="JF64" s="113"/>
      <c r="JG64" s="113"/>
      <c r="JH64" s="113"/>
      <c r="JI64" s="113"/>
      <c r="JJ64" s="113"/>
      <c r="JK64" s="113"/>
      <c r="JL64" s="113"/>
      <c r="JM64" s="113"/>
      <c r="JN64" s="113"/>
      <c r="JO64" s="113"/>
      <c r="JP64" s="113"/>
      <c r="JQ64" s="113"/>
      <c r="JR64" s="113"/>
      <c r="JS64" s="113"/>
      <c r="JT64" s="113"/>
      <c r="JU64" s="113"/>
      <c r="JV64" s="113"/>
      <c r="JW64" s="113"/>
      <c r="JX64" s="113"/>
      <c r="JY64" s="113"/>
      <c r="JZ64" s="113"/>
      <c r="KA64" s="113"/>
      <c r="KB64" s="113"/>
      <c r="KC64" s="113"/>
      <c r="KD64" s="113"/>
      <c r="KE64" s="113"/>
      <c r="KF64" s="113"/>
      <c r="KG64" s="113"/>
      <c r="KH64" s="113"/>
      <c r="KI64" s="113"/>
      <c r="KJ64" s="113"/>
      <c r="KK64" s="113"/>
      <c r="KL64" s="113"/>
      <c r="KM64" s="113"/>
      <c r="KN64" s="113"/>
      <c r="KO64" s="113"/>
      <c r="KP64" s="113"/>
      <c r="KQ64" s="113"/>
      <c r="KR64" s="113"/>
      <c r="KS64" s="113"/>
      <c r="KT64" s="113"/>
      <c r="KU64" s="113"/>
      <c r="KV64" s="113"/>
      <c r="KW64" s="113"/>
      <c r="KX64" s="113"/>
      <c r="KY64" s="113"/>
      <c r="KZ64" s="113"/>
      <c r="LA64" s="113"/>
      <c r="LB64" s="113"/>
      <c r="LC64" s="113"/>
      <c r="LD64" s="113"/>
      <c r="LE64" s="113"/>
      <c r="LF64" s="113"/>
      <c r="LG64" s="113"/>
      <c r="LH64" s="113"/>
      <c r="LI64" s="113"/>
      <c r="LJ64" s="113"/>
      <c r="LK64" s="113"/>
      <c r="LL64" s="113"/>
      <c r="LM64" s="113"/>
      <c r="LN64" s="113"/>
      <c r="LO64" s="113"/>
      <c r="LP64" s="113"/>
      <c r="LQ64" s="113"/>
      <c r="LR64" s="113"/>
      <c r="LS64" s="113"/>
      <c r="LT64" s="113"/>
      <c r="LU64" s="113"/>
      <c r="LV64" s="113"/>
      <c r="LW64" s="113"/>
      <c r="LX64" s="113"/>
      <c r="LY64" s="113"/>
      <c r="LZ64" s="113"/>
      <c r="MA64" s="113"/>
      <c r="MB64" s="113"/>
      <c r="MC64" s="113"/>
      <c r="MD64" s="113"/>
      <c r="ME64" s="113"/>
      <c r="MF64" s="113"/>
      <c r="MG64" s="113"/>
      <c r="MH64" s="113"/>
      <c r="MI64" s="113"/>
      <c r="MJ64" s="113"/>
      <c r="MK64" s="113"/>
      <c r="ML64" s="113"/>
      <c r="MM64" s="113"/>
      <c r="MN64" s="113"/>
      <c r="MO64" s="113"/>
      <c r="MP64" s="113"/>
      <c r="MQ64" s="113"/>
      <c r="MR64" s="113"/>
      <c r="MS64" s="113"/>
      <c r="MT64" s="113"/>
      <c r="MU64" s="113"/>
      <c r="MV64" s="113"/>
      <c r="MW64" s="113"/>
      <c r="MX64" s="113"/>
      <c r="MY64" s="113"/>
      <c r="MZ64" s="113"/>
      <c r="NA64" s="113"/>
      <c r="NB64" s="113"/>
      <c r="NC64" s="113"/>
      <c r="ND64" s="113"/>
      <c r="NE64" s="113"/>
      <c r="NF64" s="113"/>
      <c r="NG64" s="113"/>
      <c r="NH64" s="113"/>
      <c r="NI64" s="113"/>
      <c r="NJ64" s="113"/>
      <c r="NK64" s="113"/>
      <c r="NL64" s="113"/>
      <c r="NM64" s="113"/>
      <c r="NN64" s="113"/>
      <c r="NO64" s="113"/>
      <c r="NP64" s="113"/>
      <c r="NQ64" s="113"/>
      <c r="NR64" s="113"/>
      <c r="NS64" s="113"/>
      <c r="NT64" s="113"/>
      <c r="NU64" s="113"/>
      <c r="NV64" s="113"/>
      <c r="NW64" s="113"/>
      <c r="NX64" s="113"/>
      <c r="NY64" s="113"/>
      <c r="NZ64" s="113"/>
      <c r="OA64" s="113"/>
      <c r="OB64" s="113"/>
      <c r="OC64" s="113"/>
      <c r="OD64" s="113"/>
      <c r="OE64" s="113"/>
      <c r="OF64" s="113"/>
      <c r="OG64" s="113"/>
      <c r="OH64" s="113"/>
      <c r="OI64" s="113"/>
      <c r="OJ64" s="113"/>
      <c r="OK64" s="113"/>
      <c r="OL64" s="113"/>
      <c r="OM64" s="113"/>
      <c r="ON64" s="113"/>
      <c r="OO64" s="113"/>
      <c r="OP64" s="113"/>
      <c r="OQ64" s="113"/>
      <c r="OR64" s="113"/>
      <c r="OS64" s="113"/>
      <c r="OT64" s="113"/>
      <c r="OU64" s="113"/>
      <c r="OV64" s="113"/>
      <c r="OW64" s="113"/>
      <c r="OX64" s="113"/>
      <c r="OY64" s="113"/>
      <c r="OZ64" s="113"/>
      <c r="PA64" s="113"/>
      <c r="PB64" s="113"/>
      <c r="PC64" s="113"/>
      <c r="PD64" s="113"/>
      <c r="PE64" s="113"/>
      <c r="PF64" s="113"/>
      <c r="PG64" s="113"/>
      <c r="PH64" s="113"/>
      <c r="PI64" s="113"/>
      <c r="PJ64" s="113"/>
      <c r="PK64" s="113"/>
      <c r="PL64" s="113"/>
      <c r="PM64" s="113"/>
      <c r="PN64" s="113"/>
      <c r="PO64" s="113"/>
      <c r="PP64" s="113"/>
      <c r="PQ64" s="113"/>
      <c r="PR64" s="113"/>
      <c r="PS64" s="113"/>
      <c r="PT64" s="113"/>
      <c r="PU64" s="113"/>
      <c r="PV64" s="113"/>
      <c r="PW64" s="113"/>
      <c r="PX64" s="113"/>
      <c r="PY64" s="113"/>
      <c r="PZ64" s="113"/>
      <c r="QA64" s="113"/>
      <c r="QB64" s="113"/>
      <c r="QC64" s="113"/>
      <c r="QD64" s="113"/>
      <c r="QE64" s="113"/>
      <c r="QF64" s="113"/>
      <c r="QG64" s="113"/>
      <c r="QH64" s="113"/>
      <c r="QI64" s="113"/>
      <c r="QJ64" s="113"/>
      <c r="QK64" s="113"/>
      <c r="QL64" s="113"/>
      <c r="QM64" s="113"/>
      <c r="QN64" s="113"/>
      <c r="QO64" s="113"/>
      <c r="QP64" s="113"/>
      <c r="QQ64" s="113"/>
      <c r="QR64" s="113"/>
      <c r="QS64" s="113"/>
      <c r="QT64" s="113"/>
      <c r="QU64" s="113"/>
      <c r="QV64" s="113"/>
      <c r="QW64" s="113"/>
      <c r="QX64" s="113"/>
      <c r="QY64" s="113"/>
      <c r="QZ64" s="113"/>
      <c r="RA64" s="113"/>
      <c r="RB64" s="113"/>
      <c r="RC64" s="113"/>
      <c r="RD64" s="113"/>
      <c r="RE64" s="113"/>
      <c r="RF64" s="113"/>
      <c r="RG64" s="113"/>
      <c r="RH64" s="113"/>
      <c r="RI64" s="113"/>
      <c r="RJ64" s="113"/>
      <c r="RK64" s="113"/>
      <c r="RL64" s="113"/>
      <c r="RM64" s="113"/>
      <c r="RN64" s="113"/>
      <c r="RO64" s="113"/>
      <c r="RP64" s="113"/>
      <c r="RQ64" s="113"/>
      <c r="RR64" s="113"/>
      <c r="RS64" s="113"/>
      <c r="RT64" s="113"/>
      <c r="RU64" s="113"/>
      <c r="RV64" s="113"/>
      <c r="RW64" s="113"/>
      <c r="RX64" s="113"/>
      <c r="RY64" s="113"/>
      <c r="RZ64" s="113"/>
      <c r="SA64" s="113"/>
      <c r="SB64" s="113"/>
      <c r="SC64" s="113"/>
      <c r="SD64" s="113"/>
      <c r="SE64" s="113"/>
      <c r="SF64" s="113"/>
      <c r="SG64" s="113"/>
      <c r="SH64" s="113"/>
      <c r="SI64" s="113"/>
      <c r="SJ64" s="113"/>
      <c r="SK64" s="113"/>
      <c r="SL64" s="113"/>
      <c r="SM64" s="113"/>
      <c r="SN64" s="113"/>
      <c r="SO64" s="113"/>
      <c r="SP64" s="113"/>
      <c r="SQ64" s="113"/>
      <c r="SR64" s="113"/>
      <c r="SS64" s="113"/>
      <c r="ST64" s="113"/>
      <c r="SU64" s="113"/>
      <c r="SV64" s="113"/>
      <c r="SW64" s="113"/>
      <c r="SX64" s="113"/>
      <c r="SY64" s="113"/>
      <c r="SZ64" s="113"/>
      <c r="TA64" s="113"/>
      <c r="TB64" s="113"/>
      <c r="TC64" s="113"/>
      <c r="TD64" s="113"/>
      <c r="TE64" s="113"/>
      <c r="TF64" s="113"/>
      <c r="TG64" s="113"/>
      <c r="TH64" s="113"/>
      <c r="TI64" s="113"/>
      <c r="TJ64" s="113"/>
      <c r="TK64" s="113"/>
      <c r="TL64" s="113"/>
      <c r="TM64" s="113"/>
      <c r="TN64" s="113"/>
      <c r="TO64" s="113"/>
      <c r="TP64" s="113"/>
      <c r="TQ64" s="113"/>
      <c r="TR64" s="113"/>
      <c r="TS64" s="113"/>
      <c r="TT64" s="113"/>
      <c r="TU64" s="113"/>
      <c r="TV64" s="113"/>
      <c r="TW64" s="113"/>
      <c r="TX64" s="113"/>
      <c r="TY64" s="113"/>
      <c r="TZ64" s="113"/>
      <c r="UA64" s="113"/>
      <c r="UB64" s="113"/>
      <c r="UC64" s="113"/>
      <c r="UD64" s="113"/>
      <c r="UE64" s="113"/>
      <c r="UF64" s="113"/>
      <c r="UG64" s="113"/>
      <c r="UH64" s="113"/>
      <c r="UI64" s="113"/>
      <c r="UJ64" s="113"/>
      <c r="UK64" s="113"/>
      <c r="UL64" s="113"/>
      <c r="UM64" s="113"/>
      <c r="UN64" s="113"/>
      <c r="UO64" s="113"/>
      <c r="UP64" s="113"/>
      <c r="UQ64" s="113"/>
      <c r="UR64" s="113"/>
      <c r="US64" s="113"/>
      <c r="UT64" s="113"/>
      <c r="UU64" s="113"/>
      <c r="UV64" s="113"/>
      <c r="UW64" s="113"/>
      <c r="UX64" s="113"/>
      <c r="UY64" s="113"/>
      <c r="UZ64" s="113"/>
      <c r="VA64" s="113"/>
      <c r="VB64" s="113"/>
      <c r="VC64" s="113"/>
      <c r="VD64" s="113"/>
      <c r="VE64" s="113"/>
      <c r="VF64" s="113"/>
      <c r="VG64" s="113"/>
      <c r="VH64" s="113"/>
      <c r="VI64" s="113"/>
      <c r="VJ64" s="113"/>
      <c r="VK64" s="113"/>
      <c r="VL64" s="113"/>
      <c r="VM64" s="113"/>
      <c r="VN64" s="113"/>
      <c r="VO64" s="113"/>
      <c r="VP64" s="113"/>
      <c r="VQ64" s="113"/>
      <c r="VR64" s="113"/>
      <c r="VS64" s="113"/>
      <c r="VT64" s="113"/>
      <c r="VU64" s="113"/>
      <c r="VV64" s="113"/>
      <c r="VW64" s="113"/>
      <c r="VX64" s="113"/>
      <c r="VY64" s="113"/>
      <c r="VZ64" s="113"/>
      <c r="WA64" s="113"/>
      <c r="WB64" s="113"/>
      <c r="WC64" s="113"/>
      <c r="WD64" s="113"/>
      <c r="WE64" s="113"/>
      <c r="WF64" s="113"/>
      <c r="WG64" s="113"/>
      <c r="WH64" s="113"/>
      <c r="WI64" s="113"/>
      <c r="WJ64" s="113"/>
      <c r="WK64" s="113"/>
      <c r="WL64" s="113"/>
      <c r="WM64" s="113"/>
      <c r="WN64" s="113"/>
      <c r="WO64" s="113"/>
      <c r="WP64" s="113"/>
      <c r="WQ64" s="113"/>
      <c r="WR64" s="113"/>
      <c r="WS64" s="113"/>
      <c r="WT64" s="113"/>
      <c r="WU64" s="113"/>
      <c r="WV64" s="113"/>
      <c r="WW64" s="113"/>
      <c r="WX64" s="113"/>
      <c r="WY64" s="113"/>
      <c r="WZ64" s="113"/>
      <c r="XA64" s="113"/>
      <c r="XB64" s="113"/>
      <c r="XC64" s="113"/>
      <c r="XD64" s="113"/>
      <c r="XE64" s="113"/>
      <c r="XF64" s="113"/>
      <c r="XG64" s="113"/>
      <c r="XH64" s="113"/>
      <c r="XI64" s="113"/>
      <c r="XJ64" s="113"/>
      <c r="XK64" s="113"/>
      <c r="XL64" s="113"/>
      <c r="XM64" s="113"/>
      <c r="XN64" s="113"/>
      <c r="XO64" s="113"/>
      <c r="XP64" s="113"/>
      <c r="XQ64" s="113"/>
      <c r="XR64" s="113"/>
      <c r="XS64" s="113"/>
      <c r="XT64" s="113"/>
      <c r="XU64" s="113"/>
      <c r="XV64" s="113"/>
      <c r="XW64" s="113"/>
      <c r="XX64" s="113"/>
      <c r="XY64" s="113"/>
      <c r="XZ64" s="113"/>
      <c r="YA64" s="113"/>
      <c r="YB64" s="113"/>
      <c r="YC64" s="113"/>
      <c r="YD64" s="113"/>
      <c r="YE64" s="113"/>
      <c r="YF64" s="113"/>
      <c r="YG64" s="113"/>
      <c r="YH64" s="113"/>
      <c r="YI64" s="113"/>
      <c r="YJ64" s="113"/>
      <c r="YK64" s="113"/>
      <c r="YL64" s="113"/>
      <c r="YM64" s="113"/>
      <c r="YN64" s="113"/>
      <c r="YO64" s="113"/>
      <c r="YP64" s="113"/>
      <c r="YQ64" s="113"/>
      <c r="YR64" s="113"/>
      <c r="YS64" s="113"/>
      <c r="YT64" s="113"/>
      <c r="YU64" s="113"/>
      <c r="YV64" s="113"/>
      <c r="YW64" s="113"/>
      <c r="YX64" s="113"/>
      <c r="YY64" s="113"/>
      <c r="YZ64" s="113"/>
      <c r="ZA64" s="113"/>
      <c r="ZB64" s="113"/>
      <c r="ZC64" s="113"/>
      <c r="ZD64" s="113"/>
      <c r="ZE64" s="113"/>
      <c r="ZF64" s="113"/>
      <c r="ZG64" s="113"/>
      <c r="ZH64" s="113"/>
      <c r="ZI64" s="113"/>
      <c r="ZJ64" s="113"/>
      <c r="ZK64" s="113"/>
      <c r="ZL64" s="113"/>
      <c r="ZM64" s="113"/>
      <c r="ZN64" s="113"/>
      <c r="ZO64" s="113"/>
      <c r="ZP64" s="113"/>
      <c r="ZQ64" s="113"/>
      <c r="ZR64" s="113"/>
      <c r="ZS64" s="113"/>
      <c r="ZT64" s="113"/>
      <c r="ZU64" s="113"/>
      <c r="ZV64" s="113"/>
      <c r="ZW64" s="113"/>
      <c r="ZX64" s="113"/>
      <c r="ZY64" s="113"/>
      <c r="ZZ64" s="113"/>
      <c r="AAA64" s="113"/>
      <c r="AAB64" s="113"/>
      <c r="AAC64" s="113"/>
      <c r="AAD64" s="113"/>
      <c r="AAE64" s="113"/>
      <c r="AAF64" s="113"/>
      <c r="AAG64" s="113"/>
      <c r="AAH64" s="113"/>
      <c r="AAI64" s="113"/>
      <c r="AAJ64" s="113"/>
      <c r="AAK64" s="113"/>
      <c r="AAL64" s="113"/>
      <c r="AAM64" s="113"/>
      <c r="AAN64" s="113"/>
      <c r="AAO64" s="113"/>
      <c r="AAP64" s="113"/>
      <c r="AAQ64" s="113"/>
      <c r="AAR64" s="113"/>
      <c r="AAS64" s="113"/>
      <c r="AAT64" s="113"/>
      <c r="AAU64" s="113"/>
      <c r="AAV64" s="113"/>
      <c r="AAW64" s="113"/>
      <c r="AAX64" s="113"/>
      <c r="AAY64" s="113"/>
      <c r="AAZ64" s="113"/>
      <c r="ABA64" s="113"/>
      <c r="ABB64" s="113"/>
      <c r="ABC64" s="113"/>
      <c r="ABD64" s="113"/>
      <c r="ABE64" s="113"/>
      <c r="ABF64" s="113"/>
      <c r="ABG64" s="113"/>
      <c r="ABH64" s="113"/>
      <c r="ABI64" s="113"/>
      <c r="ABJ64" s="113"/>
      <c r="ABK64" s="113"/>
      <c r="ABL64" s="113"/>
      <c r="ABM64" s="113"/>
      <c r="ABN64" s="113"/>
      <c r="ABO64" s="113"/>
      <c r="ABP64" s="113"/>
      <c r="ABQ64" s="113"/>
      <c r="ABR64" s="113"/>
      <c r="ABS64" s="113"/>
      <c r="ABT64" s="113"/>
      <c r="ABU64" s="113"/>
      <c r="ABV64" s="113"/>
      <c r="ABW64" s="113"/>
      <c r="ABX64" s="113"/>
      <c r="ABY64" s="113"/>
      <c r="ABZ64" s="113"/>
      <c r="ACA64" s="113"/>
      <c r="ACB64" s="113"/>
      <c r="ACC64" s="113"/>
      <c r="ACD64" s="113"/>
      <c r="ACE64" s="113"/>
      <c r="ACF64" s="113"/>
      <c r="ACG64" s="113"/>
      <c r="ACH64" s="113"/>
      <c r="ACI64" s="113"/>
      <c r="ACJ64" s="113"/>
      <c r="ACK64" s="113"/>
      <c r="ACL64" s="113"/>
      <c r="ACM64" s="113"/>
      <c r="ACN64" s="113"/>
      <c r="ACO64" s="113"/>
      <c r="ACP64" s="113"/>
      <c r="ACQ64" s="113"/>
      <c r="ACR64" s="113"/>
      <c r="ACS64" s="113"/>
      <c r="ACT64" s="113"/>
      <c r="ACU64" s="113"/>
      <c r="ACV64" s="113"/>
      <c r="ACW64" s="113"/>
      <c r="ACX64" s="113"/>
      <c r="ACY64" s="113"/>
      <c r="ACZ64" s="113"/>
      <c r="ADA64" s="113"/>
      <c r="ADB64" s="113"/>
      <c r="ADC64" s="113"/>
      <c r="ADD64" s="113"/>
      <c r="ADE64" s="113"/>
      <c r="ADF64" s="113"/>
      <c r="ADG64" s="113"/>
      <c r="ADH64" s="113"/>
      <c r="ADI64" s="113"/>
      <c r="ADJ64" s="113"/>
      <c r="ADK64" s="113"/>
      <c r="ADL64" s="113"/>
      <c r="ADM64" s="113"/>
      <c r="ADN64" s="113"/>
      <c r="ADO64" s="113"/>
      <c r="ADP64" s="113"/>
      <c r="ADQ64" s="113"/>
      <c r="ADR64" s="113"/>
      <c r="ADS64" s="113"/>
      <c r="ADT64" s="113"/>
      <c r="ADU64" s="113"/>
      <c r="ADV64" s="113"/>
      <c r="ADW64" s="113"/>
      <c r="ADX64" s="113"/>
      <c r="ADY64" s="113"/>
      <c r="ADZ64" s="113"/>
      <c r="AEA64" s="113"/>
      <c r="AEB64" s="113"/>
      <c r="AEC64" s="113"/>
      <c r="AED64" s="113"/>
      <c r="AEE64" s="113"/>
      <c r="AEF64" s="113"/>
      <c r="AEG64" s="113"/>
      <c r="AEH64" s="113"/>
      <c r="AEI64" s="113"/>
      <c r="AEJ64" s="113"/>
      <c r="AEK64" s="113"/>
      <c r="AEL64" s="113"/>
      <c r="AEM64" s="113"/>
      <c r="AEN64" s="113"/>
      <c r="AEO64" s="113"/>
      <c r="AEP64" s="113"/>
      <c r="AEQ64" s="113"/>
      <c r="AER64" s="113"/>
      <c r="AES64" s="113"/>
      <c r="AET64" s="113"/>
      <c r="AEU64" s="113"/>
      <c r="AEV64" s="113"/>
      <c r="AEW64" s="113"/>
      <c r="AEX64" s="113"/>
      <c r="AEY64" s="113"/>
      <c r="AEZ64" s="113"/>
      <c r="AFA64" s="113"/>
      <c r="AFB64" s="113"/>
      <c r="AFC64" s="113"/>
      <c r="AFD64" s="113"/>
      <c r="AFE64" s="113"/>
      <c r="AFF64" s="113"/>
      <c r="AFG64" s="113"/>
      <c r="AFH64" s="113"/>
      <c r="AFI64" s="113"/>
      <c r="AFJ64" s="113"/>
      <c r="AFK64" s="113"/>
      <c r="AFL64" s="113"/>
      <c r="AFM64" s="113"/>
      <c r="AFN64" s="113"/>
      <c r="AFO64" s="113"/>
      <c r="AFP64" s="113"/>
      <c r="AFQ64" s="113"/>
      <c r="AFR64" s="113"/>
      <c r="AFS64" s="113"/>
      <c r="AFT64" s="113"/>
      <c r="AFU64" s="113"/>
      <c r="AFV64" s="113"/>
      <c r="AFW64" s="113"/>
      <c r="AFX64" s="113"/>
      <c r="AFY64" s="113"/>
      <c r="AFZ64" s="113"/>
      <c r="AGA64" s="113"/>
      <c r="AGB64" s="113"/>
      <c r="AGC64" s="113"/>
      <c r="AGD64" s="113"/>
      <c r="AGE64" s="113"/>
      <c r="AGF64" s="113"/>
      <c r="AGG64" s="113"/>
      <c r="AGH64" s="113"/>
      <c r="AGI64" s="113"/>
      <c r="AGJ64" s="113"/>
      <c r="AGK64" s="113"/>
      <c r="AGL64" s="113"/>
      <c r="AGM64" s="113"/>
      <c r="AGN64" s="113"/>
      <c r="AGO64" s="113"/>
      <c r="AGP64" s="113"/>
      <c r="AGQ64" s="113"/>
      <c r="AGR64" s="113"/>
      <c r="AGS64" s="113"/>
      <c r="AGT64" s="113"/>
      <c r="AGU64" s="113"/>
      <c r="AGV64" s="113"/>
      <c r="AGW64" s="113"/>
      <c r="AGX64" s="113"/>
      <c r="AGY64" s="113"/>
      <c r="AGZ64" s="113"/>
      <c r="AHA64" s="113"/>
      <c r="AHB64" s="113"/>
      <c r="AHC64" s="113"/>
      <c r="AHD64" s="113"/>
      <c r="AHE64" s="113"/>
      <c r="AHF64" s="113"/>
      <c r="AHG64" s="113"/>
      <c r="AHH64" s="113"/>
      <c r="AHI64" s="113"/>
      <c r="AHJ64" s="113"/>
      <c r="AHK64" s="113"/>
      <c r="AHL64" s="113"/>
      <c r="AHM64" s="113"/>
      <c r="AHN64" s="113"/>
      <c r="AHO64" s="113"/>
      <c r="AHP64" s="113"/>
      <c r="AHQ64" s="113"/>
      <c r="AHR64" s="113"/>
      <c r="AHS64" s="113"/>
      <c r="AHT64" s="113"/>
      <c r="AHU64" s="113"/>
      <c r="AHV64" s="113"/>
      <c r="AHW64" s="113"/>
      <c r="AHX64" s="113"/>
      <c r="AHY64" s="113"/>
      <c r="AHZ64" s="113"/>
      <c r="AIA64" s="113"/>
      <c r="AIB64" s="113"/>
      <c r="AIC64" s="113"/>
      <c r="AID64" s="113"/>
      <c r="AIE64" s="113"/>
      <c r="AIF64" s="113"/>
      <c r="AIG64" s="113"/>
      <c r="AIH64" s="113"/>
      <c r="AII64" s="113"/>
      <c r="AIJ64" s="113"/>
      <c r="AIK64" s="113"/>
      <c r="AIL64" s="113"/>
      <c r="AIM64" s="113"/>
      <c r="AIN64" s="113"/>
      <c r="AIO64" s="113"/>
      <c r="AIP64" s="113"/>
      <c r="AIQ64" s="113"/>
      <c r="AIR64" s="113"/>
      <c r="AIS64" s="113"/>
      <c r="AIT64" s="113"/>
      <c r="AIU64" s="113"/>
      <c r="AIV64" s="113"/>
      <c r="AIW64" s="113"/>
      <c r="AIX64" s="113"/>
      <c r="AIY64" s="113"/>
      <c r="AIZ64" s="113"/>
      <c r="AJA64" s="113"/>
      <c r="AJB64" s="113"/>
      <c r="AJC64" s="113"/>
      <c r="AJD64" s="113"/>
      <c r="AJE64" s="113"/>
      <c r="AJF64" s="113"/>
      <c r="AJG64" s="113"/>
      <c r="AJH64" s="113"/>
      <c r="AJI64" s="113"/>
      <c r="AJJ64" s="113"/>
      <c r="AJK64" s="113"/>
      <c r="AJL64" s="113"/>
      <c r="AJM64" s="113"/>
      <c r="AJN64" s="113"/>
      <c r="AJO64" s="113"/>
      <c r="AJP64" s="113"/>
      <c r="AJQ64" s="113"/>
      <c r="AJR64" s="113"/>
      <c r="AJS64" s="113"/>
      <c r="AJT64" s="113"/>
      <c r="AJU64" s="113"/>
      <c r="AJV64" s="113"/>
      <c r="AJW64" s="113"/>
      <c r="AJX64" s="113"/>
      <c r="AJY64" s="113"/>
      <c r="AJZ64" s="113"/>
      <c r="AKA64" s="113"/>
      <c r="AKB64" s="113"/>
      <c r="AKC64" s="113"/>
      <c r="AKD64" s="113"/>
      <c r="AKE64" s="113"/>
      <c r="AKF64" s="113"/>
      <c r="AKG64" s="113"/>
      <c r="AKH64" s="113"/>
      <c r="AKI64" s="113"/>
      <c r="AKJ64" s="113"/>
      <c r="AKK64" s="113"/>
      <c r="AKL64" s="113"/>
      <c r="AKM64" s="113"/>
      <c r="AKN64" s="113"/>
      <c r="AKO64" s="113"/>
      <c r="AKP64" s="113"/>
      <c r="AKQ64" s="113"/>
      <c r="AKR64" s="113"/>
      <c r="AKS64" s="113"/>
      <c r="AKT64" s="113"/>
      <c r="AKU64" s="113"/>
      <c r="AKV64" s="113"/>
      <c r="AKW64" s="113"/>
      <c r="AKX64" s="113"/>
      <c r="AKY64" s="113"/>
      <c r="AKZ64" s="113"/>
      <c r="ALA64" s="113"/>
      <c r="ALB64" s="113"/>
      <c r="ALC64" s="113"/>
      <c r="ALD64" s="113"/>
      <c r="ALE64" s="113"/>
      <c r="ALF64" s="113"/>
      <c r="ALG64" s="113"/>
      <c r="ALH64" s="113"/>
      <c r="ALI64" s="113"/>
      <c r="ALJ64" s="113"/>
      <c r="ALK64" s="113"/>
      <c r="ALL64" s="113"/>
      <c r="ALM64" s="113"/>
      <c r="ALN64" s="113"/>
      <c r="ALO64" s="113"/>
      <c r="ALP64" s="113"/>
      <c r="ALQ64" s="113"/>
      <c r="ALR64" s="113"/>
      <c r="ALS64" s="113"/>
      <c r="ALT64" s="113"/>
      <c r="ALU64" s="113"/>
      <c r="ALV64" s="113"/>
      <c r="ALW64" s="113"/>
      <c r="ALX64" s="113"/>
      <c r="ALY64" s="113"/>
      <c r="ALZ64" s="113"/>
      <c r="AMA64" s="113"/>
      <c r="AMB64" s="113"/>
      <c r="AMC64" s="113"/>
      <c r="AMD64" s="113"/>
      <c r="AME64" s="113"/>
      <c r="AMF64" s="113"/>
      <c r="AMG64" s="113"/>
      <c r="AMH64" s="113"/>
      <c r="AMI64" s="113"/>
      <c r="AMJ64" s="113"/>
      <c r="AMK64" s="113"/>
      <c r="AML64" s="113"/>
      <c r="AMM64" s="113"/>
      <c r="AMN64" s="113"/>
      <c r="AMO64" s="113"/>
      <c r="AMP64" s="113"/>
      <c r="AMQ64" s="113"/>
      <c r="AMR64" s="113"/>
      <c r="AMS64" s="113"/>
      <c r="AMT64" s="113"/>
      <c r="AMU64" s="113"/>
      <c r="AMV64" s="113"/>
      <c r="AMW64" s="113"/>
      <c r="AMX64" s="113"/>
      <c r="AMY64" s="113"/>
      <c r="AMZ64" s="113"/>
      <c r="ANA64" s="113"/>
      <c r="ANB64" s="113"/>
      <c r="ANC64" s="113"/>
      <c r="AND64" s="113"/>
      <c r="ANE64" s="113"/>
      <c r="ANF64" s="113"/>
      <c r="ANG64" s="113"/>
      <c r="ANH64" s="113"/>
      <c r="ANI64" s="113"/>
      <c r="ANJ64" s="113"/>
      <c r="ANK64" s="113"/>
      <c r="ANL64" s="113"/>
      <c r="ANM64" s="113"/>
      <c r="ANN64" s="113"/>
      <c r="ANO64" s="113"/>
      <c r="ANP64" s="113"/>
      <c r="ANQ64" s="113"/>
      <c r="ANR64" s="113"/>
      <c r="ANS64" s="113"/>
      <c r="ANT64" s="113"/>
      <c r="ANU64" s="113"/>
      <c r="ANV64" s="113"/>
      <c r="ANW64" s="113"/>
      <c r="ANX64" s="113"/>
      <c r="ANY64" s="113"/>
      <c r="ANZ64" s="113"/>
      <c r="AOA64" s="113"/>
      <c r="AOB64" s="113"/>
      <c r="AOC64" s="113"/>
      <c r="AOD64" s="113"/>
      <c r="AOE64" s="113"/>
      <c r="AOF64" s="113"/>
      <c r="AOG64" s="113"/>
      <c r="AOH64" s="113"/>
      <c r="AOI64" s="113"/>
      <c r="AOJ64" s="113"/>
      <c r="AOK64" s="113"/>
      <c r="AOL64" s="113"/>
      <c r="AOM64" s="113"/>
      <c r="AON64" s="113"/>
      <c r="AOO64" s="113"/>
      <c r="AOP64" s="113"/>
      <c r="AOQ64" s="113"/>
      <c r="AOR64" s="113"/>
      <c r="AOS64" s="113"/>
      <c r="AOT64" s="113"/>
      <c r="AOU64" s="113"/>
      <c r="AOV64" s="113"/>
      <c r="AOW64" s="113"/>
      <c r="AOX64" s="113"/>
      <c r="AOY64" s="113"/>
      <c r="AOZ64" s="113"/>
      <c r="APA64" s="113"/>
      <c r="APB64" s="113"/>
      <c r="APC64" s="113"/>
      <c r="APD64" s="113"/>
      <c r="APE64" s="113"/>
      <c r="APF64" s="113"/>
      <c r="APG64" s="113"/>
      <c r="APH64" s="113"/>
      <c r="API64" s="113"/>
      <c r="APJ64" s="113"/>
      <c r="APK64" s="113"/>
      <c r="APL64" s="113"/>
      <c r="APM64" s="113"/>
      <c r="APN64" s="113"/>
      <c r="APO64" s="113"/>
      <c r="APP64" s="113"/>
      <c r="APQ64" s="113"/>
      <c r="APR64" s="113"/>
      <c r="APS64" s="113"/>
      <c r="APT64" s="113"/>
      <c r="APU64" s="113"/>
      <c r="APV64" s="113"/>
      <c r="APW64" s="113"/>
      <c r="APX64" s="113"/>
      <c r="APY64" s="113"/>
    </row>
    <row r="65" spans="1:1117" x14ac:dyDescent="0.2">
      <c r="A65" s="336" t="s">
        <v>516</v>
      </c>
      <c r="B65" s="42">
        <f t="shared" si="1"/>
        <v>624.53992187500012</v>
      </c>
      <c r="C65" s="42">
        <f t="shared" si="2"/>
        <v>81.960302734375006</v>
      </c>
      <c r="D65" s="42">
        <f t="shared" si="2"/>
        <v>48.772626953124998</v>
      </c>
      <c r="E65" s="42">
        <f t="shared" si="3"/>
        <v>1942.4786132812501</v>
      </c>
      <c r="F65" s="42">
        <f t="shared" si="4"/>
        <v>6.94921875</v>
      </c>
      <c r="G65" s="42">
        <f t="shared" si="5"/>
        <v>1456.1670898437501</v>
      </c>
      <c r="H65" s="42">
        <f t="shared" si="7"/>
        <v>2080.3925195312499</v>
      </c>
      <c r="I65" s="42">
        <f>(R86+S86+T86)/1024</f>
        <v>180.22646484374997</v>
      </c>
      <c r="J65" s="42">
        <f>U86/1024</f>
        <v>500.98374023437503</v>
      </c>
      <c r="K65" s="42">
        <f t="shared" si="9"/>
        <v>16.330400390625002</v>
      </c>
      <c r="L65" s="42">
        <f t="shared" si="6"/>
        <v>232.35997070312499</v>
      </c>
      <c r="M65" s="42">
        <f t="shared" si="6"/>
        <v>2.5720312500000002</v>
      </c>
      <c r="N65" s="50">
        <f t="shared" si="10"/>
        <v>7173.7329003906243</v>
      </c>
      <c r="O65" s="42">
        <v>856.63578125000004</v>
      </c>
      <c r="P65" s="122"/>
      <c r="Q65" s="12"/>
      <c r="R65" s="12"/>
      <c r="S65" s="12"/>
      <c r="T65" s="12"/>
      <c r="U65" s="12"/>
      <c r="V65" s="12"/>
      <c r="W65" s="12"/>
      <c r="X65" s="12"/>
      <c r="Y65" s="12"/>
      <c r="Z65" s="12"/>
      <c r="AA65" s="12"/>
      <c r="AB65" s="12"/>
      <c r="AC65" s="12"/>
      <c r="AD65" s="12"/>
      <c r="AE65" s="12"/>
      <c r="AF65" s="12"/>
      <c r="AG65" s="12"/>
      <c r="AH65" s="12"/>
      <c r="AI65" s="12"/>
      <c r="AJ65" s="113"/>
      <c r="AK65" s="113"/>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7"/>
      <c r="IX65" s="57"/>
      <c r="IY65" s="57"/>
      <c r="IZ65" s="57"/>
      <c r="JA65" s="57"/>
      <c r="JB65" s="57"/>
      <c r="JC65" s="57"/>
      <c r="JD65" s="57"/>
      <c r="JE65" s="57"/>
      <c r="JF65" s="57"/>
      <c r="JG65" s="57"/>
      <c r="JH65" s="57"/>
      <c r="JI65" s="57"/>
      <c r="JJ65" s="57"/>
      <c r="JK65" s="57"/>
      <c r="JL65" s="57"/>
      <c r="JM65" s="57"/>
      <c r="JN65" s="57"/>
      <c r="JO65" s="57"/>
      <c r="JP65" s="57"/>
      <c r="JQ65" s="57"/>
      <c r="JR65" s="57"/>
      <c r="JS65" s="57"/>
      <c r="JT65" s="57"/>
      <c r="JU65" s="57"/>
      <c r="JV65" s="57"/>
      <c r="JW65" s="57"/>
      <c r="JX65" s="57"/>
      <c r="JY65" s="57"/>
      <c r="JZ65" s="57"/>
      <c r="KA65" s="57"/>
      <c r="KB65" s="57"/>
      <c r="KC65" s="57"/>
      <c r="KD65" s="57"/>
      <c r="KE65" s="57"/>
      <c r="KF65" s="57"/>
      <c r="KG65" s="57"/>
      <c r="KH65" s="57"/>
      <c r="KI65" s="57"/>
      <c r="KJ65" s="57"/>
      <c r="KK65" s="57"/>
      <c r="KL65" s="57"/>
      <c r="KM65" s="57"/>
      <c r="KN65" s="57"/>
      <c r="KO65" s="57"/>
      <c r="KP65" s="57"/>
      <c r="KQ65" s="57"/>
      <c r="KR65" s="57"/>
      <c r="KS65" s="57"/>
      <c r="KT65" s="57"/>
      <c r="KU65" s="57"/>
      <c r="KV65" s="57"/>
      <c r="KW65" s="57"/>
      <c r="KX65" s="57"/>
      <c r="KY65" s="57"/>
      <c r="KZ65" s="57"/>
      <c r="LA65" s="57"/>
      <c r="LB65" s="57"/>
      <c r="LC65" s="57"/>
      <c r="LD65" s="57"/>
      <c r="LE65" s="57"/>
      <c r="LF65" s="57"/>
      <c r="LG65" s="57"/>
      <c r="LH65" s="57"/>
      <c r="LI65" s="57"/>
      <c r="LJ65" s="57"/>
      <c r="LK65" s="57"/>
      <c r="LL65" s="57"/>
      <c r="LM65" s="57"/>
      <c r="LN65" s="57"/>
      <c r="LO65" s="57"/>
      <c r="LP65" s="57"/>
      <c r="LQ65" s="57"/>
      <c r="LR65" s="57"/>
      <c r="LS65" s="57"/>
      <c r="LT65" s="57"/>
      <c r="LU65" s="57"/>
      <c r="LV65" s="57"/>
      <c r="LW65" s="57"/>
      <c r="LX65" s="57"/>
      <c r="LY65" s="57"/>
      <c r="LZ65" s="57"/>
      <c r="MA65" s="57"/>
      <c r="MB65" s="57"/>
      <c r="MC65" s="57"/>
      <c r="MD65" s="57"/>
      <c r="ME65" s="57"/>
      <c r="MF65" s="57"/>
      <c r="MG65" s="57"/>
      <c r="MH65" s="57"/>
      <c r="MI65" s="57"/>
      <c r="MJ65" s="57"/>
      <c r="MK65" s="57"/>
      <c r="ML65" s="57"/>
      <c r="MM65" s="57"/>
      <c r="MN65" s="57"/>
      <c r="MO65" s="57"/>
      <c r="MP65" s="57"/>
      <c r="MQ65" s="57"/>
      <c r="MR65" s="57"/>
      <c r="MS65" s="57"/>
      <c r="MT65" s="57"/>
      <c r="MU65" s="57"/>
      <c r="MV65" s="57"/>
      <c r="MW65" s="57"/>
      <c r="MX65" s="57"/>
      <c r="MY65" s="57"/>
      <c r="MZ65" s="57"/>
      <c r="NA65" s="57"/>
      <c r="NB65" s="57"/>
      <c r="NC65" s="57"/>
      <c r="ND65" s="57"/>
      <c r="NE65" s="57"/>
      <c r="NF65" s="57"/>
      <c r="NG65" s="57"/>
      <c r="NH65" s="57"/>
      <c r="NI65" s="57"/>
      <c r="NJ65" s="57"/>
      <c r="NK65" s="57"/>
      <c r="NL65" s="57"/>
      <c r="NM65" s="57"/>
      <c r="NN65" s="57"/>
      <c r="NO65" s="57"/>
      <c r="NP65" s="57"/>
      <c r="NQ65" s="57"/>
      <c r="NR65" s="57"/>
      <c r="NS65" s="57"/>
      <c r="NT65" s="57"/>
      <c r="NU65" s="57"/>
      <c r="NV65" s="57"/>
      <c r="NW65" s="57"/>
      <c r="NX65" s="57"/>
      <c r="NY65" s="57"/>
      <c r="NZ65" s="57"/>
      <c r="OA65" s="57"/>
      <c r="OB65" s="57"/>
      <c r="OC65" s="57"/>
      <c r="OD65" s="57"/>
      <c r="OE65" s="57"/>
      <c r="OF65" s="57"/>
      <c r="OG65" s="57"/>
      <c r="OH65" s="57"/>
      <c r="OI65" s="57"/>
      <c r="OJ65" s="57"/>
      <c r="OK65" s="57"/>
      <c r="OL65" s="57"/>
      <c r="OM65" s="57"/>
      <c r="ON65" s="57"/>
      <c r="OO65" s="57"/>
      <c r="OP65" s="57"/>
      <c r="OQ65" s="57"/>
      <c r="OR65" s="57"/>
      <c r="OS65" s="57"/>
      <c r="OT65" s="57"/>
      <c r="OU65" s="57"/>
      <c r="OV65" s="57"/>
      <c r="OW65" s="57"/>
      <c r="OX65" s="57"/>
      <c r="OY65" s="57"/>
      <c r="OZ65" s="57"/>
      <c r="PA65" s="57"/>
      <c r="PB65" s="57"/>
      <c r="PC65" s="57"/>
      <c r="PD65" s="57"/>
      <c r="PE65" s="57"/>
      <c r="PF65" s="57"/>
      <c r="PG65" s="57"/>
      <c r="PH65" s="57"/>
      <c r="PI65" s="57"/>
      <c r="PJ65" s="57"/>
      <c r="PK65" s="57"/>
      <c r="PL65" s="57"/>
      <c r="PM65" s="57"/>
      <c r="PN65" s="57"/>
      <c r="PO65" s="57"/>
      <c r="PP65" s="57"/>
      <c r="PQ65" s="57"/>
      <c r="PR65" s="57"/>
      <c r="PS65" s="57"/>
      <c r="PT65" s="57"/>
      <c r="PU65" s="57"/>
      <c r="PV65" s="57"/>
      <c r="PW65" s="57"/>
      <c r="PX65" s="57"/>
      <c r="PY65" s="57"/>
      <c r="PZ65" s="57"/>
      <c r="QA65" s="57"/>
      <c r="QB65" s="57"/>
      <c r="QC65" s="57"/>
      <c r="QD65" s="57"/>
      <c r="QE65" s="57"/>
      <c r="QF65" s="57"/>
      <c r="QG65" s="57"/>
      <c r="QH65" s="57"/>
      <c r="QI65" s="57"/>
      <c r="QJ65" s="57"/>
      <c r="QK65" s="57"/>
      <c r="QL65" s="57"/>
      <c r="QM65" s="57"/>
      <c r="QN65" s="57"/>
      <c r="QO65" s="57"/>
      <c r="QP65" s="57"/>
      <c r="QQ65" s="57"/>
      <c r="QR65" s="57"/>
      <c r="QS65" s="57"/>
      <c r="QT65" s="57"/>
      <c r="QU65" s="57"/>
      <c r="QV65" s="57"/>
      <c r="QW65" s="57"/>
      <c r="QX65" s="57"/>
      <c r="QY65" s="57"/>
      <c r="QZ65" s="57"/>
      <c r="RA65" s="57"/>
      <c r="RB65" s="57"/>
      <c r="RC65" s="57"/>
      <c r="RD65" s="57"/>
      <c r="RE65" s="57"/>
      <c r="RF65" s="57"/>
      <c r="RG65" s="57"/>
      <c r="RH65" s="57"/>
      <c r="RI65" s="57"/>
      <c r="RJ65" s="57"/>
      <c r="RK65" s="57"/>
      <c r="RL65" s="57"/>
      <c r="RM65" s="57"/>
      <c r="RN65" s="57"/>
      <c r="RO65" s="57"/>
      <c r="RP65" s="57"/>
      <c r="RQ65" s="57"/>
      <c r="RR65" s="57"/>
      <c r="RS65" s="57"/>
      <c r="RT65" s="57"/>
      <c r="RU65" s="57"/>
      <c r="RV65" s="57"/>
      <c r="RW65" s="57"/>
      <c r="RX65" s="57"/>
      <c r="RY65" s="57"/>
      <c r="RZ65" s="57"/>
      <c r="SA65" s="57"/>
      <c r="SB65" s="57"/>
      <c r="SC65" s="57"/>
      <c r="SD65" s="57"/>
      <c r="SE65" s="57"/>
      <c r="SF65" s="57"/>
      <c r="SG65" s="57"/>
      <c r="SH65" s="57"/>
      <c r="SI65" s="57"/>
      <c r="SJ65" s="57"/>
      <c r="SK65" s="57"/>
      <c r="SL65" s="57"/>
      <c r="SM65" s="57"/>
      <c r="SN65" s="57"/>
      <c r="SO65" s="57"/>
      <c r="SP65" s="57"/>
      <c r="SQ65" s="57"/>
      <c r="SR65" s="57"/>
      <c r="SS65" s="57"/>
      <c r="ST65" s="57"/>
      <c r="SU65" s="57"/>
      <c r="SV65" s="57"/>
      <c r="SW65" s="57"/>
      <c r="SX65" s="57"/>
      <c r="SY65" s="57"/>
      <c r="SZ65" s="57"/>
      <c r="TA65" s="57"/>
      <c r="TB65" s="57"/>
      <c r="TC65" s="57"/>
      <c r="TD65" s="57"/>
      <c r="TE65" s="57"/>
      <c r="TF65" s="57"/>
      <c r="TG65" s="57"/>
      <c r="TH65" s="57"/>
      <c r="TI65" s="57"/>
      <c r="TJ65" s="57"/>
      <c r="TK65" s="57"/>
      <c r="TL65" s="57"/>
      <c r="TM65" s="57"/>
      <c r="TN65" s="57"/>
      <c r="TO65" s="57"/>
      <c r="TP65" s="57"/>
      <c r="TQ65" s="57"/>
      <c r="TR65" s="57"/>
      <c r="TS65" s="57"/>
      <c r="TT65" s="57"/>
      <c r="TU65" s="57"/>
      <c r="TV65" s="57"/>
      <c r="TW65" s="57"/>
      <c r="TX65" s="57"/>
      <c r="TY65" s="57"/>
      <c r="TZ65" s="57"/>
      <c r="UA65" s="57"/>
      <c r="UB65" s="57"/>
      <c r="UC65" s="57"/>
      <c r="UD65" s="57"/>
      <c r="UE65" s="57"/>
      <c r="UF65" s="57"/>
      <c r="UG65" s="57"/>
      <c r="UH65" s="57"/>
      <c r="UI65" s="57"/>
      <c r="UJ65" s="57"/>
      <c r="UK65" s="57"/>
      <c r="UL65" s="57"/>
      <c r="UM65" s="57"/>
      <c r="UN65" s="57"/>
      <c r="UO65" s="57"/>
      <c r="UP65" s="57"/>
      <c r="UQ65" s="57"/>
      <c r="UR65" s="57"/>
      <c r="US65" s="57"/>
      <c r="UT65" s="57"/>
      <c r="UU65" s="57"/>
      <c r="UV65" s="57"/>
      <c r="UW65" s="57"/>
      <c r="UX65" s="57"/>
      <c r="UY65" s="57"/>
      <c r="UZ65" s="57"/>
      <c r="VA65" s="57"/>
      <c r="VB65" s="57"/>
      <c r="VC65" s="57"/>
      <c r="VD65" s="57"/>
      <c r="VE65" s="57"/>
      <c r="VF65" s="57"/>
      <c r="VG65" s="57"/>
      <c r="VH65" s="57"/>
      <c r="VI65" s="57"/>
      <c r="VJ65" s="57"/>
      <c r="VK65" s="57"/>
      <c r="VL65" s="57"/>
      <c r="VM65" s="57"/>
      <c r="VN65" s="57"/>
      <c r="VO65" s="57"/>
      <c r="VP65" s="57"/>
      <c r="VQ65" s="57"/>
      <c r="VR65" s="57"/>
      <c r="VS65" s="57"/>
      <c r="VT65" s="57"/>
      <c r="VU65" s="57"/>
      <c r="VV65" s="57"/>
      <c r="VW65" s="57"/>
      <c r="VX65" s="57"/>
      <c r="VY65" s="57"/>
      <c r="VZ65" s="57"/>
      <c r="WA65" s="57"/>
      <c r="WB65" s="57"/>
      <c r="WC65" s="57"/>
      <c r="WD65" s="57"/>
      <c r="WE65" s="57"/>
      <c r="WF65" s="57"/>
      <c r="WG65" s="57"/>
      <c r="WH65" s="57"/>
      <c r="WI65" s="57"/>
      <c r="WJ65" s="57"/>
      <c r="WK65" s="57"/>
      <c r="WL65" s="57"/>
      <c r="WM65" s="57"/>
      <c r="WN65" s="57"/>
      <c r="WO65" s="57"/>
      <c r="WP65" s="57"/>
      <c r="WQ65" s="57"/>
      <c r="WR65" s="57"/>
      <c r="WS65" s="57"/>
      <c r="WT65" s="57"/>
      <c r="WU65" s="57"/>
      <c r="WV65" s="57"/>
      <c r="WW65" s="57"/>
      <c r="WX65" s="57"/>
      <c r="WY65" s="57"/>
      <c r="WZ65" s="57"/>
      <c r="XA65" s="57"/>
      <c r="XB65" s="57"/>
      <c r="XC65" s="57"/>
      <c r="XD65" s="57"/>
      <c r="XE65" s="57"/>
      <c r="XF65" s="57"/>
      <c r="XG65" s="57"/>
      <c r="XH65" s="57"/>
      <c r="XI65" s="57"/>
      <c r="XJ65" s="57"/>
      <c r="XK65" s="57"/>
      <c r="XL65" s="57"/>
      <c r="XM65" s="57"/>
      <c r="XN65" s="57"/>
      <c r="XO65" s="57"/>
      <c r="XP65" s="57"/>
      <c r="XQ65" s="57"/>
      <c r="XR65" s="57"/>
      <c r="XS65" s="57"/>
      <c r="XT65" s="57"/>
      <c r="XU65" s="57"/>
      <c r="XV65" s="57"/>
      <c r="XW65" s="57"/>
      <c r="XX65" s="57"/>
      <c r="XY65" s="57"/>
      <c r="XZ65" s="57"/>
      <c r="YA65" s="57"/>
      <c r="YB65" s="57"/>
      <c r="YC65" s="57"/>
      <c r="YD65" s="57"/>
      <c r="YE65" s="57"/>
      <c r="YF65" s="57"/>
      <c r="YG65" s="57"/>
      <c r="YH65" s="57"/>
      <c r="YI65" s="57"/>
      <c r="YJ65" s="57"/>
      <c r="YK65" s="57"/>
      <c r="YL65" s="57"/>
      <c r="YM65" s="57"/>
      <c r="YN65" s="57"/>
      <c r="YO65" s="57"/>
      <c r="YP65" s="57"/>
      <c r="YQ65" s="57"/>
      <c r="YR65" s="57"/>
      <c r="YS65" s="57"/>
      <c r="YT65" s="57"/>
      <c r="YU65" s="57"/>
      <c r="YV65" s="57"/>
      <c r="YW65" s="57"/>
      <c r="YX65" s="57"/>
      <c r="YY65" s="57"/>
      <c r="YZ65" s="57"/>
      <c r="ZA65" s="57"/>
      <c r="ZB65" s="57"/>
      <c r="ZC65" s="57"/>
      <c r="ZD65" s="57"/>
      <c r="ZE65" s="57"/>
      <c r="ZF65" s="57"/>
      <c r="ZG65" s="57"/>
      <c r="ZH65" s="57"/>
      <c r="ZI65" s="57"/>
      <c r="ZJ65" s="57"/>
      <c r="ZK65" s="57"/>
      <c r="ZL65" s="57"/>
      <c r="ZM65" s="57"/>
      <c r="ZN65" s="57"/>
      <c r="ZO65" s="57"/>
      <c r="ZP65" s="57"/>
      <c r="ZQ65" s="57"/>
      <c r="ZR65" s="57"/>
      <c r="ZS65" s="57"/>
      <c r="ZT65" s="57"/>
      <c r="ZU65" s="57"/>
      <c r="ZV65" s="57"/>
      <c r="ZW65" s="57"/>
      <c r="ZX65" s="57"/>
      <c r="ZY65" s="57"/>
      <c r="ZZ65" s="57"/>
      <c r="AAA65" s="57"/>
      <c r="AAB65" s="57"/>
      <c r="AAC65" s="57"/>
      <c r="AAD65" s="57"/>
      <c r="AAE65" s="57"/>
      <c r="AAF65" s="57"/>
      <c r="AAG65" s="57"/>
      <c r="AAH65" s="57"/>
      <c r="AAI65" s="57"/>
      <c r="AAJ65" s="57"/>
      <c r="AAK65" s="57"/>
      <c r="AAL65" s="57"/>
      <c r="AAM65" s="57"/>
      <c r="AAN65" s="57"/>
      <c r="AAO65" s="57"/>
      <c r="AAP65" s="57"/>
      <c r="AAQ65" s="57"/>
      <c r="AAR65" s="57"/>
      <c r="AAS65" s="57"/>
      <c r="AAT65" s="57"/>
      <c r="AAU65" s="57"/>
      <c r="AAV65" s="57"/>
      <c r="AAW65" s="57"/>
      <c r="AAX65" s="57"/>
      <c r="AAY65" s="57"/>
      <c r="AAZ65" s="57"/>
      <c r="ABA65" s="57"/>
      <c r="ABB65" s="57"/>
      <c r="ABC65" s="57"/>
      <c r="ABD65" s="57"/>
      <c r="ABE65" s="57"/>
      <c r="ABF65" s="57"/>
      <c r="ABG65" s="57"/>
      <c r="ABH65" s="57"/>
      <c r="ABI65" s="57"/>
      <c r="ABJ65" s="57"/>
      <c r="ABK65" s="57"/>
      <c r="ABL65" s="57"/>
      <c r="ABM65" s="57"/>
      <c r="ABN65" s="57"/>
      <c r="ABO65" s="57"/>
      <c r="ABP65" s="57"/>
      <c r="ABQ65" s="57"/>
      <c r="ABR65" s="57"/>
      <c r="ABS65" s="57"/>
      <c r="ABT65" s="57"/>
      <c r="ABU65" s="57"/>
      <c r="ABV65" s="57"/>
      <c r="ABW65" s="57"/>
      <c r="ABX65" s="57"/>
      <c r="ABY65" s="57"/>
      <c r="ABZ65" s="57"/>
      <c r="ACA65" s="57"/>
      <c r="ACB65" s="57"/>
      <c r="ACC65" s="57"/>
      <c r="ACD65" s="57"/>
      <c r="ACE65" s="57"/>
      <c r="ACF65" s="57"/>
      <c r="ACG65" s="57"/>
      <c r="ACH65" s="57"/>
      <c r="ACI65" s="57"/>
      <c r="ACJ65" s="57"/>
      <c r="ACK65" s="57"/>
      <c r="ACL65" s="57"/>
      <c r="ACM65" s="57"/>
      <c r="ACN65" s="57"/>
      <c r="ACO65" s="57"/>
      <c r="ACP65" s="57"/>
      <c r="ACQ65" s="57"/>
      <c r="ACR65" s="57"/>
      <c r="ACS65" s="57"/>
      <c r="ACT65" s="57"/>
      <c r="ACU65" s="57"/>
      <c r="ACV65" s="57"/>
      <c r="ACW65" s="57"/>
      <c r="ACX65" s="57"/>
      <c r="ACY65" s="57"/>
      <c r="ACZ65" s="57"/>
      <c r="ADA65" s="57"/>
      <c r="ADB65" s="57"/>
      <c r="ADC65" s="57"/>
      <c r="ADD65" s="57"/>
      <c r="ADE65" s="57"/>
      <c r="ADF65" s="57"/>
      <c r="ADG65" s="57"/>
      <c r="ADH65" s="57"/>
      <c r="ADI65" s="57"/>
      <c r="ADJ65" s="57"/>
      <c r="ADK65" s="57"/>
      <c r="ADL65" s="57"/>
      <c r="ADM65" s="57"/>
      <c r="ADN65" s="57"/>
      <c r="ADO65" s="57"/>
      <c r="ADP65" s="57"/>
      <c r="ADQ65" s="57"/>
      <c r="ADR65" s="57"/>
      <c r="ADS65" s="57"/>
      <c r="ADT65" s="57"/>
      <c r="ADU65" s="57"/>
      <c r="ADV65" s="57"/>
      <c r="ADW65" s="57"/>
      <c r="ADX65" s="57"/>
      <c r="ADY65" s="57"/>
      <c r="ADZ65" s="57"/>
      <c r="AEA65" s="57"/>
      <c r="AEB65" s="57"/>
      <c r="AEC65" s="57"/>
      <c r="AED65" s="57"/>
      <c r="AEE65" s="57"/>
      <c r="AEF65" s="57"/>
      <c r="AEG65" s="57"/>
      <c r="AEH65" s="57"/>
      <c r="AEI65" s="57"/>
      <c r="AEJ65" s="57"/>
      <c r="AEK65" s="57"/>
      <c r="AEL65" s="57"/>
      <c r="AEM65" s="57"/>
      <c r="AEN65" s="57"/>
      <c r="AEO65" s="57"/>
      <c r="AEP65" s="57"/>
      <c r="AEQ65" s="57"/>
      <c r="AER65" s="57"/>
      <c r="AES65" s="57"/>
      <c r="AET65" s="57"/>
      <c r="AEU65" s="57"/>
      <c r="AEV65" s="57"/>
      <c r="AEW65" s="57"/>
      <c r="AEX65" s="57"/>
      <c r="AEY65" s="57"/>
      <c r="AEZ65" s="57"/>
      <c r="AFA65" s="57"/>
      <c r="AFB65" s="57"/>
      <c r="AFC65" s="57"/>
      <c r="AFD65" s="57"/>
      <c r="AFE65" s="57"/>
      <c r="AFF65" s="57"/>
      <c r="AFG65" s="57"/>
      <c r="AFH65" s="57"/>
      <c r="AFI65" s="57"/>
      <c r="AFJ65" s="57"/>
      <c r="AFK65" s="57"/>
      <c r="AFL65" s="57"/>
      <c r="AFM65" s="57"/>
      <c r="AFN65" s="57"/>
      <c r="AFO65" s="57"/>
      <c r="AFP65" s="57"/>
      <c r="AFQ65" s="57"/>
      <c r="AFR65" s="57"/>
      <c r="AFS65" s="57"/>
      <c r="AFT65" s="57"/>
      <c r="AFU65" s="57"/>
      <c r="AFV65" s="57"/>
      <c r="AFW65" s="57"/>
      <c r="AFX65" s="57"/>
      <c r="AFY65" s="57"/>
      <c r="AFZ65" s="57"/>
      <c r="AGA65" s="57"/>
      <c r="AGB65" s="57"/>
      <c r="AGC65" s="57"/>
      <c r="AGD65" s="57"/>
      <c r="AGE65" s="57"/>
      <c r="AGF65" s="57"/>
      <c r="AGG65" s="57"/>
      <c r="AGH65" s="57"/>
      <c r="AGI65" s="57"/>
      <c r="AGJ65" s="57"/>
      <c r="AGK65" s="57"/>
      <c r="AGL65" s="57"/>
      <c r="AGM65" s="57"/>
      <c r="AGN65" s="57"/>
      <c r="AGO65" s="57"/>
      <c r="AGP65" s="57"/>
      <c r="AGQ65" s="57"/>
      <c r="AGR65" s="57"/>
      <c r="AGS65" s="57"/>
      <c r="AGT65" s="57"/>
      <c r="AGU65" s="57"/>
      <c r="AGV65" s="57"/>
      <c r="AGW65" s="57"/>
      <c r="AGX65" s="57"/>
      <c r="AGY65" s="57"/>
      <c r="AGZ65" s="57"/>
      <c r="AHA65" s="57"/>
      <c r="AHB65" s="57"/>
      <c r="AHC65" s="57"/>
      <c r="AHD65" s="57"/>
      <c r="AHE65" s="57"/>
      <c r="AHF65" s="57"/>
      <c r="AHG65" s="57"/>
      <c r="AHH65" s="57"/>
      <c r="AHI65" s="57"/>
      <c r="AHJ65" s="57"/>
      <c r="AHK65" s="57"/>
      <c r="AHL65" s="57"/>
      <c r="AHM65" s="57"/>
      <c r="AHN65" s="57"/>
      <c r="AHO65" s="57"/>
      <c r="AHP65" s="57"/>
      <c r="AHQ65" s="57"/>
      <c r="AHR65" s="57"/>
      <c r="AHS65" s="57"/>
      <c r="AHT65" s="57"/>
      <c r="AHU65" s="57"/>
      <c r="AHV65" s="57"/>
      <c r="AHW65" s="57"/>
      <c r="AHX65" s="57"/>
      <c r="AHY65" s="57"/>
      <c r="AHZ65" s="57"/>
      <c r="AIA65" s="57"/>
      <c r="AIB65" s="57"/>
      <c r="AIC65" s="57"/>
      <c r="AID65" s="57"/>
      <c r="AIE65" s="57"/>
      <c r="AIF65" s="57"/>
      <c r="AIG65" s="57"/>
      <c r="AIH65" s="57"/>
      <c r="AII65" s="57"/>
      <c r="AIJ65" s="57"/>
      <c r="AIK65" s="57"/>
      <c r="AIL65" s="57"/>
      <c r="AIM65" s="57"/>
      <c r="AIN65" s="57"/>
      <c r="AIO65" s="57"/>
      <c r="AIP65" s="57"/>
      <c r="AIQ65" s="57"/>
      <c r="AIR65" s="57"/>
      <c r="AIS65" s="57"/>
      <c r="AIT65" s="57"/>
      <c r="AIU65" s="57"/>
      <c r="AIV65" s="57"/>
      <c r="AIW65" s="57"/>
      <c r="AIX65" s="57"/>
      <c r="AIY65" s="57"/>
      <c r="AIZ65" s="57"/>
      <c r="AJA65" s="57"/>
      <c r="AJB65" s="57"/>
      <c r="AJC65" s="57"/>
      <c r="AJD65" s="57"/>
      <c r="AJE65" s="57"/>
      <c r="AJF65" s="57"/>
      <c r="AJG65" s="57"/>
      <c r="AJH65" s="57"/>
      <c r="AJI65" s="57"/>
      <c r="AJJ65" s="57"/>
      <c r="AJK65" s="57"/>
      <c r="AJL65" s="57"/>
      <c r="AJM65" s="57"/>
      <c r="AJN65" s="57"/>
      <c r="AJO65" s="57"/>
      <c r="AJP65" s="57"/>
      <c r="AJQ65" s="57"/>
      <c r="AJR65" s="57"/>
      <c r="AJS65" s="57"/>
      <c r="AJT65" s="57"/>
      <c r="AJU65" s="57"/>
      <c r="AJV65" s="57"/>
      <c r="AJW65" s="57"/>
      <c r="AJX65" s="57"/>
      <c r="AJY65" s="57"/>
      <c r="AJZ65" s="57"/>
      <c r="AKA65" s="57"/>
      <c r="AKB65" s="57"/>
      <c r="AKC65" s="57"/>
      <c r="AKD65" s="57"/>
      <c r="AKE65" s="57"/>
      <c r="AKF65" s="57"/>
      <c r="AKG65" s="57"/>
      <c r="AKH65" s="57"/>
      <c r="AKI65" s="57"/>
      <c r="AKJ65" s="57"/>
      <c r="AKK65" s="57"/>
      <c r="AKL65" s="57"/>
      <c r="AKM65" s="57"/>
      <c r="AKN65" s="57"/>
      <c r="AKO65" s="57"/>
      <c r="AKP65" s="57"/>
      <c r="AKQ65" s="57"/>
      <c r="AKR65" s="57"/>
      <c r="AKS65" s="57"/>
      <c r="AKT65" s="57"/>
      <c r="AKU65" s="57"/>
      <c r="AKV65" s="57"/>
      <c r="AKW65" s="57"/>
      <c r="AKX65" s="57"/>
      <c r="AKY65" s="57"/>
      <c r="AKZ65" s="57"/>
      <c r="ALA65" s="57"/>
      <c r="ALB65" s="57"/>
      <c r="ALC65" s="57"/>
      <c r="ALD65" s="57"/>
      <c r="ALE65" s="57"/>
      <c r="ALF65" s="57"/>
      <c r="ALG65" s="57"/>
      <c r="ALH65" s="57"/>
      <c r="ALI65" s="57"/>
      <c r="ALJ65" s="57"/>
      <c r="ALK65" s="57"/>
      <c r="ALL65" s="57"/>
      <c r="ALM65" s="57"/>
      <c r="ALN65" s="57"/>
      <c r="ALO65" s="57"/>
      <c r="ALP65" s="57"/>
      <c r="ALQ65" s="57"/>
      <c r="ALR65" s="57"/>
      <c r="ALS65" s="57"/>
      <c r="ALT65" s="57"/>
      <c r="ALU65" s="57"/>
      <c r="ALV65" s="57"/>
      <c r="ALW65" s="57"/>
      <c r="ALX65" s="57"/>
      <c r="ALY65" s="57"/>
      <c r="ALZ65" s="57"/>
      <c r="AMA65" s="57"/>
      <c r="AMB65" s="57"/>
      <c r="AMC65" s="57"/>
      <c r="AMD65" s="57"/>
      <c r="AME65" s="57"/>
      <c r="AMF65" s="57"/>
      <c r="AMG65" s="57"/>
      <c r="AMH65" s="57"/>
      <c r="AMI65" s="57"/>
      <c r="AMJ65" s="57"/>
      <c r="AMK65" s="57"/>
      <c r="AML65" s="57"/>
      <c r="AMM65" s="57"/>
      <c r="AMN65" s="57"/>
      <c r="AMO65" s="57"/>
      <c r="AMP65" s="57"/>
      <c r="AMQ65" s="57"/>
      <c r="AMR65" s="57"/>
      <c r="AMS65" s="57"/>
      <c r="AMT65" s="57"/>
      <c r="AMU65" s="57"/>
      <c r="AMV65" s="57"/>
      <c r="AMW65" s="57"/>
      <c r="AMX65" s="57"/>
      <c r="AMY65" s="57"/>
      <c r="AMZ65" s="57"/>
      <c r="ANA65" s="57"/>
      <c r="ANB65" s="57"/>
      <c r="ANC65" s="57"/>
      <c r="AND65" s="57"/>
      <c r="ANE65" s="57"/>
      <c r="ANF65" s="57"/>
      <c r="ANG65" s="57"/>
      <c r="ANH65" s="57"/>
      <c r="ANI65" s="57"/>
      <c r="ANJ65" s="57"/>
      <c r="ANK65" s="57"/>
      <c r="ANL65" s="57"/>
      <c r="ANM65" s="57"/>
      <c r="ANN65" s="57"/>
      <c r="ANO65" s="57"/>
      <c r="ANP65" s="57"/>
      <c r="ANQ65" s="57"/>
      <c r="ANR65" s="57"/>
      <c r="ANS65" s="57"/>
      <c r="ANT65" s="57"/>
      <c r="ANU65" s="57"/>
      <c r="ANV65" s="57"/>
      <c r="ANW65" s="57"/>
      <c r="ANX65" s="57"/>
      <c r="ANY65" s="57"/>
      <c r="ANZ65" s="57"/>
      <c r="AOA65" s="57"/>
      <c r="AOB65" s="57"/>
      <c r="AOC65" s="57"/>
      <c r="AOD65" s="57"/>
      <c r="AOE65" s="57"/>
      <c r="AOF65" s="57"/>
      <c r="AOG65" s="57"/>
      <c r="AOH65" s="57"/>
      <c r="AOI65" s="57"/>
      <c r="AOJ65" s="57"/>
      <c r="AOK65" s="57"/>
      <c r="AOL65" s="57"/>
      <c r="AOM65" s="57"/>
      <c r="AON65" s="57"/>
      <c r="AOO65" s="57"/>
      <c r="AOP65" s="57"/>
      <c r="AOQ65" s="57"/>
      <c r="AOR65" s="57"/>
      <c r="AOS65" s="57"/>
      <c r="AOT65" s="57"/>
      <c r="AOU65" s="57"/>
      <c r="AOV65" s="57"/>
      <c r="AOW65" s="57"/>
      <c r="AOX65" s="57"/>
      <c r="AOY65" s="57"/>
      <c r="AOZ65" s="57"/>
      <c r="APA65" s="57"/>
      <c r="APB65" s="57"/>
      <c r="APC65" s="57"/>
      <c r="APD65" s="57"/>
      <c r="APE65" s="57"/>
      <c r="APF65" s="57"/>
      <c r="APG65" s="57"/>
      <c r="APH65" s="57"/>
      <c r="API65" s="57"/>
      <c r="APJ65" s="57"/>
      <c r="APK65" s="57"/>
      <c r="APL65" s="57"/>
      <c r="APM65" s="57"/>
      <c r="APN65" s="57"/>
      <c r="APO65" s="57"/>
      <c r="APP65" s="57"/>
      <c r="APQ65" s="57"/>
      <c r="APR65" s="57"/>
      <c r="APS65" s="57"/>
      <c r="APT65" s="57"/>
      <c r="APU65" s="57"/>
      <c r="APV65" s="57"/>
      <c r="APW65" s="57"/>
      <c r="APX65" s="57"/>
      <c r="APY65" s="57"/>
    </row>
    <row r="66" spans="1:1117" s="477" customFormat="1" x14ac:dyDescent="0.2">
      <c r="A66" s="336" t="s">
        <v>517</v>
      </c>
      <c r="B66" s="42">
        <f t="shared" si="1"/>
        <v>1094.296884765625</v>
      </c>
      <c r="C66" s="42">
        <f t="shared" si="2"/>
        <v>349.97136718750005</v>
      </c>
      <c r="D66" s="42">
        <f t="shared" si="2"/>
        <v>72.337968749999987</v>
      </c>
      <c r="E66" s="42">
        <f t="shared" si="3"/>
        <v>1770.654091796875</v>
      </c>
      <c r="F66" s="42">
        <f t="shared" si="4"/>
        <v>8.9811523437499989</v>
      </c>
      <c r="G66" s="42">
        <f t="shared" si="5"/>
        <v>2132.9461816406251</v>
      </c>
      <c r="H66" s="42">
        <f t="shared" si="7"/>
        <v>3045.8086132812505</v>
      </c>
      <c r="I66" s="42">
        <f>(R87+S87+T87)/1024</f>
        <v>169.87938476562502</v>
      </c>
      <c r="J66" s="42">
        <f>U87/1024</f>
        <v>404.45936523437501</v>
      </c>
      <c r="K66" s="42">
        <f t="shared" si="9"/>
        <v>21.51076171875</v>
      </c>
      <c r="L66" s="42">
        <f t="shared" si="6"/>
        <v>207.10779296875</v>
      </c>
      <c r="M66" s="42">
        <f t="shared" si="6"/>
        <v>2.7203515624999999</v>
      </c>
      <c r="N66" s="50">
        <f t="shared" ref="N66:N67" si="11">SUM(B66:M66)</f>
        <v>9280.6739160156285</v>
      </c>
      <c r="O66" s="42">
        <v>891.62641206054695</v>
      </c>
      <c r="P66"/>
      <c r="Q66"/>
      <c r="R66"/>
      <c r="S66"/>
      <c r="T66"/>
      <c r="U66"/>
      <c r="V66"/>
      <c r="W66"/>
      <c r="X66"/>
      <c r="Y66"/>
      <c r="Z66"/>
      <c r="AA66"/>
      <c r="AB66"/>
      <c r="AC66"/>
      <c r="AD66"/>
      <c r="AE66"/>
      <c r="AF66"/>
      <c r="AG66"/>
      <c r="AH66"/>
      <c r="AI66"/>
      <c r="AJ66" s="57"/>
      <c r="AK66" s="57"/>
      <c r="AL66" s="476"/>
      <c r="AM66" s="476"/>
      <c r="AN66" s="476"/>
      <c r="AO66" s="476"/>
      <c r="AP66" s="476"/>
      <c r="AQ66" s="476"/>
      <c r="AR66" s="476"/>
      <c r="AS66" s="476"/>
      <c r="AT66" s="476"/>
      <c r="AU66" s="476"/>
      <c r="AV66" s="476"/>
      <c r="AW66" s="476"/>
      <c r="AX66" s="476"/>
      <c r="AY66" s="476"/>
      <c r="AZ66" s="476"/>
      <c r="BA66" s="476"/>
      <c r="BB66" s="476"/>
      <c r="BC66" s="476"/>
      <c r="BD66" s="476"/>
      <c r="BE66" s="476"/>
      <c r="BF66" s="476"/>
      <c r="BG66" s="476"/>
      <c r="BH66" s="476"/>
      <c r="BI66" s="476"/>
      <c r="BJ66" s="476"/>
      <c r="BK66" s="476"/>
      <c r="BL66" s="476"/>
      <c r="BM66" s="476"/>
      <c r="BN66" s="476"/>
      <c r="BO66" s="476"/>
      <c r="BP66" s="476"/>
      <c r="BQ66" s="476"/>
      <c r="BR66" s="476"/>
      <c r="BS66" s="476"/>
      <c r="BT66" s="476"/>
      <c r="BU66" s="476"/>
      <c r="BV66" s="476"/>
      <c r="BW66" s="476"/>
      <c r="BX66" s="476"/>
      <c r="BY66" s="476"/>
      <c r="BZ66" s="476"/>
      <c r="CA66" s="476"/>
      <c r="CB66" s="476"/>
      <c r="CC66" s="476"/>
      <c r="CD66" s="476"/>
      <c r="CE66" s="476"/>
      <c r="CF66" s="476"/>
      <c r="CG66" s="476"/>
      <c r="CH66" s="476"/>
      <c r="CI66" s="476"/>
      <c r="CJ66" s="476"/>
      <c r="CK66" s="476"/>
      <c r="CL66" s="476"/>
      <c r="CM66" s="476"/>
      <c r="CN66" s="476"/>
      <c r="CO66" s="476"/>
      <c r="CP66" s="476"/>
      <c r="CQ66" s="476"/>
      <c r="CR66" s="476"/>
      <c r="CS66" s="476"/>
      <c r="CT66" s="476"/>
      <c r="CU66" s="476"/>
      <c r="CV66" s="476"/>
      <c r="CW66" s="476"/>
      <c r="CX66" s="476"/>
      <c r="CY66" s="476"/>
      <c r="CZ66" s="476"/>
      <c r="DA66" s="476"/>
      <c r="DB66" s="476"/>
      <c r="DC66" s="476"/>
      <c r="DD66" s="476"/>
      <c r="DE66" s="476"/>
      <c r="DF66" s="476"/>
      <c r="DG66" s="476"/>
      <c r="DH66" s="476"/>
      <c r="DI66" s="476"/>
      <c r="DJ66" s="476"/>
      <c r="DK66" s="476"/>
      <c r="DL66" s="476"/>
      <c r="DM66" s="476"/>
      <c r="DN66" s="476"/>
      <c r="DO66" s="476"/>
      <c r="DP66" s="476"/>
      <c r="DQ66" s="476"/>
      <c r="DR66" s="476"/>
      <c r="DS66" s="476"/>
      <c r="DT66" s="476"/>
      <c r="DU66" s="476"/>
      <c r="DV66" s="476"/>
      <c r="DW66" s="476"/>
      <c r="DX66" s="476"/>
      <c r="DY66" s="476"/>
      <c r="DZ66" s="476"/>
      <c r="EA66" s="476"/>
      <c r="EB66" s="476"/>
      <c r="EC66" s="476"/>
      <c r="ED66" s="476"/>
      <c r="EE66" s="476"/>
      <c r="EF66" s="476"/>
      <c r="EG66" s="476"/>
      <c r="EH66" s="476"/>
      <c r="EI66" s="476"/>
      <c r="EJ66" s="476"/>
      <c r="EK66" s="476"/>
      <c r="EL66" s="476"/>
      <c r="EM66" s="476"/>
      <c r="EN66" s="476"/>
      <c r="EO66" s="476"/>
      <c r="EP66" s="476"/>
      <c r="EQ66" s="476"/>
      <c r="ER66" s="476"/>
      <c r="ES66" s="476"/>
      <c r="ET66" s="476"/>
      <c r="EU66" s="476"/>
      <c r="EV66" s="476"/>
      <c r="EW66" s="476"/>
      <c r="EX66" s="476"/>
      <c r="EY66" s="476"/>
      <c r="EZ66" s="476"/>
      <c r="FA66" s="476"/>
      <c r="FB66" s="476"/>
      <c r="FC66" s="476"/>
      <c r="FD66" s="476"/>
      <c r="FE66" s="476"/>
      <c r="FF66" s="476"/>
      <c r="FG66" s="476"/>
      <c r="FH66" s="476"/>
      <c r="FI66" s="476"/>
      <c r="FJ66" s="476"/>
      <c r="FK66" s="476"/>
      <c r="FL66" s="476"/>
      <c r="FM66" s="476"/>
      <c r="FN66" s="476"/>
      <c r="FO66" s="476"/>
      <c r="FP66" s="476"/>
      <c r="FQ66" s="476"/>
      <c r="FR66" s="476"/>
      <c r="FS66" s="476"/>
      <c r="FT66" s="476"/>
      <c r="FU66" s="476"/>
      <c r="FV66" s="476"/>
      <c r="FW66" s="476"/>
      <c r="FX66" s="476"/>
      <c r="FY66" s="476"/>
      <c r="FZ66" s="476"/>
      <c r="GA66" s="476"/>
      <c r="GB66" s="476"/>
      <c r="GC66" s="476"/>
      <c r="GD66" s="476"/>
      <c r="GE66" s="476"/>
      <c r="GF66" s="476"/>
      <c r="GG66" s="476"/>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c r="AFI66" s="476"/>
      <c r="AFJ66" s="476"/>
      <c r="AFK66" s="476"/>
      <c r="AFL66" s="476"/>
      <c r="AFM66" s="476"/>
      <c r="AFN66" s="476"/>
      <c r="AFO66" s="476"/>
      <c r="AFP66" s="476"/>
      <c r="AFQ66" s="476"/>
      <c r="AFR66" s="476"/>
      <c r="AFS66" s="476"/>
      <c r="AFT66" s="476"/>
      <c r="AFU66" s="476"/>
      <c r="AFV66" s="476"/>
      <c r="AFW66" s="476"/>
      <c r="AFX66" s="476"/>
      <c r="AFY66" s="476"/>
      <c r="AFZ66" s="476"/>
      <c r="AGA66" s="476"/>
      <c r="AGB66" s="476"/>
      <c r="AGC66" s="476"/>
      <c r="AGD66" s="476"/>
      <c r="AGE66" s="476"/>
      <c r="AGF66" s="476"/>
      <c r="AGG66" s="476"/>
      <c r="AGH66" s="476"/>
      <c r="AGI66" s="476"/>
      <c r="AGJ66" s="476"/>
      <c r="AGK66" s="476"/>
      <c r="AGL66" s="476"/>
      <c r="AGM66" s="476"/>
      <c r="AGN66" s="476"/>
      <c r="AGO66" s="476"/>
      <c r="AGP66" s="476"/>
      <c r="AGQ66" s="476"/>
      <c r="AGR66" s="476"/>
      <c r="AGS66" s="476"/>
      <c r="AGT66" s="476"/>
      <c r="AGU66" s="476"/>
      <c r="AGV66" s="476"/>
      <c r="AGW66" s="476"/>
      <c r="AGX66" s="476"/>
      <c r="AGY66" s="476"/>
      <c r="AGZ66" s="476"/>
      <c r="AHA66" s="476"/>
      <c r="AHB66" s="476"/>
      <c r="AHC66" s="476"/>
      <c r="AHD66" s="476"/>
      <c r="AHE66" s="476"/>
      <c r="AHF66" s="476"/>
      <c r="AHG66" s="476"/>
      <c r="AHH66" s="476"/>
      <c r="AHI66" s="476"/>
      <c r="AHJ66" s="476"/>
      <c r="AHK66" s="476"/>
      <c r="AHL66" s="476"/>
      <c r="AHM66" s="476"/>
      <c r="AHN66" s="476"/>
      <c r="AHO66" s="476"/>
      <c r="AHP66" s="476"/>
      <c r="AHQ66" s="476"/>
      <c r="AHR66" s="476"/>
      <c r="AHS66" s="476"/>
      <c r="AHT66" s="476"/>
      <c r="AHU66" s="476"/>
      <c r="AHV66" s="476"/>
      <c r="AHW66" s="476"/>
      <c r="AHX66" s="476"/>
      <c r="AHY66" s="476"/>
      <c r="AHZ66" s="476"/>
      <c r="AIA66" s="476"/>
      <c r="AIB66" s="476"/>
      <c r="AIC66" s="476"/>
      <c r="AID66" s="476"/>
      <c r="AIE66" s="476"/>
      <c r="AIF66" s="476"/>
      <c r="AIG66" s="476"/>
      <c r="AIH66" s="476"/>
      <c r="AII66" s="476"/>
      <c r="AIJ66" s="476"/>
      <c r="AIK66" s="476"/>
      <c r="AIL66" s="476"/>
      <c r="AIM66" s="476"/>
      <c r="AIN66" s="476"/>
      <c r="AIO66" s="476"/>
      <c r="AIP66" s="476"/>
      <c r="AIQ66" s="476"/>
      <c r="AIR66" s="476"/>
      <c r="AIS66" s="476"/>
      <c r="AIT66" s="476"/>
      <c r="AIU66" s="476"/>
      <c r="AIV66" s="476"/>
      <c r="AIW66" s="476"/>
      <c r="AIX66" s="476"/>
      <c r="AIY66" s="476"/>
      <c r="AIZ66" s="476"/>
      <c r="AJA66" s="476"/>
      <c r="AJB66" s="476"/>
      <c r="AJC66" s="476"/>
      <c r="AJD66" s="476"/>
      <c r="AJE66" s="476"/>
      <c r="AJF66" s="476"/>
      <c r="AJG66" s="476"/>
      <c r="AJH66" s="476"/>
      <c r="AJI66" s="476"/>
      <c r="AJJ66" s="476"/>
      <c r="AJK66" s="476"/>
      <c r="AJL66" s="476"/>
      <c r="AJM66" s="476"/>
      <c r="AJN66" s="476"/>
      <c r="AJO66" s="476"/>
      <c r="AJP66" s="476"/>
      <c r="AJQ66" s="476"/>
      <c r="AJR66" s="476"/>
      <c r="AJS66" s="476"/>
      <c r="AJT66" s="476"/>
      <c r="AJU66" s="476"/>
      <c r="AJV66" s="476"/>
      <c r="AJW66" s="476"/>
      <c r="AJX66" s="476"/>
      <c r="AJY66" s="476"/>
      <c r="AJZ66" s="476"/>
      <c r="AKA66" s="476"/>
      <c r="AKB66" s="476"/>
      <c r="AKC66" s="476"/>
      <c r="AKD66" s="476"/>
      <c r="AKE66" s="476"/>
      <c r="AKF66" s="476"/>
      <c r="AKG66" s="476"/>
      <c r="AKH66" s="476"/>
      <c r="AKI66" s="476"/>
      <c r="AKJ66" s="476"/>
      <c r="AKK66" s="476"/>
      <c r="AKL66" s="476"/>
      <c r="AKM66" s="476"/>
      <c r="AKN66" s="476"/>
      <c r="AKO66" s="476"/>
      <c r="AKP66" s="476"/>
      <c r="AKQ66" s="476"/>
      <c r="AKR66" s="476"/>
      <c r="AKS66" s="476"/>
      <c r="AKT66" s="476"/>
      <c r="AKU66" s="476"/>
      <c r="AKV66" s="476"/>
      <c r="AKW66" s="476"/>
      <c r="AKX66" s="476"/>
      <c r="AKY66" s="476"/>
      <c r="AKZ66" s="476"/>
      <c r="ALA66" s="476"/>
      <c r="ALB66" s="476"/>
      <c r="ALC66" s="476"/>
      <c r="ALD66" s="476"/>
      <c r="ALE66" s="476"/>
      <c r="ALF66" s="476"/>
      <c r="ALG66" s="476"/>
      <c r="ALH66" s="476"/>
      <c r="ALI66" s="476"/>
      <c r="ALJ66" s="476"/>
      <c r="ALK66" s="476"/>
      <c r="ALL66" s="476"/>
      <c r="ALM66" s="476"/>
      <c r="ALN66" s="476"/>
      <c r="ALO66" s="476"/>
      <c r="ALP66" s="476"/>
      <c r="ALQ66" s="476"/>
      <c r="ALR66" s="476"/>
      <c r="ALS66" s="476"/>
      <c r="ALT66" s="476"/>
      <c r="ALU66" s="476"/>
      <c r="ALV66" s="476"/>
      <c r="ALW66" s="476"/>
      <c r="ALX66" s="476"/>
      <c r="ALY66" s="476"/>
      <c r="ALZ66" s="476"/>
      <c r="AMA66" s="476"/>
      <c r="AMB66" s="476"/>
      <c r="AMC66" s="476"/>
      <c r="AMD66" s="476"/>
      <c r="AME66" s="476"/>
      <c r="AMF66" s="476"/>
      <c r="AMG66" s="476"/>
      <c r="AMH66" s="476"/>
      <c r="AMI66" s="476"/>
      <c r="AMJ66" s="476"/>
      <c r="AMK66" s="476"/>
      <c r="AML66" s="476"/>
      <c r="AMM66" s="476"/>
      <c r="AMN66" s="476"/>
      <c r="AMO66" s="476"/>
      <c r="AMP66" s="476"/>
      <c r="AMQ66" s="476"/>
      <c r="AMR66" s="476"/>
      <c r="AMS66" s="476"/>
      <c r="AMT66" s="476"/>
      <c r="AMU66" s="476"/>
      <c r="AMV66" s="476"/>
      <c r="AMW66" s="476"/>
      <c r="AMX66" s="476"/>
      <c r="AMY66" s="476"/>
      <c r="AMZ66" s="476"/>
      <c r="ANA66" s="476"/>
      <c r="ANB66" s="476"/>
      <c r="ANC66" s="476"/>
      <c r="AND66" s="476"/>
      <c r="ANE66" s="476"/>
      <c r="ANF66" s="476"/>
      <c r="ANG66" s="476"/>
      <c r="ANH66" s="476"/>
      <c r="ANI66" s="476"/>
      <c r="ANJ66" s="476"/>
      <c r="ANK66" s="476"/>
      <c r="ANL66" s="476"/>
      <c r="ANM66" s="476"/>
      <c r="ANN66" s="476"/>
      <c r="ANO66" s="476"/>
      <c r="ANP66" s="476"/>
      <c r="ANQ66" s="476"/>
      <c r="ANR66" s="476"/>
      <c r="ANS66" s="476"/>
      <c r="ANT66" s="476"/>
      <c r="ANU66" s="476"/>
      <c r="ANV66" s="476"/>
      <c r="ANW66" s="476"/>
      <c r="ANX66" s="476"/>
      <c r="ANY66" s="476"/>
      <c r="ANZ66" s="476"/>
      <c r="AOA66" s="476"/>
      <c r="AOB66" s="476"/>
      <c r="AOC66" s="476"/>
      <c r="AOD66" s="476"/>
      <c r="AOE66" s="476"/>
      <c r="AOF66" s="476"/>
      <c r="AOG66" s="476"/>
      <c r="AOH66" s="476"/>
      <c r="AOI66" s="476"/>
      <c r="AOJ66" s="476"/>
      <c r="AOK66" s="476"/>
      <c r="AOL66" s="476"/>
      <c r="AOM66" s="476"/>
      <c r="AON66" s="476"/>
      <c r="AOO66" s="476"/>
      <c r="AOP66" s="476"/>
      <c r="AOQ66" s="476"/>
      <c r="AOR66" s="476"/>
      <c r="AOS66" s="476"/>
      <c r="AOT66" s="476"/>
      <c r="AOU66" s="476"/>
      <c r="AOV66" s="476"/>
      <c r="AOW66" s="476"/>
      <c r="AOX66" s="476"/>
      <c r="AOY66" s="476"/>
      <c r="AOZ66" s="476"/>
      <c r="APA66" s="476"/>
      <c r="APB66" s="476"/>
      <c r="APC66" s="476"/>
      <c r="APD66" s="476"/>
      <c r="APE66" s="476"/>
      <c r="APF66" s="476"/>
      <c r="APG66" s="476"/>
      <c r="APH66" s="476"/>
      <c r="API66" s="476"/>
      <c r="APJ66" s="476"/>
      <c r="APK66" s="476"/>
      <c r="APL66" s="476"/>
      <c r="APM66" s="476"/>
      <c r="APN66" s="476"/>
      <c r="APO66" s="476"/>
      <c r="APP66" s="476"/>
      <c r="APQ66" s="476"/>
      <c r="APR66" s="476"/>
      <c r="APS66" s="476"/>
      <c r="APT66" s="476"/>
      <c r="APU66" s="476"/>
      <c r="APV66" s="476"/>
      <c r="APW66" s="476"/>
      <c r="APX66" s="476"/>
      <c r="APY66" s="476"/>
    </row>
    <row r="67" spans="1:1117" s="50" customFormat="1" ht="12.75" customHeight="1" x14ac:dyDescent="0.2">
      <c r="A67" s="336" t="s">
        <v>400</v>
      </c>
      <c r="B67" s="42">
        <f t="shared" si="1"/>
        <v>1142.3560986581333</v>
      </c>
      <c r="C67" s="42">
        <f t="shared" si="2"/>
        <v>189.67558521090601</v>
      </c>
      <c r="D67" s="42">
        <f t="shared" si="2"/>
        <v>93.666928523617472</v>
      </c>
      <c r="E67" s="42">
        <f t="shared" si="3"/>
        <v>2071.4167294901977</v>
      </c>
      <c r="F67" s="42">
        <f t="shared" si="4"/>
        <v>16.130874663122061</v>
      </c>
      <c r="G67" s="42">
        <f t="shared" si="5"/>
        <v>1801.2341377453213</v>
      </c>
      <c r="H67" s="42">
        <f t="shared" si="7"/>
        <v>3916.7340831344395</v>
      </c>
      <c r="I67" s="42">
        <f>(R88+S88+T88)/1024</f>
        <v>201.59095327375303</v>
      </c>
      <c r="J67" s="42">
        <f>U88/1024</f>
        <v>1191.0308301382836</v>
      </c>
      <c r="K67" s="42">
        <f t="shared" si="9"/>
        <v>20.427300843186387</v>
      </c>
      <c r="L67" s="42">
        <f t="shared" si="6"/>
        <v>300.98538081447805</v>
      </c>
      <c r="M67" s="42">
        <f t="shared" si="6"/>
        <v>1.6725470381334149</v>
      </c>
      <c r="N67" s="50">
        <f t="shared" si="11"/>
        <v>10946.921449533571</v>
      </c>
      <c r="O67" s="42">
        <v>786.36682507619889</v>
      </c>
      <c r="P67"/>
      <c r="Q67"/>
      <c r="R67"/>
      <c r="S67"/>
      <c r="T67"/>
      <c r="U67"/>
      <c r="V67"/>
      <c r="W67"/>
      <c r="X67"/>
      <c r="Y67"/>
      <c r="Z67"/>
      <c r="AA67" s="476"/>
      <c r="AB67" s="476"/>
      <c r="AC67" s="476"/>
      <c r="AD67" s="476"/>
      <c r="AE67" s="476"/>
      <c r="AF67" s="476"/>
      <c r="AG67" s="476"/>
      <c r="AH67" s="476"/>
      <c r="AI67" s="476"/>
      <c r="AJ67" s="476"/>
      <c r="AK67" s="476"/>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c r="ZA67" s="73"/>
      <c r="ZB67" s="73"/>
      <c r="ZC67" s="73"/>
      <c r="ZD67" s="73"/>
      <c r="ZE67" s="73"/>
      <c r="ZF67" s="73"/>
      <c r="ZG67" s="73"/>
      <c r="ZH67" s="73"/>
      <c r="ZI67" s="73"/>
      <c r="ZJ67" s="73"/>
      <c r="ZK67" s="73"/>
      <c r="ZL67" s="73"/>
      <c r="ZM67" s="73"/>
      <c r="ZN67" s="73"/>
      <c r="ZO67" s="73"/>
      <c r="ZP67" s="73"/>
      <c r="ZQ67" s="73"/>
      <c r="ZR67" s="73"/>
      <c r="ZS67" s="73"/>
      <c r="ZT67" s="73"/>
      <c r="ZU67" s="73"/>
      <c r="ZV67" s="73"/>
      <c r="ZW67" s="73"/>
      <c r="ZX67" s="73"/>
      <c r="ZY67" s="73"/>
      <c r="ZZ67" s="73"/>
      <c r="AAA67" s="73"/>
      <c r="AAB67" s="73"/>
      <c r="AAC67" s="73"/>
      <c r="AAD67" s="73"/>
      <c r="AAE67" s="73"/>
      <c r="AAF67" s="73"/>
      <c r="AAG67" s="73"/>
      <c r="AAH67" s="73"/>
      <c r="AAI67" s="73"/>
      <c r="AAJ67" s="73"/>
      <c r="AAK67" s="73"/>
      <c r="AAL67" s="73"/>
      <c r="AAM67" s="73"/>
      <c r="AAN67" s="73"/>
      <c r="AAO67" s="73"/>
      <c r="AAP67" s="73"/>
      <c r="AAQ67" s="73"/>
      <c r="AAR67" s="73"/>
      <c r="AAS67" s="73"/>
      <c r="AAT67" s="73"/>
      <c r="AAU67" s="73"/>
      <c r="AAV67" s="73"/>
      <c r="AAW67" s="73"/>
      <c r="AAX67" s="73"/>
      <c r="AAY67" s="73"/>
      <c r="AAZ67" s="73"/>
      <c r="ABA67" s="73"/>
      <c r="ABB67" s="73"/>
      <c r="ABC67" s="73"/>
      <c r="ABD67" s="73"/>
      <c r="ABE67" s="73"/>
      <c r="ABF67" s="73"/>
      <c r="ABG67" s="73"/>
      <c r="ABH67" s="73"/>
      <c r="ABI67" s="73"/>
      <c r="ABJ67" s="73"/>
      <c r="ABK67" s="73"/>
      <c r="ABL67" s="73"/>
      <c r="ABM67" s="73"/>
      <c r="ABN67" s="73"/>
      <c r="ABO67" s="73"/>
      <c r="ABP67" s="73"/>
      <c r="ABQ67" s="73"/>
      <c r="ABR67" s="73"/>
      <c r="ABS67" s="73"/>
      <c r="ABT67" s="73"/>
      <c r="ABU67" s="73"/>
      <c r="ABV67" s="73"/>
      <c r="ABW67" s="73"/>
      <c r="ABX67" s="73"/>
      <c r="ABY67" s="73"/>
      <c r="ABZ67" s="73"/>
      <c r="ACA67" s="73"/>
      <c r="ACB67" s="73"/>
      <c r="ACC67" s="73"/>
      <c r="ACD67" s="73"/>
      <c r="ACE67" s="73"/>
      <c r="ACF67" s="73"/>
      <c r="ACG67" s="73"/>
      <c r="ACH67" s="73"/>
      <c r="ACI67" s="73"/>
      <c r="ACJ67" s="73"/>
      <c r="ACK67" s="73"/>
      <c r="ACL67" s="73"/>
      <c r="ACM67" s="73"/>
      <c r="ACN67" s="73"/>
      <c r="ACO67" s="73"/>
      <c r="ACP67" s="73"/>
      <c r="ACQ67" s="73"/>
      <c r="ACR67" s="73"/>
      <c r="ACS67" s="73"/>
      <c r="ACT67" s="73"/>
      <c r="ACU67" s="73"/>
      <c r="ACV67" s="73"/>
      <c r="ACW67" s="73"/>
      <c r="ACX67" s="73"/>
      <c r="ACY67" s="73"/>
      <c r="ACZ67" s="73"/>
      <c r="ADA67" s="73"/>
      <c r="ADB67" s="73"/>
      <c r="ADC67" s="73"/>
      <c r="ADD67" s="73"/>
      <c r="ADE67" s="73"/>
      <c r="ADF67" s="73"/>
      <c r="ADG67" s="73"/>
      <c r="ADH67" s="73"/>
      <c r="ADI67" s="73"/>
      <c r="ADJ67" s="73"/>
      <c r="ADK67" s="73"/>
      <c r="ADL67" s="73"/>
      <c r="ADM67" s="73"/>
      <c r="ADN67" s="73"/>
      <c r="ADO67" s="73"/>
      <c r="ADP67" s="73"/>
      <c r="ADQ67" s="73"/>
      <c r="ADR67" s="73"/>
      <c r="ADS67" s="73"/>
      <c r="ADT67" s="73"/>
      <c r="ADU67" s="73"/>
      <c r="ADV67" s="73"/>
      <c r="ADW67" s="73"/>
      <c r="ADX67" s="73"/>
      <c r="ADY67" s="73"/>
      <c r="ADZ67" s="73"/>
      <c r="AEA67" s="73"/>
      <c r="AEB67" s="73"/>
      <c r="AEC67" s="73"/>
      <c r="AED67" s="73"/>
      <c r="AEE67" s="73"/>
      <c r="AEF67" s="73"/>
      <c r="AEG67" s="73"/>
      <c r="AEH67" s="73"/>
      <c r="AEI67" s="73"/>
      <c r="AEJ67" s="73"/>
      <c r="AEK67" s="73"/>
      <c r="AEL67" s="73"/>
      <c r="AEM67" s="73"/>
      <c r="AEN67" s="73"/>
      <c r="AEO67" s="73"/>
      <c r="AEP67" s="73"/>
      <c r="AEQ67" s="73"/>
      <c r="AER67" s="73"/>
      <c r="AES67" s="73"/>
      <c r="AET67" s="73"/>
      <c r="AEU67" s="73"/>
      <c r="AEV67" s="73"/>
      <c r="AEW67" s="73"/>
      <c r="AEX67" s="73"/>
      <c r="AEY67" s="73"/>
      <c r="AEZ67" s="73"/>
      <c r="AFA67" s="73"/>
      <c r="AFB67" s="73"/>
      <c r="AFC67" s="73"/>
      <c r="AFD67" s="73"/>
      <c r="AFE67" s="73"/>
      <c r="AFF67" s="73"/>
      <c r="AFG67" s="73"/>
      <c r="AFH67" s="73"/>
      <c r="AFI67" s="73"/>
      <c r="AFJ67" s="73"/>
      <c r="AFK67" s="73"/>
      <c r="AFL67" s="73"/>
      <c r="AFM67" s="73"/>
      <c r="AFN67" s="73"/>
      <c r="AFO67" s="73"/>
      <c r="AFP67" s="73"/>
      <c r="AFQ67" s="73"/>
      <c r="AFR67" s="73"/>
      <c r="AFS67" s="73"/>
      <c r="AFT67" s="73"/>
      <c r="AFU67" s="73"/>
      <c r="AFV67" s="73"/>
      <c r="AFW67" s="73"/>
      <c r="AFX67" s="73"/>
      <c r="AFY67" s="73"/>
      <c r="AFZ67" s="73"/>
      <c r="AGA67" s="73"/>
      <c r="AGB67" s="73"/>
      <c r="AGC67" s="73"/>
      <c r="AGD67" s="73"/>
      <c r="AGE67" s="73"/>
      <c r="AGF67" s="73"/>
      <c r="AGG67" s="73"/>
      <c r="AGH67" s="73"/>
      <c r="AGI67" s="73"/>
      <c r="AGJ67" s="73"/>
      <c r="AGK67" s="73"/>
      <c r="AGL67" s="73"/>
      <c r="AGM67" s="73"/>
      <c r="AGN67" s="73"/>
      <c r="AGO67" s="73"/>
      <c r="AGP67" s="73"/>
      <c r="AGQ67" s="73"/>
      <c r="AGR67" s="73"/>
      <c r="AGS67" s="73"/>
      <c r="AGT67" s="73"/>
      <c r="AGU67" s="73"/>
      <c r="AGV67" s="73"/>
      <c r="AGW67" s="73"/>
      <c r="AGX67" s="73"/>
      <c r="AGY67" s="73"/>
      <c r="AGZ67" s="73"/>
      <c r="AHA67" s="73"/>
      <c r="AHB67" s="73"/>
      <c r="AHC67" s="73"/>
      <c r="AHD67" s="73"/>
      <c r="AHE67" s="73"/>
      <c r="AHF67" s="73"/>
      <c r="AHG67" s="73"/>
      <c r="AHH67" s="73"/>
      <c r="AHI67" s="73"/>
      <c r="AHJ67" s="73"/>
      <c r="AHK67" s="73"/>
      <c r="AHL67" s="73"/>
      <c r="AHM67" s="73"/>
      <c r="AHN67" s="73"/>
      <c r="AHO67" s="73"/>
      <c r="AHP67" s="73"/>
      <c r="AHQ67" s="73"/>
      <c r="AHR67" s="73"/>
      <c r="AHS67" s="73"/>
      <c r="AHT67" s="73"/>
      <c r="AHU67" s="73"/>
      <c r="AHV67" s="73"/>
      <c r="AHW67" s="73"/>
      <c r="AHX67" s="73"/>
      <c r="AHY67" s="73"/>
      <c r="AHZ67" s="73"/>
      <c r="AIA67" s="73"/>
      <c r="AIB67" s="73"/>
      <c r="AIC67" s="73"/>
      <c r="AID67" s="73"/>
      <c r="AIE67" s="73"/>
      <c r="AIF67" s="73"/>
      <c r="AIG67" s="73"/>
      <c r="AIH67" s="73"/>
      <c r="AII67" s="73"/>
      <c r="AIJ67" s="73"/>
      <c r="AIK67" s="73"/>
      <c r="AIL67" s="73"/>
      <c r="AIM67" s="73"/>
      <c r="AIN67" s="73"/>
      <c r="AIO67" s="73"/>
      <c r="AIP67" s="73"/>
      <c r="AIQ67" s="73"/>
      <c r="AIR67" s="73"/>
      <c r="AIS67" s="73"/>
      <c r="AIT67" s="73"/>
      <c r="AIU67" s="73"/>
      <c r="AIV67" s="73"/>
      <c r="AIW67" s="73"/>
      <c r="AIX67" s="73"/>
      <c r="AIY67" s="73"/>
      <c r="AIZ67" s="73"/>
      <c r="AJA67" s="73"/>
      <c r="AJB67" s="73"/>
      <c r="AJC67" s="73"/>
      <c r="AJD67" s="73"/>
      <c r="AJE67" s="73"/>
      <c r="AJF67" s="73"/>
      <c r="AJG67" s="73"/>
      <c r="AJH67" s="73"/>
      <c r="AJI67" s="73"/>
      <c r="AJJ67" s="73"/>
      <c r="AJK67" s="73"/>
      <c r="AJL67" s="73"/>
      <c r="AJM67" s="73"/>
      <c r="AJN67" s="73"/>
      <c r="AJO67" s="73"/>
      <c r="AJP67" s="73"/>
      <c r="AJQ67" s="73"/>
      <c r="AJR67" s="73"/>
      <c r="AJS67" s="73"/>
      <c r="AJT67" s="73"/>
      <c r="AJU67" s="73"/>
      <c r="AJV67" s="73"/>
      <c r="AJW67" s="73"/>
      <c r="AJX67" s="73"/>
      <c r="AJY67" s="73"/>
      <c r="AJZ67" s="73"/>
      <c r="AKA67" s="73"/>
      <c r="AKB67" s="73"/>
      <c r="AKC67" s="73"/>
      <c r="AKD67" s="73"/>
      <c r="AKE67" s="73"/>
      <c r="AKF67" s="73"/>
      <c r="AKG67" s="73"/>
      <c r="AKH67" s="73"/>
      <c r="AKI67" s="73"/>
      <c r="AKJ67" s="73"/>
      <c r="AKK67" s="73"/>
      <c r="AKL67" s="73"/>
      <c r="AKM67" s="73"/>
      <c r="AKN67" s="73"/>
      <c r="AKO67" s="73"/>
      <c r="AKP67" s="73"/>
      <c r="AKQ67" s="73"/>
      <c r="AKR67" s="73"/>
      <c r="AKS67" s="73"/>
      <c r="AKT67" s="73"/>
      <c r="AKU67" s="73"/>
      <c r="AKV67" s="73"/>
      <c r="AKW67" s="73"/>
      <c r="AKX67" s="73"/>
      <c r="AKY67" s="73"/>
      <c r="AKZ67" s="73"/>
      <c r="ALA67" s="73"/>
      <c r="ALB67" s="73"/>
      <c r="ALC67" s="73"/>
      <c r="ALD67" s="73"/>
      <c r="ALE67" s="73"/>
      <c r="ALF67" s="73"/>
      <c r="ALG67" s="73"/>
      <c r="ALH67" s="73"/>
      <c r="ALI67" s="73"/>
      <c r="ALJ67" s="73"/>
      <c r="ALK67" s="73"/>
      <c r="ALL67" s="73"/>
      <c r="ALM67" s="73"/>
      <c r="ALN67" s="73"/>
      <c r="ALO67" s="73"/>
      <c r="ALP67" s="73"/>
      <c r="ALQ67" s="73"/>
      <c r="ALR67" s="73"/>
      <c r="ALS67" s="73"/>
      <c r="ALT67" s="73"/>
      <c r="ALU67" s="73"/>
      <c r="ALV67" s="73"/>
      <c r="ALW67" s="73"/>
      <c r="ALX67" s="73"/>
      <c r="ALY67" s="73"/>
      <c r="ALZ67" s="73"/>
      <c r="AMA67" s="73"/>
      <c r="AMB67" s="73"/>
      <c r="AMC67" s="73"/>
      <c r="AMD67" s="73"/>
      <c r="AME67" s="73"/>
      <c r="AMF67" s="73"/>
      <c r="AMG67" s="73"/>
      <c r="AMH67" s="73"/>
      <c r="AMI67" s="73"/>
      <c r="AMJ67" s="73"/>
      <c r="AMK67" s="73"/>
      <c r="AML67" s="73"/>
      <c r="AMM67" s="73"/>
      <c r="AMN67" s="73"/>
      <c r="AMO67" s="73"/>
      <c r="AMP67" s="73"/>
      <c r="AMQ67" s="73"/>
      <c r="AMR67" s="73"/>
      <c r="AMS67" s="73"/>
      <c r="AMT67" s="73"/>
      <c r="AMU67" s="73"/>
      <c r="AMV67" s="73"/>
      <c r="AMW67" s="73"/>
      <c r="AMX67" s="73"/>
      <c r="AMY67" s="73"/>
      <c r="AMZ67" s="73"/>
      <c r="ANA67" s="73"/>
      <c r="ANB67" s="73"/>
      <c r="ANC67" s="73"/>
      <c r="AND67" s="73"/>
      <c r="ANE67" s="73"/>
      <c r="ANF67" s="73"/>
      <c r="ANG67" s="73"/>
      <c r="ANH67" s="73"/>
      <c r="ANI67" s="73"/>
      <c r="ANJ67" s="73"/>
      <c r="ANK67" s="73"/>
      <c r="ANL67" s="73"/>
      <c r="ANM67" s="73"/>
      <c r="ANN67" s="73"/>
      <c r="ANO67" s="73"/>
      <c r="ANP67" s="73"/>
      <c r="ANQ67" s="73"/>
      <c r="ANR67" s="73"/>
      <c r="ANS67" s="73"/>
      <c r="ANT67" s="73"/>
      <c r="ANU67" s="73"/>
      <c r="ANV67" s="73"/>
      <c r="ANW67" s="73"/>
      <c r="ANX67" s="73"/>
      <c r="ANY67" s="73"/>
      <c r="ANZ67" s="73"/>
      <c r="AOA67" s="73"/>
      <c r="AOB67" s="73"/>
      <c r="AOC67" s="73"/>
      <c r="AOD67" s="73"/>
      <c r="AOE67" s="73"/>
      <c r="AOF67" s="73"/>
      <c r="AOG67" s="73"/>
      <c r="AOH67" s="73"/>
      <c r="AOI67" s="73"/>
      <c r="AOJ67" s="73"/>
      <c r="AOK67" s="73"/>
      <c r="AOL67" s="73"/>
      <c r="AOM67" s="73"/>
      <c r="AON67" s="73"/>
      <c r="AOO67" s="73"/>
      <c r="AOP67" s="73"/>
      <c r="AOQ67" s="73"/>
      <c r="AOR67" s="73"/>
      <c r="AOS67" s="73"/>
      <c r="AOT67" s="73"/>
      <c r="AOU67" s="73"/>
      <c r="AOV67" s="73"/>
      <c r="AOW67" s="73"/>
      <c r="AOX67" s="73"/>
      <c r="AOY67" s="73"/>
      <c r="AOZ67" s="73"/>
      <c r="APA67" s="73"/>
      <c r="APB67" s="73"/>
      <c r="APC67" s="73"/>
      <c r="APD67" s="73"/>
      <c r="APE67" s="73"/>
      <c r="APF67" s="73"/>
      <c r="APG67" s="73"/>
      <c r="APH67" s="73"/>
      <c r="API67" s="73"/>
      <c r="APJ67" s="73"/>
      <c r="APK67" s="73"/>
      <c r="APL67" s="73"/>
      <c r="APM67" s="73"/>
      <c r="APN67" s="73"/>
      <c r="APO67" s="73"/>
      <c r="APP67" s="73"/>
      <c r="APQ67" s="73"/>
      <c r="APR67" s="73"/>
      <c r="APS67" s="73"/>
      <c r="APT67" s="73"/>
      <c r="APU67" s="73"/>
      <c r="APV67" s="73"/>
      <c r="APW67" s="73"/>
      <c r="APX67" s="73"/>
      <c r="APY67" s="73"/>
    </row>
    <row r="68" spans="1:1117" s="125" customFormat="1" ht="25.5" x14ac:dyDescent="0.2">
      <c r="A68" s="131" t="s">
        <v>603</v>
      </c>
      <c r="B68" s="125">
        <f t="shared" ref="B68:O68" si="12">SUM(B52:B67)</f>
        <v>5199.8461878207609</v>
      </c>
      <c r="C68" s="125">
        <f t="shared" si="12"/>
        <v>984.29436450778098</v>
      </c>
      <c r="D68" s="125">
        <f t="shared" si="12"/>
        <v>314.68644928346953</v>
      </c>
      <c r="E68" s="125">
        <f t="shared" si="12"/>
        <v>11303.09799002002</v>
      </c>
      <c r="F68" s="125">
        <f t="shared" si="12"/>
        <v>120.13395256027044</v>
      </c>
      <c r="G68" s="125">
        <f t="shared" si="12"/>
        <v>11220.163046826858</v>
      </c>
      <c r="H68" s="125">
        <f t="shared" si="12"/>
        <v>15461.884313652032</v>
      </c>
      <c r="I68" s="125">
        <f t="shared" si="12"/>
        <v>1421.0962674427601</v>
      </c>
      <c r="J68" s="125">
        <f t="shared" si="12"/>
        <v>3128.6521000510038</v>
      </c>
      <c r="K68" s="125">
        <f t="shared" si="12"/>
        <v>91.139107405312828</v>
      </c>
      <c r="L68" s="125">
        <f t="shared" si="12"/>
        <v>1429.3962463349794</v>
      </c>
      <c r="M68" s="125">
        <f t="shared" si="12"/>
        <v>14.279904957292235</v>
      </c>
      <c r="N68" s="125">
        <f t="shared" si="12"/>
        <v>50688.669930862532</v>
      </c>
      <c r="O68" s="125">
        <f t="shared" si="12"/>
        <v>4083.6546824492457</v>
      </c>
      <c r="P68"/>
      <c r="Q68"/>
      <c r="R68"/>
      <c r="S68"/>
      <c r="T68"/>
      <c r="U68"/>
      <c r="V68"/>
      <c r="W68"/>
      <c r="X68"/>
      <c r="Y68"/>
      <c r="Z68" s="73"/>
      <c r="AA68" s="73"/>
      <c r="AB68" s="73"/>
      <c r="AC68" s="73"/>
      <c r="AD68" s="73"/>
      <c r="AE68" s="73"/>
      <c r="AF68" s="73"/>
      <c r="AG68" s="73"/>
      <c r="AH68" s="73"/>
      <c r="AI68" s="73"/>
      <c r="AJ68" s="73"/>
      <c r="AK68" s="7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3"/>
      <c r="HY68" s="123"/>
      <c r="HZ68" s="123"/>
      <c r="IA68" s="123"/>
      <c r="IB68" s="123"/>
      <c r="IC68" s="123"/>
      <c r="ID68" s="123"/>
      <c r="IE68" s="123"/>
      <c r="IF68" s="123"/>
      <c r="IG68" s="123"/>
      <c r="IH68" s="123"/>
      <c r="II68" s="123"/>
      <c r="IJ68" s="123"/>
      <c r="IK68" s="123"/>
      <c r="IL68" s="123"/>
      <c r="IM68" s="123"/>
      <c r="IN68" s="123"/>
      <c r="IO68" s="123"/>
      <c r="IP68" s="123"/>
      <c r="IQ68" s="123"/>
      <c r="IR68" s="123"/>
      <c r="IS68" s="123"/>
      <c r="IT68" s="123"/>
      <c r="IU68" s="123"/>
      <c r="IV68" s="123"/>
      <c r="IW68" s="123"/>
      <c r="IX68" s="123"/>
      <c r="IY68" s="123"/>
      <c r="IZ68" s="123"/>
      <c r="JA68" s="123"/>
      <c r="JB68" s="123"/>
      <c r="JC68" s="123"/>
      <c r="JD68" s="123"/>
      <c r="JE68" s="123"/>
      <c r="JF68" s="123"/>
      <c r="JG68" s="123"/>
      <c r="JH68" s="123"/>
      <c r="JI68" s="123"/>
      <c r="JJ68" s="123"/>
      <c r="JK68" s="123"/>
      <c r="JL68" s="123"/>
      <c r="JM68" s="123"/>
      <c r="JN68" s="123"/>
      <c r="JO68" s="123"/>
      <c r="JP68" s="123"/>
      <c r="JQ68" s="123"/>
      <c r="JR68" s="123"/>
      <c r="JS68" s="123"/>
      <c r="JT68" s="123"/>
      <c r="JU68" s="123"/>
      <c r="JV68" s="123"/>
      <c r="JW68" s="123"/>
      <c r="JX68" s="123"/>
      <c r="JY68" s="123"/>
      <c r="JZ68" s="123"/>
      <c r="KA68" s="123"/>
      <c r="KB68" s="123"/>
      <c r="KC68" s="123"/>
      <c r="KD68" s="123"/>
      <c r="KE68" s="123"/>
      <c r="KF68" s="123"/>
      <c r="KG68" s="123"/>
      <c r="KH68" s="123"/>
      <c r="KI68" s="123"/>
      <c r="KJ68" s="123"/>
      <c r="KK68" s="123"/>
      <c r="KL68" s="123"/>
      <c r="KM68" s="123"/>
      <c r="KN68" s="123"/>
      <c r="KO68" s="123"/>
      <c r="KP68" s="123"/>
      <c r="KQ68" s="123"/>
      <c r="KR68" s="123"/>
      <c r="KS68" s="123"/>
      <c r="KT68" s="123"/>
      <c r="KU68" s="123"/>
      <c r="KV68" s="123"/>
      <c r="KW68" s="123"/>
      <c r="KX68" s="123"/>
      <c r="KY68" s="123"/>
      <c r="KZ68" s="123"/>
      <c r="LA68" s="123"/>
      <c r="LB68" s="123"/>
      <c r="LC68" s="123"/>
      <c r="LD68" s="123"/>
      <c r="LE68" s="123"/>
      <c r="LF68" s="123"/>
      <c r="LG68" s="123"/>
      <c r="LH68" s="123"/>
      <c r="LI68" s="123"/>
      <c r="LJ68" s="123"/>
      <c r="LK68" s="123"/>
      <c r="LL68" s="123"/>
      <c r="LM68" s="123"/>
      <c r="LN68" s="123"/>
      <c r="LO68" s="123"/>
      <c r="LP68" s="123"/>
      <c r="LQ68" s="123"/>
      <c r="LR68" s="123"/>
      <c r="LS68" s="123"/>
      <c r="LT68" s="123"/>
      <c r="LU68" s="123"/>
      <c r="LV68" s="123"/>
      <c r="LW68" s="123"/>
      <c r="LX68" s="123"/>
      <c r="LY68" s="123"/>
      <c r="LZ68" s="123"/>
      <c r="MA68" s="123"/>
      <c r="MB68" s="123"/>
      <c r="MC68" s="123"/>
      <c r="MD68" s="123"/>
      <c r="ME68" s="123"/>
      <c r="MF68" s="123"/>
      <c r="MG68" s="123"/>
      <c r="MH68" s="123"/>
      <c r="MI68" s="123"/>
      <c r="MJ68" s="123"/>
      <c r="MK68" s="123"/>
      <c r="ML68" s="123"/>
      <c r="MM68" s="123"/>
      <c r="MN68" s="123"/>
      <c r="MO68" s="123"/>
      <c r="MP68" s="123"/>
      <c r="MQ68" s="123"/>
      <c r="MR68" s="123"/>
      <c r="MS68" s="123"/>
      <c r="MT68" s="123"/>
      <c r="MU68" s="123"/>
      <c r="MV68" s="123"/>
      <c r="MW68" s="123"/>
      <c r="MX68" s="123"/>
      <c r="MY68" s="123"/>
      <c r="MZ68" s="123"/>
      <c r="NA68" s="123"/>
      <c r="NB68" s="123"/>
      <c r="NC68" s="123"/>
      <c r="ND68" s="123"/>
      <c r="NE68" s="123"/>
      <c r="NF68" s="123"/>
      <c r="NG68" s="123"/>
      <c r="NH68" s="123"/>
      <c r="NI68" s="123"/>
      <c r="NJ68" s="123"/>
      <c r="NK68" s="123"/>
      <c r="NL68" s="123"/>
      <c r="NM68" s="123"/>
      <c r="NN68" s="123"/>
      <c r="NO68" s="123"/>
      <c r="NP68" s="123"/>
      <c r="NQ68" s="123"/>
      <c r="NR68" s="123"/>
      <c r="NS68" s="123"/>
      <c r="NT68" s="123"/>
      <c r="NU68" s="123"/>
      <c r="NV68" s="123"/>
      <c r="NW68" s="123"/>
      <c r="NX68" s="123"/>
      <c r="NY68" s="123"/>
      <c r="NZ68" s="123"/>
      <c r="OA68" s="123"/>
      <c r="OB68" s="123"/>
      <c r="OC68" s="123"/>
      <c r="OD68" s="123"/>
      <c r="OE68" s="123"/>
      <c r="OF68" s="123"/>
      <c r="OG68" s="123"/>
      <c r="OH68" s="123"/>
      <c r="OI68" s="123"/>
      <c r="OJ68" s="123"/>
      <c r="OK68" s="123"/>
      <c r="OL68" s="123"/>
      <c r="OM68" s="123"/>
      <c r="ON68" s="123"/>
      <c r="OO68" s="123"/>
      <c r="OP68" s="123"/>
      <c r="OQ68" s="123"/>
      <c r="OR68" s="123"/>
      <c r="OS68" s="123"/>
      <c r="OT68" s="123"/>
      <c r="OU68" s="123"/>
      <c r="OV68" s="123"/>
      <c r="OW68" s="123"/>
      <c r="OX68" s="123"/>
      <c r="OY68" s="123"/>
      <c r="OZ68" s="123"/>
      <c r="PA68" s="123"/>
      <c r="PB68" s="123"/>
      <c r="PC68" s="123"/>
      <c r="PD68" s="123"/>
      <c r="PE68" s="123"/>
      <c r="PF68" s="123"/>
      <c r="PG68" s="123"/>
      <c r="PH68" s="123"/>
      <c r="PI68" s="123"/>
      <c r="PJ68" s="123"/>
      <c r="PK68" s="123"/>
      <c r="PL68" s="123"/>
      <c r="PM68" s="123"/>
      <c r="PN68" s="123"/>
      <c r="PO68" s="123"/>
      <c r="PP68" s="123"/>
      <c r="PQ68" s="123"/>
      <c r="PR68" s="123"/>
      <c r="PS68" s="123"/>
      <c r="PT68" s="123"/>
      <c r="PU68" s="123"/>
      <c r="PV68" s="123"/>
      <c r="PW68" s="123"/>
      <c r="PX68" s="123"/>
      <c r="PY68" s="123"/>
      <c r="PZ68" s="123"/>
      <c r="QA68" s="123"/>
      <c r="QB68" s="123"/>
      <c r="QC68" s="123"/>
      <c r="QD68" s="123"/>
      <c r="QE68" s="123"/>
      <c r="QF68" s="123"/>
      <c r="QG68" s="123"/>
      <c r="QH68" s="123"/>
      <c r="QI68" s="123"/>
      <c r="QJ68" s="123"/>
      <c r="QK68" s="123"/>
      <c r="QL68" s="123"/>
      <c r="QM68" s="123"/>
      <c r="QN68" s="123"/>
      <c r="QO68" s="123"/>
      <c r="QP68" s="123"/>
      <c r="QQ68" s="123"/>
      <c r="QR68" s="123"/>
      <c r="QS68" s="123"/>
      <c r="QT68" s="123"/>
      <c r="QU68" s="123"/>
      <c r="QV68" s="123"/>
      <c r="QW68" s="123"/>
      <c r="QX68" s="123"/>
      <c r="QY68" s="123"/>
      <c r="QZ68" s="123"/>
      <c r="RA68" s="123"/>
      <c r="RB68" s="123"/>
      <c r="RC68" s="123"/>
      <c r="RD68" s="123"/>
      <c r="RE68" s="123"/>
      <c r="RF68" s="123"/>
      <c r="RG68" s="123"/>
      <c r="RH68" s="123"/>
      <c r="RI68" s="123"/>
      <c r="RJ68" s="123"/>
      <c r="RK68" s="123"/>
      <c r="RL68" s="123"/>
      <c r="RM68" s="123"/>
      <c r="RN68" s="123"/>
      <c r="RO68" s="123"/>
      <c r="RP68" s="123"/>
      <c r="RQ68" s="123"/>
      <c r="RR68" s="123"/>
      <c r="RS68" s="123"/>
      <c r="RT68" s="123"/>
      <c r="RU68" s="123"/>
      <c r="RV68" s="123"/>
      <c r="RW68" s="123"/>
      <c r="RX68" s="123"/>
      <c r="RY68" s="123"/>
      <c r="RZ68" s="123"/>
      <c r="SA68" s="123"/>
      <c r="SB68" s="123"/>
      <c r="SC68" s="123"/>
      <c r="SD68" s="123"/>
      <c r="SE68" s="123"/>
      <c r="SF68" s="123"/>
      <c r="SG68" s="123"/>
      <c r="SH68" s="123"/>
      <c r="SI68" s="123"/>
      <c r="SJ68" s="123"/>
      <c r="SK68" s="123"/>
      <c r="SL68" s="123"/>
      <c r="SM68" s="123"/>
      <c r="SN68" s="123"/>
      <c r="SO68" s="123"/>
      <c r="SP68" s="123"/>
      <c r="SQ68" s="123"/>
      <c r="SR68" s="123"/>
      <c r="SS68" s="123"/>
      <c r="ST68" s="123"/>
      <c r="SU68" s="123"/>
      <c r="SV68" s="123"/>
      <c r="SW68" s="123"/>
      <c r="SX68" s="123"/>
      <c r="SY68" s="123"/>
      <c r="SZ68" s="123"/>
      <c r="TA68" s="123"/>
      <c r="TB68" s="123"/>
      <c r="TC68" s="123"/>
      <c r="TD68" s="123"/>
      <c r="TE68" s="123"/>
      <c r="TF68" s="123"/>
      <c r="TG68" s="123"/>
      <c r="TH68" s="123"/>
      <c r="TI68" s="123"/>
      <c r="TJ68" s="123"/>
      <c r="TK68" s="123"/>
      <c r="TL68" s="123"/>
      <c r="TM68" s="123"/>
      <c r="TN68" s="123"/>
      <c r="TO68" s="123"/>
      <c r="TP68" s="123"/>
      <c r="TQ68" s="123"/>
      <c r="TR68" s="123"/>
      <c r="TS68" s="123"/>
      <c r="TT68" s="123"/>
      <c r="TU68" s="123"/>
      <c r="TV68" s="123"/>
      <c r="TW68" s="123"/>
      <c r="TX68" s="123"/>
      <c r="TY68" s="123"/>
      <c r="TZ68" s="123"/>
      <c r="UA68" s="123"/>
      <c r="UB68" s="123"/>
      <c r="UC68" s="123"/>
      <c r="UD68" s="123"/>
      <c r="UE68" s="123"/>
      <c r="UF68" s="123"/>
      <c r="UG68" s="123"/>
      <c r="UH68" s="123"/>
      <c r="UI68" s="123"/>
      <c r="UJ68" s="123"/>
      <c r="UK68" s="123"/>
      <c r="UL68" s="123"/>
      <c r="UM68" s="123"/>
      <c r="UN68" s="123"/>
      <c r="UO68" s="123"/>
      <c r="UP68" s="123"/>
      <c r="UQ68" s="123"/>
      <c r="UR68" s="123"/>
      <c r="US68" s="123"/>
      <c r="UT68" s="123"/>
      <c r="UU68" s="123"/>
      <c r="UV68" s="123"/>
      <c r="UW68" s="123"/>
      <c r="UX68" s="123"/>
      <c r="UY68" s="123"/>
      <c r="UZ68" s="123"/>
      <c r="VA68" s="123"/>
      <c r="VB68" s="123"/>
      <c r="VC68" s="123"/>
      <c r="VD68" s="123"/>
      <c r="VE68" s="123"/>
      <c r="VF68" s="123"/>
      <c r="VG68" s="123"/>
      <c r="VH68" s="123"/>
      <c r="VI68" s="123"/>
      <c r="VJ68" s="123"/>
      <c r="VK68" s="123"/>
      <c r="VL68" s="123"/>
      <c r="VM68" s="123"/>
      <c r="VN68" s="123"/>
      <c r="VO68" s="123"/>
      <c r="VP68" s="123"/>
      <c r="VQ68" s="123"/>
      <c r="VR68" s="123"/>
      <c r="VS68" s="123"/>
      <c r="VT68" s="123"/>
      <c r="VU68" s="123"/>
      <c r="VV68" s="123"/>
      <c r="VW68" s="123"/>
      <c r="VX68" s="123"/>
      <c r="VY68" s="123"/>
      <c r="VZ68" s="123"/>
      <c r="WA68" s="123"/>
      <c r="WB68" s="123"/>
      <c r="WC68" s="123"/>
      <c r="WD68" s="123"/>
      <c r="WE68" s="123"/>
      <c r="WF68" s="123"/>
      <c r="WG68" s="123"/>
      <c r="WH68" s="123"/>
      <c r="WI68" s="123"/>
      <c r="WJ68" s="123"/>
      <c r="WK68" s="123"/>
      <c r="WL68" s="123"/>
      <c r="WM68" s="123"/>
      <c r="WN68" s="123"/>
      <c r="WO68" s="123"/>
      <c r="WP68" s="123"/>
      <c r="WQ68" s="123"/>
      <c r="WR68" s="123"/>
      <c r="WS68" s="123"/>
      <c r="WT68" s="123"/>
      <c r="WU68" s="123"/>
      <c r="WV68" s="123"/>
      <c r="WW68" s="123"/>
      <c r="WX68" s="123"/>
      <c r="WY68" s="123"/>
      <c r="WZ68" s="123"/>
      <c r="XA68" s="123"/>
      <c r="XB68" s="123"/>
      <c r="XC68" s="123"/>
      <c r="XD68" s="123"/>
      <c r="XE68" s="123"/>
      <c r="XF68" s="123"/>
      <c r="XG68" s="123"/>
      <c r="XH68" s="123"/>
      <c r="XI68" s="123"/>
      <c r="XJ68" s="123"/>
      <c r="XK68" s="123"/>
      <c r="XL68" s="123"/>
      <c r="XM68" s="123"/>
      <c r="XN68" s="123"/>
      <c r="XO68" s="123"/>
      <c r="XP68" s="123"/>
      <c r="XQ68" s="123"/>
      <c r="XR68" s="123"/>
      <c r="XS68" s="123"/>
      <c r="XT68" s="123"/>
      <c r="XU68" s="123"/>
      <c r="XV68" s="123"/>
      <c r="XW68" s="123"/>
      <c r="XX68" s="123"/>
      <c r="XY68" s="123"/>
      <c r="XZ68" s="123"/>
      <c r="YA68" s="123"/>
      <c r="YB68" s="123"/>
      <c r="YC68" s="123"/>
      <c r="YD68" s="123"/>
      <c r="YE68" s="123"/>
      <c r="YF68" s="123"/>
      <c r="YG68" s="123"/>
      <c r="YH68" s="123"/>
      <c r="YI68" s="123"/>
      <c r="YJ68" s="123"/>
      <c r="YK68" s="123"/>
      <c r="YL68" s="123"/>
      <c r="YM68" s="123"/>
      <c r="YN68" s="123"/>
      <c r="YO68" s="123"/>
      <c r="YP68" s="123"/>
      <c r="YQ68" s="123"/>
      <c r="YR68" s="123"/>
      <c r="YS68" s="123"/>
      <c r="YT68" s="123"/>
      <c r="YU68" s="123"/>
      <c r="YV68" s="123"/>
      <c r="YW68" s="123"/>
      <c r="YX68" s="123"/>
      <c r="YY68" s="123"/>
      <c r="YZ68" s="123"/>
      <c r="ZA68" s="123"/>
      <c r="ZB68" s="123"/>
      <c r="ZC68" s="123"/>
      <c r="ZD68" s="123"/>
      <c r="ZE68" s="123"/>
      <c r="ZF68" s="123"/>
      <c r="ZG68" s="123"/>
      <c r="ZH68" s="123"/>
      <c r="ZI68" s="123"/>
      <c r="ZJ68" s="123"/>
      <c r="ZK68" s="123"/>
      <c r="ZL68" s="123"/>
      <c r="ZM68" s="123"/>
      <c r="ZN68" s="123"/>
      <c r="ZO68" s="123"/>
      <c r="ZP68" s="123"/>
      <c r="ZQ68" s="123"/>
      <c r="ZR68" s="123"/>
      <c r="ZS68" s="123"/>
      <c r="ZT68" s="123"/>
      <c r="ZU68" s="123"/>
      <c r="ZV68" s="123"/>
      <c r="ZW68" s="123"/>
      <c r="ZX68" s="123"/>
      <c r="ZY68" s="123"/>
      <c r="ZZ68" s="123"/>
      <c r="AAA68" s="123"/>
      <c r="AAB68" s="123"/>
      <c r="AAC68" s="123"/>
      <c r="AAD68" s="123"/>
      <c r="AAE68" s="123"/>
      <c r="AAF68" s="123"/>
      <c r="AAG68" s="123"/>
      <c r="AAH68" s="123"/>
      <c r="AAI68" s="123"/>
      <c r="AAJ68" s="123"/>
      <c r="AAK68" s="123"/>
      <c r="AAL68" s="123"/>
      <c r="AAM68" s="123"/>
      <c r="AAN68" s="123"/>
      <c r="AAO68" s="123"/>
      <c r="AAP68" s="123"/>
      <c r="AAQ68" s="123"/>
      <c r="AAR68" s="123"/>
      <c r="AAS68" s="123"/>
      <c r="AAT68" s="123"/>
      <c r="AAU68" s="123"/>
      <c r="AAV68" s="123"/>
      <c r="AAW68" s="123"/>
      <c r="AAX68" s="123"/>
      <c r="AAY68" s="123"/>
      <c r="AAZ68" s="123"/>
      <c r="ABA68" s="123"/>
      <c r="ABB68" s="123"/>
      <c r="ABC68" s="123"/>
      <c r="ABD68" s="123"/>
      <c r="ABE68" s="123"/>
      <c r="ABF68" s="123"/>
      <c r="ABG68" s="123"/>
      <c r="ABH68" s="123"/>
      <c r="ABI68" s="123"/>
      <c r="ABJ68" s="123"/>
      <c r="ABK68" s="123"/>
      <c r="ABL68" s="123"/>
      <c r="ABM68" s="123"/>
      <c r="ABN68" s="123"/>
      <c r="ABO68" s="123"/>
      <c r="ABP68" s="123"/>
      <c r="ABQ68" s="123"/>
      <c r="ABR68" s="123"/>
      <c r="ABS68" s="123"/>
      <c r="ABT68" s="123"/>
      <c r="ABU68" s="123"/>
      <c r="ABV68" s="123"/>
      <c r="ABW68" s="123"/>
      <c r="ABX68" s="123"/>
      <c r="ABY68" s="123"/>
      <c r="ABZ68" s="123"/>
      <c r="ACA68" s="123"/>
      <c r="ACB68" s="123"/>
      <c r="ACC68" s="123"/>
      <c r="ACD68" s="123"/>
      <c r="ACE68" s="123"/>
      <c r="ACF68" s="123"/>
      <c r="ACG68" s="123"/>
      <c r="ACH68" s="123"/>
      <c r="ACI68" s="123"/>
      <c r="ACJ68" s="123"/>
      <c r="ACK68" s="123"/>
      <c r="ACL68" s="123"/>
      <c r="ACM68" s="123"/>
      <c r="ACN68" s="123"/>
      <c r="ACO68" s="123"/>
      <c r="ACP68" s="123"/>
      <c r="ACQ68" s="123"/>
      <c r="ACR68" s="123"/>
      <c r="ACS68" s="123"/>
      <c r="ACT68" s="123"/>
      <c r="ACU68" s="123"/>
      <c r="ACV68" s="123"/>
      <c r="ACW68" s="123"/>
      <c r="ACX68" s="123"/>
      <c r="ACY68" s="123"/>
      <c r="ACZ68" s="123"/>
      <c r="ADA68" s="123"/>
      <c r="ADB68" s="123"/>
      <c r="ADC68" s="123"/>
      <c r="ADD68" s="123"/>
      <c r="ADE68" s="123"/>
      <c r="ADF68" s="123"/>
      <c r="ADG68" s="123"/>
      <c r="ADH68" s="123"/>
      <c r="ADI68" s="123"/>
      <c r="ADJ68" s="123"/>
      <c r="ADK68" s="123"/>
      <c r="ADL68" s="123"/>
      <c r="ADM68" s="123"/>
      <c r="ADN68" s="123"/>
      <c r="ADO68" s="123"/>
      <c r="ADP68" s="123"/>
      <c r="ADQ68" s="123"/>
      <c r="ADR68" s="123"/>
      <c r="ADS68" s="123"/>
      <c r="ADT68" s="123"/>
      <c r="ADU68" s="123"/>
      <c r="ADV68" s="123"/>
      <c r="ADW68" s="123"/>
      <c r="ADX68" s="123"/>
      <c r="ADY68" s="123"/>
      <c r="ADZ68" s="123"/>
      <c r="AEA68" s="123"/>
      <c r="AEB68" s="123"/>
      <c r="AEC68" s="123"/>
      <c r="AED68" s="123"/>
      <c r="AEE68" s="123"/>
      <c r="AEF68" s="123"/>
      <c r="AEG68" s="123"/>
      <c r="AEH68" s="123"/>
      <c r="AEI68" s="123"/>
      <c r="AEJ68" s="123"/>
      <c r="AEK68" s="123"/>
      <c r="AEL68" s="123"/>
      <c r="AEM68" s="123"/>
      <c r="AEN68" s="123"/>
      <c r="AEO68" s="123"/>
      <c r="AEP68" s="123"/>
      <c r="AEQ68" s="123"/>
      <c r="AER68" s="123"/>
      <c r="AES68" s="123"/>
      <c r="AET68" s="123"/>
      <c r="AEU68" s="123"/>
      <c r="AEV68" s="123"/>
      <c r="AEW68" s="123"/>
      <c r="AEX68" s="123"/>
      <c r="AEY68" s="123"/>
      <c r="AEZ68" s="123"/>
      <c r="AFA68" s="123"/>
      <c r="AFB68" s="123"/>
      <c r="AFC68" s="123"/>
      <c r="AFD68" s="123"/>
      <c r="AFE68" s="123"/>
      <c r="AFF68" s="123"/>
      <c r="AFG68" s="123"/>
      <c r="AFH68" s="123"/>
      <c r="AFI68" s="123"/>
      <c r="AFJ68" s="123"/>
      <c r="AFK68" s="123"/>
      <c r="AFL68" s="123"/>
      <c r="AFM68" s="123"/>
      <c r="AFN68" s="123"/>
      <c r="AFO68" s="123"/>
      <c r="AFP68" s="123"/>
      <c r="AFQ68" s="123"/>
      <c r="AFR68" s="123"/>
      <c r="AFS68" s="123"/>
      <c r="AFT68" s="123"/>
      <c r="AFU68" s="123"/>
      <c r="AFV68" s="123"/>
      <c r="AFW68" s="123"/>
      <c r="AFX68" s="123"/>
      <c r="AFY68" s="123"/>
      <c r="AFZ68" s="123"/>
      <c r="AGA68" s="123"/>
      <c r="AGB68" s="123"/>
      <c r="AGC68" s="123"/>
      <c r="AGD68" s="123"/>
      <c r="AGE68" s="123"/>
      <c r="AGF68" s="123"/>
      <c r="AGG68" s="123"/>
      <c r="AGH68" s="123"/>
      <c r="AGI68" s="123"/>
      <c r="AGJ68" s="123"/>
      <c r="AGK68" s="123"/>
      <c r="AGL68" s="123"/>
      <c r="AGM68" s="123"/>
      <c r="AGN68" s="123"/>
      <c r="AGO68" s="123"/>
      <c r="AGP68" s="123"/>
      <c r="AGQ68" s="123"/>
      <c r="AGR68" s="123"/>
      <c r="AGS68" s="123"/>
      <c r="AGT68" s="123"/>
      <c r="AGU68" s="123"/>
      <c r="AGV68" s="123"/>
      <c r="AGW68" s="123"/>
      <c r="AGX68" s="123"/>
      <c r="AGY68" s="123"/>
      <c r="AGZ68" s="123"/>
      <c r="AHA68" s="123"/>
      <c r="AHB68" s="123"/>
      <c r="AHC68" s="123"/>
      <c r="AHD68" s="123"/>
      <c r="AHE68" s="123"/>
      <c r="AHF68" s="123"/>
      <c r="AHG68" s="123"/>
      <c r="AHH68" s="123"/>
      <c r="AHI68" s="123"/>
      <c r="AHJ68" s="123"/>
      <c r="AHK68" s="123"/>
      <c r="AHL68" s="123"/>
      <c r="AHM68" s="123"/>
      <c r="AHN68" s="123"/>
      <c r="AHO68" s="123"/>
      <c r="AHP68" s="123"/>
      <c r="AHQ68" s="123"/>
      <c r="AHR68" s="123"/>
      <c r="AHS68" s="123"/>
      <c r="AHT68" s="123"/>
      <c r="AHU68" s="123"/>
      <c r="AHV68" s="123"/>
      <c r="AHW68" s="123"/>
      <c r="AHX68" s="123"/>
      <c r="AHY68" s="123"/>
      <c r="AHZ68" s="123"/>
      <c r="AIA68" s="123"/>
      <c r="AIB68" s="123"/>
      <c r="AIC68" s="123"/>
      <c r="AID68" s="123"/>
      <c r="AIE68" s="123"/>
      <c r="AIF68" s="123"/>
      <c r="AIG68" s="123"/>
      <c r="AIH68" s="123"/>
      <c r="AII68" s="123"/>
      <c r="AIJ68" s="123"/>
      <c r="AIK68" s="123"/>
      <c r="AIL68" s="123"/>
      <c r="AIM68" s="123"/>
      <c r="AIN68" s="123"/>
      <c r="AIO68" s="123"/>
      <c r="AIP68" s="123"/>
      <c r="AIQ68" s="123"/>
      <c r="AIR68" s="123"/>
      <c r="AIS68" s="123"/>
      <c r="AIT68" s="123"/>
      <c r="AIU68" s="123"/>
      <c r="AIV68" s="123"/>
      <c r="AIW68" s="123"/>
      <c r="AIX68" s="123"/>
      <c r="AIY68" s="123"/>
      <c r="AIZ68" s="123"/>
      <c r="AJA68" s="123"/>
      <c r="AJB68" s="123"/>
      <c r="AJC68" s="123"/>
      <c r="AJD68" s="123"/>
      <c r="AJE68" s="123"/>
      <c r="AJF68" s="123"/>
      <c r="AJG68" s="123"/>
      <c r="AJH68" s="123"/>
      <c r="AJI68" s="123"/>
      <c r="AJJ68" s="123"/>
      <c r="AJK68" s="123"/>
      <c r="AJL68" s="123"/>
      <c r="AJM68" s="123"/>
      <c r="AJN68" s="123"/>
      <c r="AJO68" s="123"/>
      <c r="AJP68" s="123"/>
      <c r="AJQ68" s="123"/>
      <c r="AJR68" s="123"/>
      <c r="AJS68" s="123"/>
      <c r="AJT68" s="123"/>
      <c r="AJU68" s="123"/>
      <c r="AJV68" s="123"/>
      <c r="AJW68" s="123"/>
      <c r="AJX68" s="123"/>
      <c r="AJY68" s="123"/>
      <c r="AJZ68" s="123"/>
      <c r="AKA68" s="123"/>
      <c r="AKB68" s="123"/>
      <c r="AKC68" s="123"/>
      <c r="AKD68" s="123"/>
      <c r="AKE68" s="123"/>
      <c r="AKF68" s="123"/>
      <c r="AKG68" s="123"/>
      <c r="AKH68" s="123"/>
      <c r="AKI68" s="123"/>
      <c r="AKJ68" s="123"/>
      <c r="AKK68" s="123"/>
      <c r="AKL68" s="123"/>
      <c r="AKM68" s="123"/>
      <c r="AKN68" s="123"/>
      <c r="AKO68" s="123"/>
      <c r="AKP68" s="123"/>
      <c r="AKQ68" s="123"/>
      <c r="AKR68" s="123"/>
      <c r="AKS68" s="123"/>
      <c r="AKT68" s="123"/>
      <c r="AKU68" s="123"/>
      <c r="AKV68" s="123"/>
      <c r="AKW68" s="123"/>
      <c r="AKX68" s="123"/>
      <c r="AKY68" s="123"/>
      <c r="AKZ68" s="123"/>
      <c r="ALA68" s="123"/>
      <c r="ALB68" s="123"/>
      <c r="ALC68" s="123"/>
      <c r="ALD68" s="123"/>
      <c r="ALE68" s="123"/>
      <c r="ALF68" s="123"/>
      <c r="ALG68" s="123"/>
      <c r="ALH68" s="123"/>
      <c r="ALI68" s="123"/>
      <c r="ALJ68" s="123"/>
      <c r="ALK68" s="123"/>
      <c r="ALL68" s="123"/>
      <c r="ALM68" s="123"/>
      <c r="ALN68" s="123"/>
      <c r="ALO68" s="123"/>
      <c r="ALP68" s="123"/>
      <c r="ALQ68" s="123"/>
      <c r="ALR68" s="123"/>
      <c r="ALS68" s="123"/>
      <c r="ALT68" s="123"/>
      <c r="ALU68" s="123"/>
      <c r="ALV68" s="123"/>
      <c r="ALW68" s="123"/>
      <c r="ALX68" s="123"/>
      <c r="ALY68" s="123"/>
      <c r="ALZ68" s="123"/>
      <c r="AMA68" s="123"/>
      <c r="AMB68" s="123"/>
      <c r="AMC68" s="123"/>
      <c r="AMD68" s="123"/>
      <c r="AME68" s="123"/>
      <c r="AMF68" s="123"/>
      <c r="AMG68" s="123"/>
      <c r="AMH68" s="123"/>
      <c r="AMI68" s="123"/>
      <c r="AMJ68" s="123"/>
      <c r="AMK68" s="123"/>
      <c r="AML68" s="123"/>
      <c r="AMM68" s="123"/>
      <c r="AMN68" s="123"/>
      <c r="AMO68" s="123"/>
      <c r="AMP68" s="123"/>
      <c r="AMQ68" s="123"/>
      <c r="AMR68" s="123"/>
      <c r="AMS68" s="123"/>
      <c r="AMT68" s="123"/>
      <c r="AMU68" s="123"/>
      <c r="AMV68" s="123"/>
      <c r="AMW68" s="123"/>
      <c r="AMX68" s="123"/>
      <c r="AMY68" s="123"/>
      <c r="AMZ68" s="123"/>
      <c r="ANA68" s="123"/>
      <c r="ANB68" s="123"/>
      <c r="ANC68" s="123"/>
      <c r="AND68" s="123"/>
      <c r="ANE68" s="123"/>
      <c r="ANF68" s="123"/>
      <c r="ANG68" s="123"/>
      <c r="ANH68" s="123"/>
      <c r="ANI68" s="123"/>
      <c r="ANJ68" s="123"/>
      <c r="ANK68" s="123"/>
      <c r="ANL68" s="123"/>
      <c r="ANM68" s="123"/>
      <c r="ANN68" s="123"/>
      <c r="ANO68" s="123"/>
      <c r="ANP68" s="123"/>
      <c r="ANQ68" s="123"/>
      <c r="ANR68" s="123"/>
      <c r="ANS68" s="123"/>
      <c r="ANT68" s="123"/>
      <c r="ANU68" s="123"/>
      <c r="ANV68" s="123"/>
      <c r="ANW68" s="123"/>
      <c r="ANX68" s="123"/>
      <c r="ANY68" s="123"/>
      <c r="ANZ68" s="123"/>
      <c r="AOA68" s="123"/>
      <c r="AOB68" s="123"/>
      <c r="AOC68" s="123"/>
      <c r="AOD68" s="123"/>
      <c r="AOE68" s="123"/>
      <c r="AOF68" s="123"/>
      <c r="AOG68" s="123"/>
      <c r="AOH68" s="123"/>
      <c r="AOI68" s="123"/>
      <c r="AOJ68" s="123"/>
      <c r="AOK68" s="123"/>
      <c r="AOL68" s="123"/>
      <c r="AOM68" s="123"/>
      <c r="AON68" s="123"/>
      <c r="AOO68" s="123"/>
      <c r="AOP68" s="123"/>
      <c r="AOQ68" s="123"/>
      <c r="AOR68" s="123"/>
      <c r="AOS68" s="123"/>
      <c r="AOT68" s="123"/>
      <c r="AOU68" s="123"/>
      <c r="AOV68" s="123"/>
      <c r="AOW68" s="123"/>
      <c r="AOX68" s="123"/>
      <c r="AOY68" s="123"/>
      <c r="AOZ68" s="123"/>
      <c r="APA68" s="123"/>
      <c r="APB68" s="123"/>
      <c r="APC68" s="123"/>
      <c r="APD68" s="123"/>
      <c r="APE68" s="123"/>
      <c r="APF68" s="123"/>
      <c r="APG68" s="123"/>
      <c r="APH68" s="123"/>
      <c r="API68" s="123"/>
      <c r="APJ68" s="123"/>
      <c r="APK68" s="123"/>
      <c r="APL68" s="123"/>
      <c r="APM68" s="123"/>
      <c r="APN68" s="123"/>
      <c r="APO68" s="123"/>
      <c r="APP68" s="123"/>
      <c r="APQ68" s="123"/>
      <c r="APR68" s="123"/>
      <c r="APS68" s="123"/>
      <c r="APT68" s="123"/>
      <c r="APU68" s="123"/>
      <c r="APV68" s="123"/>
      <c r="APW68" s="123"/>
      <c r="APX68" s="123"/>
      <c r="APY68" s="123"/>
    </row>
    <row r="69" spans="1:1117" s="50" customFormat="1" ht="13.5" customHeight="1" x14ac:dyDescent="0.2">
      <c r="A69" s="467"/>
      <c r="B69" s="73"/>
      <c r="C69" s="73"/>
      <c r="D69" s="73"/>
      <c r="E69" s="73"/>
      <c r="F69" s="62"/>
      <c r="G69" s="73"/>
      <c r="H69" s="73"/>
      <c r="I69" s="73"/>
      <c r="J69" s="73"/>
      <c r="K69" s="73"/>
      <c r="L69" s="73"/>
      <c r="M69" s="73"/>
      <c r="N69" s="47"/>
      <c r="O69"/>
      <c r="P69"/>
      <c r="Q69"/>
      <c r="R69"/>
      <c r="S69"/>
      <c r="T69"/>
      <c r="U69"/>
      <c r="V69"/>
      <c r="W69"/>
      <c r="X69"/>
      <c r="Y69"/>
      <c r="Z69" s="123"/>
      <c r="AA69" s="123"/>
      <c r="AB69" s="123"/>
      <c r="AC69" s="123"/>
      <c r="AD69" s="123"/>
      <c r="AE69" s="123"/>
      <c r="AF69" s="123"/>
      <c r="AG69" s="123"/>
      <c r="AH69" s="123"/>
      <c r="AI69" s="123"/>
      <c r="AJ69" s="123"/>
      <c r="AK69" s="12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c r="ZA69" s="73"/>
      <c r="ZB69" s="73"/>
      <c r="ZC69" s="73"/>
      <c r="ZD69" s="73"/>
      <c r="ZE69" s="73"/>
      <c r="ZF69" s="73"/>
      <c r="ZG69" s="73"/>
      <c r="ZH69" s="73"/>
      <c r="ZI69" s="73"/>
      <c r="ZJ69" s="73"/>
      <c r="ZK69" s="73"/>
      <c r="ZL69" s="73"/>
      <c r="ZM69" s="73"/>
      <c r="ZN69" s="73"/>
      <c r="ZO69" s="73"/>
      <c r="ZP69" s="73"/>
      <c r="ZQ69" s="73"/>
      <c r="ZR69" s="73"/>
      <c r="ZS69" s="73"/>
      <c r="ZT69" s="73"/>
      <c r="ZU69" s="73"/>
      <c r="ZV69" s="73"/>
      <c r="ZW69" s="73"/>
      <c r="ZX69" s="73"/>
      <c r="ZY69" s="73"/>
      <c r="ZZ69" s="73"/>
      <c r="AAA69" s="73"/>
      <c r="AAB69" s="73"/>
      <c r="AAC69" s="73"/>
      <c r="AAD69" s="73"/>
      <c r="AAE69" s="73"/>
      <c r="AAF69" s="73"/>
      <c r="AAG69" s="73"/>
      <c r="AAH69" s="73"/>
      <c r="AAI69" s="73"/>
      <c r="AAJ69" s="73"/>
      <c r="AAK69" s="73"/>
      <c r="AAL69" s="73"/>
      <c r="AAM69" s="73"/>
      <c r="AAN69" s="73"/>
      <c r="AAO69" s="73"/>
      <c r="AAP69" s="73"/>
      <c r="AAQ69" s="73"/>
      <c r="AAR69" s="73"/>
      <c r="AAS69" s="73"/>
      <c r="AAT69" s="73"/>
      <c r="AAU69" s="73"/>
      <c r="AAV69" s="73"/>
      <c r="AAW69" s="73"/>
      <c r="AAX69" s="73"/>
      <c r="AAY69" s="73"/>
      <c r="AAZ69" s="73"/>
      <c r="ABA69" s="73"/>
      <c r="ABB69" s="73"/>
      <c r="ABC69" s="73"/>
      <c r="ABD69" s="73"/>
      <c r="ABE69" s="73"/>
      <c r="ABF69" s="73"/>
      <c r="ABG69" s="73"/>
      <c r="ABH69" s="73"/>
      <c r="ABI69" s="73"/>
      <c r="ABJ69" s="73"/>
      <c r="ABK69" s="73"/>
      <c r="ABL69" s="73"/>
      <c r="ABM69" s="73"/>
      <c r="ABN69" s="73"/>
      <c r="ABO69" s="73"/>
      <c r="ABP69" s="73"/>
      <c r="ABQ69" s="73"/>
      <c r="ABR69" s="73"/>
      <c r="ABS69" s="73"/>
      <c r="ABT69" s="73"/>
      <c r="ABU69" s="73"/>
      <c r="ABV69" s="73"/>
      <c r="ABW69" s="73"/>
      <c r="ABX69" s="73"/>
      <c r="ABY69" s="73"/>
      <c r="ABZ69" s="73"/>
      <c r="ACA69" s="73"/>
      <c r="ACB69" s="73"/>
      <c r="ACC69" s="73"/>
      <c r="ACD69" s="73"/>
      <c r="ACE69" s="73"/>
      <c r="ACF69" s="73"/>
      <c r="ACG69" s="73"/>
      <c r="ACH69" s="73"/>
      <c r="ACI69" s="73"/>
      <c r="ACJ69" s="73"/>
      <c r="ACK69" s="73"/>
      <c r="ACL69" s="73"/>
      <c r="ACM69" s="73"/>
      <c r="ACN69" s="73"/>
      <c r="ACO69" s="73"/>
      <c r="ACP69" s="73"/>
      <c r="ACQ69" s="73"/>
      <c r="ACR69" s="73"/>
      <c r="ACS69" s="73"/>
      <c r="ACT69" s="73"/>
      <c r="ACU69" s="73"/>
      <c r="ACV69" s="73"/>
      <c r="ACW69" s="73"/>
      <c r="ACX69" s="73"/>
      <c r="ACY69" s="73"/>
      <c r="ACZ69" s="73"/>
      <c r="ADA69" s="73"/>
      <c r="ADB69" s="73"/>
      <c r="ADC69" s="73"/>
      <c r="ADD69" s="73"/>
      <c r="ADE69" s="73"/>
      <c r="ADF69" s="73"/>
      <c r="ADG69" s="73"/>
      <c r="ADH69" s="73"/>
      <c r="ADI69" s="73"/>
      <c r="ADJ69" s="73"/>
      <c r="ADK69" s="73"/>
      <c r="ADL69" s="73"/>
      <c r="ADM69" s="73"/>
      <c r="ADN69" s="73"/>
      <c r="ADO69" s="73"/>
      <c r="ADP69" s="73"/>
      <c r="ADQ69" s="73"/>
      <c r="ADR69" s="73"/>
      <c r="ADS69" s="73"/>
      <c r="ADT69" s="73"/>
      <c r="ADU69" s="73"/>
      <c r="ADV69" s="73"/>
      <c r="ADW69" s="73"/>
      <c r="ADX69" s="73"/>
      <c r="ADY69" s="73"/>
      <c r="ADZ69" s="73"/>
      <c r="AEA69" s="73"/>
      <c r="AEB69" s="73"/>
      <c r="AEC69" s="73"/>
      <c r="AED69" s="73"/>
      <c r="AEE69" s="73"/>
      <c r="AEF69" s="73"/>
      <c r="AEG69" s="73"/>
      <c r="AEH69" s="73"/>
      <c r="AEI69" s="73"/>
      <c r="AEJ69" s="73"/>
      <c r="AEK69" s="73"/>
      <c r="AEL69" s="73"/>
      <c r="AEM69" s="73"/>
      <c r="AEN69" s="73"/>
      <c r="AEO69" s="73"/>
      <c r="AEP69" s="73"/>
      <c r="AEQ69" s="73"/>
      <c r="AER69" s="73"/>
      <c r="AES69" s="73"/>
      <c r="AET69" s="73"/>
      <c r="AEU69" s="73"/>
      <c r="AEV69" s="73"/>
      <c r="AEW69" s="73"/>
      <c r="AEX69" s="73"/>
      <c r="AEY69" s="73"/>
      <c r="AEZ69" s="73"/>
      <c r="AFA69" s="73"/>
      <c r="AFB69" s="73"/>
      <c r="AFC69" s="73"/>
      <c r="AFD69" s="73"/>
      <c r="AFE69" s="73"/>
      <c r="AFF69" s="73"/>
      <c r="AFG69" s="73"/>
      <c r="AFH69" s="73"/>
      <c r="AFI69" s="73"/>
      <c r="AFJ69" s="73"/>
      <c r="AFK69" s="73"/>
      <c r="AFL69" s="73"/>
      <c r="AFM69" s="73"/>
      <c r="AFN69" s="73"/>
      <c r="AFO69" s="73"/>
      <c r="AFP69" s="73"/>
      <c r="AFQ69" s="73"/>
      <c r="AFR69" s="73"/>
      <c r="AFS69" s="73"/>
      <c r="AFT69" s="73"/>
      <c r="AFU69" s="73"/>
      <c r="AFV69" s="73"/>
      <c r="AFW69" s="73"/>
      <c r="AFX69" s="73"/>
      <c r="AFY69" s="73"/>
      <c r="AFZ69" s="73"/>
      <c r="AGA69" s="73"/>
      <c r="AGB69" s="73"/>
      <c r="AGC69" s="73"/>
      <c r="AGD69" s="73"/>
      <c r="AGE69" s="73"/>
      <c r="AGF69" s="73"/>
      <c r="AGG69" s="73"/>
      <c r="AGH69" s="73"/>
      <c r="AGI69" s="73"/>
      <c r="AGJ69" s="73"/>
      <c r="AGK69" s="73"/>
      <c r="AGL69" s="73"/>
      <c r="AGM69" s="73"/>
      <c r="AGN69" s="73"/>
      <c r="AGO69" s="73"/>
      <c r="AGP69" s="73"/>
      <c r="AGQ69" s="73"/>
      <c r="AGR69" s="73"/>
      <c r="AGS69" s="73"/>
      <c r="AGT69" s="73"/>
      <c r="AGU69" s="73"/>
      <c r="AGV69" s="73"/>
      <c r="AGW69" s="73"/>
      <c r="AGX69" s="73"/>
      <c r="AGY69" s="73"/>
      <c r="AGZ69" s="73"/>
      <c r="AHA69" s="73"/>
      <c r="AHB69" s="73"/>
      <c r="AHC69" s="73"/>
      <c r="AHD69" s="73"/>
      <c r="AHE69" s="73"/>
      <c r="AHF69" s="73"/>
      <c r="AHG69" s="73"/>
      <c r="AHH69" s="73"/>
      <c r="AHI69" s="73"/>
      <c r="AHJ69" s="73"/>
      <c r="AHK69" s="73"/>
      <c r="AHL69" s="73"/>
      <c r="AHM69" s="73"/>
      <c r="AHN69" s="73"/>
      <c r="AHO69" s="73"/>
      <c r="AHP69" s="73"/>
      <c r="AHQ69" s="73"/>
      <c r="AHR69" s="73"/>
      <c r="AHS69" s="73"/>
      <c r="AHT69" s="73"/>
      <c r="AHU69" s="73"/>
      <c r="AHV69" s="73"/>
      <c r="AHW69" s="73"/>
      <c r="AHX69" s="73"/>
      <c r="AHY69" s="73"/>
      <c r="AHZ69" s="73"/>
      <c r="AIA69" s="73"/>
      <c r="AIB69" s="73"/>
      <c r="AIC69" s="73"/>
      <c r="AID69" s="73"/>
      <c r="AIE69" s="73"/>
      <c r="AIF69" s="73"/>
      <c r="AIG69" s="73"/>
      <c r="AIH69" s="73"/>
      <c r="AII69" s="73"/>
      <c r="AIJ69" s="73"/>
      <c r="AIK69" s="73"/>
      <c r="AIL69" s="73"/>
      <c r="AIM69" s="73"/>
      <c r="AIN69" s="73"/>
      <c r="AIO69" s="73"/>
      <c r="AIP69" s="73"/>
      <c r="AIQ69" s="73"/>
      <c r="AIR69" s="73"/>
      <c r="AIS69" s="73"/>
      <c r="AIT69" s="73"/>
      <c r="AIU69" s="73"/>
      <c r="AIV69" s="73"/>
      <c r="AIW69" s="73"/>
      <c r="AIX69" s="73"/>
      <c r="AIY69" s="73"/>
      <c r="AIZ69" s="73"/>
      <c r="AJA69" s="73"/>
      <c r="AJB69" s="73"/>
      <c r="AJC69" s="73"/>
      <c r="AJD69" s="73"/>
      <c r="AJE69" s="73"/>
      <c r="AJF69" s="73"/>
      <c r="AJG69" s="73"/>
      <c r="AJH69" s="73"/>
      <c r="AJI69" s="73"/>
      <c r="AJJ69" s="73"/>
      <c r="AJK69" s="73"/>
      <c r="AJL69" s="73"/>
      <c r="AJM69" s="73"/>
      <c r="AJN69" s="73"/>
      <c r="AJO69" s="73"/>
      <c r="AJP69" s="73"/>
      <c r="AJQ69" s="73"/>
      <c r="AJR69" s="73"/>
      <c r="AJS69" s="73"/>
      <c r="AJT69" s="73"/>
      <c r="AJU69" s="73"/>
      <c r="AJV69" s="73"/>
      <c r="AJW69" s="73"/>
      <c r="AJX69" s="73"/>
      <c r="AJY69" s="73"/>
      <c r="AJZ69" s="73"/>
      <c r="AKA69" s="73"/>
      <c r="AKB69" s="73"/>
      <c r="AKC69" s="73"/>
      <c r="AKD69" s="73"/>
      <c r="AKE69" s="73"/>
      <c r="AKF69" s="73"/>
      <c r="AKG69" s="73"/>
      <c r="AKH69" s="73"/>
      <c r="AKI69" s="73"/>
      <c r="AKJ69" s="73"/>
      <c r="AKK69" s="73"/>
      <c r="AKL69" s="73"/>
      <c r="AKM69" s="73"/>
      <c r="AKN69" s="73"/>
      <c r="AKO69" s="73"/>
      <c r="AKP69" s="73"/>
      <c r="AKQ69" s="73"/>
      <c r="AKR69" s="73"/>
      <c r="AKS69" s="73"/>
      <c r="AKT69" s="73"/>
      <c r="AKU69" s="73"/>
      <c r="AKV69" s="73"/>
      <c r="AKW69" s="73"/>
      <c r="AKX69" s="73"/>
      <c r="AKY69" s="73"/>
      <c r="AKZ69" s="73"/>
      <c r="ALA69" s="73"/>
      <c r="ALB69" s="73"/>
      <c r="ALC69" s="73"/>
      <c r="ALD69" s="73"/>
      <c r="ALE69" s="73"/>
      <c r="ALF69" s="73"/>
      <c r="ALG69" s="73"/>
      <c r="ALH69" s="73"/>
      <c r="ALI69" s="73"/>
      <c r="ALJ69" s="73"/>
      <c r="ALK69" s="73"/>
      <c r="ALL69" s="73"/>
      <c r="ALM69" s="73"/>
      <c r="ALN69" s="73"/>
      <c r="ALO69" s="73"/>
      <c r="ALP69" s="73"/>
      <c r="ALQ69" s="73"/>
      <c r="ALR69" s="73"/>
      <c r="ALS69" s="73"/>
      <c r="ALT69" s="73"/>
      <c r="ALU69" s="73"/>
      <c r="ALV69" s="73"/>
      <c r="ALW69" s="73"/>
      <c r="ALX69" s="73"/>
      <c r="ALY69" s="73"/>
      <c r="ALZ69" s="73"/>
      <c r="AMA69" s="73"/>
      <c r="AMB69" s="73"/>
      <c r="AMC69" s="73"/>
      <c r="AMD69" s="73"/>
      <c r="AME69" s="73"/>
      <c r="AMF69" s="73"/>
      <c r="AMG69" s="73"/>
      <c r="AMH69" s="73"/>
      <c r="AMI69" s="73"/>
      <c r="AMJ69" s="73"/>
      <c r="AMK69" s="73"/>
      <c r="AML69" s="73"/>
      <c r="AMM69" s="73"/>
      <c r="AMN69" s="73"/>
      <c r="AMO69" s="73"/>
      <c r="AMP69" s="73"/>
      <c r="AMQ69" s="73"/>
      <c r="AMR69" s="73"/>
      <c r="AMS69" s="73"/>
      <c r="AMT69" s="73"/>
      <c r="AMU69" s="73"/>
      <c r="AMV69" s="73"/>
      <c r="AMW69" s="73"/>
      <c r="AMX69" s="73"/>
      <c r="AMY69" s="73"/>
      <c r="AMZ69" s="73"/>
      <c r="ANA69" s="73"/>
      <c r="ANB69" s="73"/>
      <c r="ANC69" s="73"/>
      <c r="AND69" s="73"/>
      <c r="ANE69" s="73"/>
      <c r="ANF69" s="73"/>
      <c r="ANG69" s="73"/>
      <c r="ANH69" s="73"/>
      <c r="ANI69" s="73"/>
      <c r="ANJ69" s="73"/>
      <c r="ANK69" s="73"/>
      <c r="ANL69" s="73"/>
      <c r="ANM69" s="73"/>
      <c r="ANN69" s="73"/>
      <c r="ANO69" s="73"/>
      <c r="ANP69" s="73"/>
      <c r="ANQ69" s="73"/>
      <c r="ANR69" s="73"/>
      <c r="ANS69" s="73"/>
      <c r="ANT69" s="73"/>
      <c r="ANU69" s="73"/>
      <c r="ANV69" s="73"/>
      <c r="ANW69" s="73"/>
      <c r="ANX69" s="73"/>
      <c r="ANY69" s="73"/>
      <c r="ANZ69" s="73"/>
      <c r="AOA69" s="73"/>
      <c r="AOB69" s="73"/>
      <c r="AOC69" s="73"/>
      <c r="AOD69" s="73"/>
      <c r="AOE69" s="73"/>
      <c r="AOF69" s="73"/>
      <c r="AOG69" s="73"/>
      <c r="AOH69" s="73"/>
      <c r="AOI69" s="73"/>
      <c r="AOJ69" s="73"/>
      <c r="AOK69" s="73"/>
      <c r="AOL69" s="73"/>
      <c r="AOM69" s="73"/>
      <c r="AON69" s="73"/>
      <c r="AOO69" s="73"/>
      <c r="AOP69" s="73"/>
      <c r="AOQ69" s="73"/>
      <c r="AOR69" s="73"/>
      <c r="AOS69" s="73"/>
      <c r="AOT69" s="73"/>
      <c r="AOU69" s="73"/>
      <c r="AOV69" s="73"/>
      <c r="AOW69" s="73"/>
      <c r="AOX69" s="73"/>
      <c r="AOY69" s="73"/>
      <c r="AOZ69" s="73"/>
      <c r="APA69" s="73"/>
      <c r="APB69" s="73"/>
      <c r="APC69" s="73"/>
      <c r="APD69" s="73"/>
      <c r="APE69" s="73"/>
      <c r="APF69" s="73"/>
      <c r="APG69" s="73"/>
      <c r="APH69" s="73"/>
      <c r="API69" s="73"/>
      <c r="APJ69" s="73"/>
      <c r="APK69" s="73"/>
      <c r="APL69" s="73"/>
      <c r="APM69" s="73"/>
      <c r="APN69" s="73"/>
      <c r="APO69" s="73"/>
      <c r="APP69" s="73"/>
      <c r="APQ69" s="73"/>
      <c r="APR69" s="73"/>
      <c r="APS69" s="73"/>
      <c r="APT69" s="73"/>
      <c r="APU69" s="73"/>
      <c r="APV69" s="73"/>
      <c r="APW69" s="73"/>
      <c r="APX69" s="73"/>
      <c r="APY69" s="73"/>
    </row>
    <row r="70" spans="1:1117" s="50" customFormat="1" ht="32.25" customHeight="1" x14ac:dyDescent="0.2">
      <c r="A70" s="467"/>
      <c r="B70" s="73"/>
      <c r="C70" s="73"/>
      <c r="D70" s="73"/>
      <c r="E70" s="73"/>
      <c r="F70" s="62"/>
      <c r="G70" s="73"/>
      <c r="H70" s="73"/>
      <c r="I70" s="73"/>
      <c r="J70" s="73"/>
      <c r="K70" s="73"/>
      <c r="L70" s="73"/>
      <c r="M70" s="73"/>
      <c r="N70" s="47"/>
      <c r="O70"/>
      <c r="P70"/>
      <c r="Q70"/>
      <c r="R70"/>
      <c r="S70"/>
      <c r="T70"/>
      <c r="U70"/>
      <c r="V70" s="476"/>
      <c r="W70" s="476"/>
      <c r="X70" s="476"/>
      <c r="Y70" s="476"/>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c r="ZA70" s="73"/>
      <c r="ZB70" s="73"/>
      <c r="ZC70" s="73"/>
      <c r="ZD70" s="73"/>
      <c r="ZE70" s="73"/>
      <c r="ZF70" s="73"/>
      <c r="ZG70" s="73"/>
      <c r="ZH70" s="73"/>
      <c r="ZI70" s="73"/>
      <c r="ZJ70" s="73"/>
      <c r="ZK70" s="73"/>
      <c r="ZL70" s="73"/>
      <c r="ZM70" s="73"/>
      <c r="ZN70" s="73"/>
      <c r="ZO70" s="73"/>
      <c r="ZP70" s="73"/>
      <c r="ZQ70" s="73"/>
      <c r="ZR70" s="73"/>
      <c r="ZS70" s="73"/>
      <c r="ZT70" s="73"/>
      <c r="ZU70" s="73"/>
      <c r="ZV70" s="73"/>
      <c r="ZW70" s="73"/>
      <c r="ZX70" s="73"/>
      <c r="ZY70" s="73"/>
      <c r="ZZ70" s="73"/>
      <c r="AAA70" s="73"/>
      <c r="AAB70" s="73"/>
      <c r="AAC70" s="73"/>
      <c r="AAD70" s="73"/>
      <c r="AAE70" s="73"/>
      <c r="AAF70" s="73"/>
      <c r="AAG70" s="73"/>
      <c r="AAH70" s="73"/>
      <c r="AAI70" s="73"/>
      <c r="AAJ70" s="73"/>
      <c r="AAK70" s="73"/>
      <c r="AAL70" s="73"/>
      <c r="AAM70" s="73"/>
      <c r="AAN70" s="73"/>
      <c r="AAO70" s="73"/>
      <c r="AAP70" s="73"/>
      <c r="AAQ70" s="73"/>
      <c r="AAR70" s="73"/>
      <c r="AAS70" s="73"/>
      <c r="AAT70" s="73"/>
      <c r="AAU70" s="73"/>
      <c r="AAV70" s="73"/>
      <c r="AAW70" s="73"/>
      <c r="AAX70" s="73"/>
      <c r="AAY70" s="73"/>
      <c r="AAZ70" s="73"/>
      <c r="ABA70" s="73"/>
      <c r="ABB70" s="73"/>
      <c r="ABC70" s="73"/>
      <c r="ABD70" s="73"/>
      <c r="ABE70" s="73"/>
      <c r="ABF70" s="73"/>
      <c r="ABG70" s="73"/>
      <c r="ABH70" s="73"/>
      <c r="ABI70" s="73"/>
      <c r="ABJ70" s="73"/>
      <c r="ABK70" s="73"/>
      <c r="ABL70" s="73"/>
      <c r="ABM70" s="73"/>
      <c r="ABN70" s="73"/>
      <c r="ABO70" s="73"/>
      <c r="ABP70" s="73"/>
      <c r="ABQ70" s="73"/>
      <c r="ABR70" s="73"/>
      <c r="ABS70" s="73"/>
      <c r="ABT70" s="73"/>
      <c r="ABU70" s="73"/>
      <c r="ABV70" s="73"/>
      <c r="ABW70" s="73"/>
      <c r="ABX70" s="73"/>
      <c r="ABY70" s="73"/>
      <c r="ABZ70" s="73"/>
      <c r="ACA70" s="73"/>
      <c r="ACB70" s="73"/>
      <c r="ACC70" s="73"/>
      <c r="ACD70" s="73"/>
      <c r="ACE70" s="73"/>
      <c r="ACF70" s="73"/>
      <c r="ACG70" s="73"/>
      <c r="ACH70" s="73"/>
      <c r="ACI70" s="73"/>
      <c r="ACJ70" s="73"/>
      <c r="ACK70" s="73"/>
      <c r="ACL70" s="73"/>
      <c r="ACM70" s="73"/>
      <c r="ACN70" s="73"/>
      <c r="ACO70" s="73"/>
      <c r="ACP70" s="73"/>
      <c r="ACQ70" s="73"/>
      <c r="ACR70" s="73"/>
      <c r="ACS70" s="73"/>
      <c r="ACT70" s="73"/>
      <c r="ACU70" s="73"/>
      <c r="ACV70" s="73"/>
      <c r="ACW70" s="73"/>
      <c r="ACX70" s="73"/>
      <c r="ACY70" s="73"/>
      <c r="ACZ70" s="73"/>
      <c r="ADA70" s="73"/>
      <c r="ADB70" s="73"/>
      <c r="ADC70" s="73"/>
      <c r="ADD70" s="73"/>
      <c r="ADE70" s="73"/>
      <c r="ADF70" s="73"/>
      <c r="ADG70" s="73"/>
      <c r="ADH70" s="73"/>
      <c r="ADI70" s="73"/>
      <c r="ADJ70" s="73"/>
      <c r="ADK70" s="73"/>
      <c r="ADL70" s="73"/>
      <c r="ADM70" s="73"/>
      <c r="ADN70" s="73"/>
      <c r="ADO70" s="73"/>
      <c r="ADP70" s="73"/>
      <c r="ADQ70" s="73"/>
      <c r="ADR70" s="73"/>
      <c r="ADS70" s="73"/>
      <c r="ADT70" s="73"/>
      <c r="ADU70" s="73"/>
      <c r="ADV70" s="73"/>
      <c r="ADW70" s="73"/>
      <c r="ADX70" s="73"/>
      <c r="ADY70" s="73"/>
      <c r="ADZ70" s="73"/>
      <c r="AEA70" s="73"/>
      <c r="AEB70" s="73"/>
      <c r="AEC70" s="73"/>
      <c r="AED70" s="73"/>
      <c r="AEE70" s="73"/>
      <c r="AEF70" s="73"/>
      <c r="AEG70" s="73"/>
      <c r="AEH70" s="73"/>
      <c r="AEI70" s="73"/>
      <c r="AEJ70" s="73"/>
      <c r="AEK70" s="73"/>
      <c r="AEL70" s="73"/>
      <c r="AEM70" s="73"/>
      <c r="AEN70" s="73"/>
      <c r="AEO70" s="73"/>
      <c r="AEP70" s="73"/>
      <c r="AEQ70" s="73"/>
      <c r="AER70" s="73"/>
      <c r="AES70" s="73"/>
      <c r="AET70" s="73"/>
      <c r="AEU70" s="73"/>
      <c r="AEV70" s="73"/>
      <c r="AEW70" s="73"/>
      <c r="AEX70" s="73"/>
      <c r="AEY70" s="73"/>
      <c r="AEZ70" s="73"/>
      <c r="AFA70" s="73"/>
      <c r="AFB70" s="73"/>
      <c r="AFC70" s="73"/>
      <c r="AFD70" s="73"/>
      <c r="AFE70" s="73"/>
      <c r="AFF70" s="73"/>
      <c r="AFG70" s="73"/>
      <c r="AFH70" s="73"/>
      <c r="AFI70" s="73"/>
      <c r="AFJ70" s="73"/>
      <c r="AFK70" s="73"/>
      <c r="AFL70" s="73"/>
      <c r="AFM70" s="73"/>
      <c r="AFN70" s="73"/>
      <c r="AFO70" s="73"/>
      <c r="AFP70" s="73"/>
      <c r="AFQ70" s="73"/>
      <c r="AFR70" s="73"/>
      <c r="AFS70" s="73"/>
      <c r="AFT70" s="73"/>
      <c r="AFU70" s="73"/>
      <c r="AFV70" s="73"/>
      <c r="AFW70" s="73"/>
      <c r="AFX70" s="73"/>
      <c r="AFY70" s="73"/>
      <c r="AFZ70" s="73"/>
      <c r="AGA70" s="73"/>
      <c r="AGB70" s="73"/>
      <c r="AGC70" s="73"/>
      <c r="AGD70" s="73"/>
      <c r="AGE70" s="73"/>
      <c r="AGF70" s="73"/>
      <c r="AGG70" s="73"/>
      <c r="AGH70" s="73"/>
      <c r="AGI70" s="73"/>
      <c r="AGJ70" s="73"/>
      <c r="AGK70" s="73"/>
      <c r="AGL70" s="73"/>
      <c r="AGM70" s="73"/>
      <c r="AGN70" s="73"/>
      <c r="AGO70" s="73"/>
      <c r="AGP70" s="73"/>
      <c r="AGQ70" s="73"/>
      <c r="AGR70" s="73"/>
      <c r="AGS70" s="73"/>
      <c r="AGT70" s="73"/>
      <c r="AGU70" s="73"/>
      <c r="AGV70" s="73"/>
      <c r="AGW70" s="73"/>
      <c r="AGX70" s="73"/>
      <c r="AGY70" s="73"/>
      <c r="AGZ70" s="73"/>
      <c r="AHA70" s="73"/>
      <c r="AHB70" s="73"/>
      <c r="AHC70" s="73"/>
      <c r="AHD70" s="73"/>
      <c r="AHE70" s="73"/>
      <c r="AHF70" s="73"/>
      <c r="AHG70" s="73"/>
      <c r="AHH70" s="73"/>
      <c r="AHI70" s="73"/>
      <c r="AHJ70" s="73"/>
      <c r="AHK70" s="73"/>
      <c r="AHL70" s="73"/>
      <c r="AHM70" s="73"/>
      <c r="AHN70" s="73"/>
      <c r="AHO70" s="73"/>
      <c r="AHP70" s="73"/>
      <c r="AHQ70" s="73"/>
      <c r="AHR70" s="73"/>
      <c r="AHS70" s="73"/>
      <c r="AHT70" s="73"/>
      <c r="AHU70" s="73"/>
      <c r="AHV70" s="73"/>
      <c r="AHW70" s="73"/>
      <c r="AHX70" s="73"/>
      <c r="AHY70" s="73"/>
      <c r="AHZ70" s="73"/>
      <c r="AIA70" s="73"/>
      <c r="AIB70" s="73"/>
      <c r="AIC70" s="73"/>
      <c r="AID70" s="73"/>
      <c r="AIE70" s="73"/>
      <c r="AIF70" s="73"/>
      <c r="AIG70" s="73"/>
      <c r="AIH70" s="73"/>
      <c r="AII70" s="73"/>
      <c r="AIJ70" s="73"/>
      <c r="AIK70" s="73"/>
      <c r="AIL70" s="73"/>
      <c r="AIM70" s="73"/>
      <c r="AIN70" s="73"/>
      <c r="AIO70" s="73"/>
      <c r="AIP70" s="73"/>
      <c r="AIQ70" s="73"/>
      <c r="AIR70" s="73"/>
      <c r="AIS70" s="73"/>
      <c r="AIT70" s="73"/>
      <c r="AIU70" s="73"/>
      <c r="AIV70" s="73"/>
      <c r="AIW70" s="73"/>
      <c r="AIX70" s="73"/>
      <c r="AIY70" s="73"/>
      <c r="AIZ70" s="73"/>
      <c r="AJA70" s="73"/>
      <c r="AJB70" s="73"/>
      <c r="AJC70" s="73"/>
      <c r="AJD70" s="73"/>
      <c r="AJE70" s="73"/>
      <c r="AJF70" s="73"/>
      <c r="AJG70" s="73"/>
      <c r="AJH70" s="73"/>
      <c r="AJI70" s="73"/>
      <c r="AJJ70" s="73"/>
      <c r="AJK70" s="73"/>
      <c r="AJL70" s="73"/>
      <c r="AJM70" s="73"/>
      <c r="AJN70" s="73"/>
      <c r="AJO70" s="73"/>
      <c r="AJP70" s="73"/>
      <c r="AJQ70" s="73"/>
      <c r="AJR70" s="73"/>
      <c r="AJS70" s="73"/>
      <c r="AJT70" s="73"/>
      <c r="AJU70" s="73"/>
      <c r="AJV70" s="73"/>
      <c r="AJW70" s="73"/>
      <c r="AJX70" s="73"/>
      <c r="AJY70" s="73"/>
      <c r="AJZ70" s="73"/>
      <c r="AKA70" s="73"/>
      <c r="AKB70" s="73"/>
      <c r="AKC70" s="73"/>
      <c r="AKD70" s="73"/>
      <c r="AKE70" s="73"/>
      <c r="AKF70" s="73"/>
      <c r="AKG70" s="73"/>
      <c r="AKH70" s="73"/>
      <c r="AKI70" s="73"/>
      <c r="AKJ70" s="73"/>
      <c r="AKK70" s="73"/>
      <c r="AKL70" s="73"/>
      <c r="AKM70" s="73"/>
      <c r="AKN70" s="73"/>
      <c r="AKO70" s="73"/>
      <c r="AKP70" s="73"/>
      <c r="AKQ70" s="73"/>
      <c r="AKR70" s="73"/>
      <c r="AKS70" s="73"/>
      <c r="AKT70" s="73"/>
      <c r="AKU70" s="73"/>
      <c r="AKV70" s="73"/>
      <c r="AKW70" s="73"/>
      <c r="AKX70" s="73"/>
      <c r="AKY70" s="73"/>
      <c r="AKZ70" s="73"/>
      <c r="ALA70" s="73"/>
      <c r="ALB70" s="73"/>
      <c r="ALC70" s="73"/>
      <c r="ALD70" s="73"/>
      <c r="ALE70" s="73"/>
      <c r="ALF70" s="73"/>
      <c r="ALG70" s="73"/>
      <c r="ALH70" s="73"/>
      <c r="ALI70" s="73"/>
      <c r="ALJ70" s="73"/>
      <c r="ALK70" s="73"/>
      <c r="ALL70" s="73"/>
      <c r="ALM70" s="73"/>
      <c r="ALN70" s="73"/>
      <c r="ALO70" s="73"/>
      <c r="ALP70" s="73"/>
      <c r="ALQ70" s="73"/>
      <c r="ALR70" s="73"/>
      <c r="ALS70" s="73"/>
      <c r="ALT70" s="73"/>
      <c r="ALU70" s="73"/>
      <c r="ALV70" s="73"/>
      <c r="ALW70" s="73"/>
      <c r="ALX70" s="73"/>
      <c r="ALY70" s="73"/>
      <c r="ALZ70" s="73"/>
      <c r="AMA70" s="73"/>
      <c r="AMB70" s="73"/>
      <c r="AMC70" s="73"/>
      <c r="AMD70" s="73"/>
      <c r="AME70" s="73"/>
      <c r="AMF70" s="73"/>
      <c r="AMG70" s="73"/>
      <c r="AMH70" s="73"/>
      <c r="AMI70" s="73"/>
      <c r="AMJ70" s="73"/>
      <c r="AMK70" s="73"/>
      <c r="AML70" s="73"/>
      <c r="AMM70" s="73"/>
      <c r="AMN70" s="73"/>
      <c r="AMO70" s="73"/>
      <c r="AMP70" s="73"/>
      <c r="AMQ70" s="73"/>
      <c r="AMR70" s="73"/>
      <c r="AMS70" s="73"/>
      <c r="AMT70" s="73"/>
      <c r="AMU70" s="73"/>
      <c r="AMV70" s="73"/>
      <c r="AMW70" s="73"/>
      <c r="AMX70" s="73"/>
      <c r="AMY70" s="73"/>
      <c r="AMZ70" s="73"/>
      <c r="ANA70" s="73"/>
      <c r="ANB70" s="73"/>
      <c r="ANC70" s="73"/>
      <c r="AND70" s="73"/>
      <c r="ANE70" s="73"/>
      <c r="ANF70" s="73"/>
      <c r="ANG70" s="73"/>
      <c r="ANH70" s="73"/>
      <c r="ANI70" s="73"/>
      <c r="ANJ70" s="73"/>
      <c r="ANK70" s="73"/>
      <c r="ANL70" s="73"/>
      <c r="ANM70" s="73"/>
      <c r="ANN70" s="73"/>
      <c r="ANO70" s="73"/>
      <c r="ANP70" s="73"/>
      <c r="ANQ70" s="73"/>
      <c r="ANR70" s="73"/>
      <c r="ANS70" s="73"/>
      <c r="ANT70" s="73"/>
      <c r="ANU70" s="73"/>
      <c r="ANV70" s="73"/>
      <c r="ANW70" s="73"/>
      <c r="ANX70" s="73"/>
      <c r="ANY70" s="73"/>
      <c r="ANZ70" s="73"/>
      <c r="AOA70" s="73"/>
      <c r="AOB70" s="73"/>
      <c r="AOC70" s="73"/>
      <c r="AOD70" s="73"/>
      <c r="AOE70" s="73"/>
      <c r="AOF70" s="73"/>
      <c r="AOG70" s="73"/>
      <c r="AOH70" s="73"/>
      <c r="AOI70" s="73"/>
      <c r="AOJ70" s="73"/>
      <c r="AOK70" s="73"/>
      <c r="AOL70" s="73"/>
      <c r="AOM70" s="73"/>
      <c r="AON70" s="73"/>
      <c r="AOO70" s="73"/>
      <c r="AOP70" s="73"/>
      <c r="AOQ70" s="73"/>
      <c r="AOR70" s="73"/>
      <c r="AOS70" s="73"/>
      <c r="AOT70" s="73"/>
      <c r="AOU70" s="73"/>
      <c r="AOV70" s="73"/>
      <c r="AOW70" s="73"/>
      <c r="AOX70" s="73"/>
      <c r="AOY70" s="73"/>
      <c r="AOZ70" s="73"/>
      <c r="APA70" s="73"/>
      <c r="APB70" s="73"/>
      <c r="APC70" s="73"/>
      <c r="APD70" s="73"/>
      <c r="APE70" s="73"/>
      <c r="APF70" s="73"/>
      <c r="APG70" s="73"/>
      <c r="APH70" s="73"/>
      <c r="API70" s="73"/>
      <c r="APJ70" s="73"/>
      <c r="APK70" s="73"/>
      <c r="APL70" s="73"/>
      <c r="APM70" s="73"/>
      <c r="APN70" s="73"/>
      <c r="APO70" s="73"/>
      <c r="APP70" s="73"/>
      <c r="APQ70" s="73"/>
      <c r="APR70" s="73"/>
      <c r="APS70" s="73"/>
      <c r="APT70" s="73"/>
      <c r="APU70" s="73"/>
      <c r="APV70" s="73"/>
      <c r="APW70" s="73"/>
      <c r="APX70" s="73"/>
      <c r="APY70" s="73"/>
    </row>
    <row r="71" spans="1:1117" s="50" customFormat="1" ht="13.5" customHeight="1" x14ac:dyDescent="0.2">
      <c r="A71" t="s">
        <v>89</v>
      </c>
      <c r="B71"/>
      <c r="C71"/>
      <c r="D71"/>
      <c r="E71"/>
      <c r="F71"/>
      <c r="G71"/>
      <c r="H71"/>
      <c r="I71"/>
      <c r="J71"/>
      <c r="K71"/>
      <c r="L71"/>
      <c r="M71"/>
      <c r="N71"/>
      <c r="O71"/>
      <c r="P71"/>
      <c r="Q71"/>
      <c r="R71"/>
      <c r="S71"/>
      <c r="T71"/>
      <c r="U71"/>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c r="ZA71" s="73"/>
      <c r="ZB71" s="73"/>
      <c r="ZC71" s="73"/>
      <c r="ZD71" s="73"/>
      <c r="ZE71" s="73"/>
      <c r="ZF71" s="73"/>
      <c r="ZG71" s="73"/>
      <c r="ZH71" s="73"/>
      <c r="ZI71" s="73"/>
      <c r="ZJ71" s="73"/>
      <c r="ZK71" s="73"/>
      <c r="ZL71" s="73"/>
      <c r="ZM71" s="73"/>
      <c r="ZN71" s="73"/>
      <c r="ZO71" s="73"/>
      <c r="ZP71" s="73"/>
      <c r="ZQ71" s="73"/>
      <c r="ZR71" s="73"/>
      <c r="ZS71" s="73"/>
      <c r="ZT71" s="73"/>
      <c r="ZU71" s="73"/>
      <c r="ZV71" s="73"/>
      <c r="ZW71" s="73"/>
      <c r="ZX71" s="73"/>
      <c r="ZY71" s="73"/>
      <c r="ZZ71" s="73"/>
      <c r="AAA71" s="73"/>
      <c r="AAB71" s="73"/>
      <c r="AAC71" s="73"/>
      <c r="AAD71" s="73"/>
      <c r="AAE71" s="73"/>
      <c r="AAF71" s="73"/>
      <c r="AAG71" s="73"/>
      <c r="AAH71" s="73"/>
      <c r="AAI71" s="73"/>
      <c r="AAJ71" s="73"/>
      <c r="AAK71" s="73"/>
      <c r="AAL71" s="73"/>
      <c r="AAM71" s="73"/>
      <c r="AAN71" s="73"/>
      <c r="AAO71" s="73"/>
      <c r="AAP71" s="73"/>
      <c r="AAQ71" s="73"/>
      <c r="AAR71" s="73"/>
      <c r="AAS71" s="73"/>
      <c r="AAT71" s="73"/>
      <c r="AAU71" s="73"/>
      <c r="AAV71" s="73"/>
      <c r="AAW71" s="73"/>
      <c r="AAX71" s="73"/>
      <c r="AAY71" s="73"/>
      <c r="AAZ71" s="73"/>
      <c r="ABA71" s="73"/>
      <c r="ABB71" s="73"/>
      <c r="ABC71" s="73"/>
      <c r="ABD71" s="73"/>
      <c r="ABE71" s="73"/>
      <c r="ABF71" s="73"/>
      <c r="ABG71" s="73"/>
      <c r="ABH71" s="73"/>
      <c r="ABI71" s="73"/>
      <c r="ABJ71" s="73"/>
      <c r="ABK71" s="73"/>
      <c r="ABL71" s="73"/>
      <c r="ABM71" s="73"/>
      <c r="ABN71" s="73"/>
      <c r="ABO71" s="73"/>
      <c r="ABP71" s="73"/>
      <c r="ABQ71" s="73"/>
      <c r="ABR71" s="73"/>
      <c r="ABS71" s="73"/>
      <c r="ABT71" s="73"/>
      <c r="ABU71" s="73"/>
      <c r="ABV71" s="73"/>
      <c r="ABW71" s="73"/>
      <c r="ABX71" s="73"/>
      <c r="ABY71" s="73"/>
      <c r="ABZ71" s="73"/>
      <c r="ACA71" s="73"/>
      <c r="ACB71" s="73"/>
      <c r="ACC71" s="73"/>
      <c r="ACD71" s="73"/>
      <c r="ACE71" s="73"/>
      <c r="ACF71" s="73"/>
      <c r="ACG71" s="73"/>
      <c r="ACH71" s="73"/>
      <c r="ACI71" s="73"/>
      <c r="ACJ71" s="73"/>
      <c r="ACK71" s="73"/>
      <c r="ACL71" s="73"/>
      <c r="ACM71" s="73"/>
      <c r="ACN71" s="73"/>
      <c r="ACO71" s="73"/>
      <c r="ACP71" s="73"/>
      <c r="ACQ71" s="73"/>
      <c r="ACR71" s="73"/>
      <c r="ACS71" s="73"/>
      <c r="ACT71" s="73"/>
      <c r="ACU71" s="73"/>
      <c r="ACV71" s="73"/>
      <c r="ACW71" s="73"/>
      <c r="ACX71" s="73"/>
      <c r="ACY71" s="73"/>
      <c r="ACZ71" s="73"/>
      <c r="ADA71" s="73"/>
      <c r="ADB71" s="73"/>
      <c r="ADC71" s="73"/>
      <c r="ADD71" s="73"/>
      <c r="ADE71" s="73"/>
      <c r="ADF71" s="73"/>
      <c r="ADG71" s="73"/>
      <c r="ADH71" s="73"/>
      <c r="ADI71" s="73"/>
      <c r="ADJ71" s="73"/>
      <c r="ADK71" s="73"/>
      <c r="ADL71" s="73"/>
      <c r="ADM71" s="73"/>
      <c r="ADN71" s="73"/>
      <c r="ADO71" s="73"/>
      <c r="ADP71" s="73"/>
      <c r="ADQ71" s="73"/>
      <c r="ADR71" s="73"/>
      <c r="ADS71" s="73"/>
      <c r="ADT71" s="73"/>
      <c r="ADU71" s="73"/>
      <c r="ADV71" s="73"/>
      <c r="ADW71" s="73"/>
      <c r="ADX71" s="73"/>
      <c r="ADY71" s="73"/>
      <c r="ADZ71" s="73"/>
      <c r="AEA71" s="73"/>
      <c r="AEB71" s="73"/>
      <c r="AEC71" s="73"/>
      <c r="AED71" s="73"/>
      <c r="AEE71" s="73"/>
      <c r="AEF71" s="73"/>
      <c r="AEG71" s="73"/>
      <c r="AEH71" s="73"/>
      <c r="AEI71" s="73"/>
      <c r="AEJ71" s="73"/>
      <c r="AEK71" s="73"/>
      <c r="AEL71" s="73"/>
      <c r="AEM71" s="73"/>
      <c r="AEN71" s="73"/>
      <c r="AEO71" s="73"/>
      <c r="AEP71" s="73"/>
      <c r="AEQ71" s="73"/>
      <c r="AER71" s="73"/>
      <c r="AES71" s="73"/>
      <c r="AET71" s="73"/>
      <c r="AEU71" s="73"/>
      <c r="AEV71" s="73"/>
      <c r="AEW71" s="73"/>
      <c r="AEX71" s="73"/>
      <c r="AEY71" s="73"/>
      <c r="AEZ71" s="73"/>
      <c r="AFA71" s="73"/>
      <c r="AFB71" s="73"/>
      <c r="AFC71" s="73"/>
      <c r="AFD71" s="73"/>
      <c r="AFE71" s="73"/>
      <c r="AFF71" s="73"/>
      <c r="AFG71" s="73"/>
      <c r="AFH71" s="73"/>
      <c r="AFI71" s="73"/>
      <c r="AFJ71" s="73"/>
      <c r="AFK71" s="73"/>
      <c r="AFL71" s="73"/>
      <c r="AFM71" s="73"/>
      <c r="AFN71" s="73"/>
      <c r="AFO71" s="73"/>
      <c r="AFP71" s="73"/>
      <c r="AFQ71" s="73"/>
      <c r="AFR71" s="73"/>
      <c r="AFS71" s="73"/>
      <c r="AFT71" s="73"/>
      <c r="AFU71" s="73"/>
      <c r="AFV71" s="73"/>
      <c r="AFW71" s="73"/>
      <c r="AFX71" s="73"/>
      <c r="AFY71" s="73"/>
      <c r="AFZ71" s="73"/>
      <c r="AGA71" s="73"/>
      <c r="AGB71" s="73"/>
      <c r="AGC71" s="73"/>
      <c r="AGD71" s="73"/>
      <c r="AGE71" s="73"/>
      <c r="AGF71" s="73"/>
      <c r="AGG71" s="73"/>
      <c r="AGH71" s="73"/>
      <c r="AGI71" s="73"/>
      <c r="AGJ71" s="73"/>
      <c r="AGK71" s="73"/>
      <c r="AGL71" s="73"/>
      <c r="AGM71" s="73"/>
      <c r="AGN71" s="73"/>
      <c r="AGO71" s="73"/>
      <c r="AGP71" s="73"/>
      <c r="AGQ71" s="73"/>
      <c r="AGR71" s="73"/>
      <c r="AGS71" s="73"/>
      <c r="AGT71" s="73"/>
      <c r="AGU71" s="73"/>
      <c r="AGV71" s="73"/>
      <c r="AGW71" s="73"/>
      <c r="AGX71" s="73"/>
      <c r="AGY71" s="73"/>
      <c r="AGZ71" s="73"/>
      <c r="AHA71" s="73"/>
      <c r="AHB71" s="73"/>
      <c r="AHC71" s="73"/>
      <c r="AHD71" s="73"/>
      <c r="AHE71" s="73"/>
      <c r="AHF71" s="73"/>
      <c r="AHG71" s="73"/>
      <c r="AHH71" s="73"/>
      <c r="AHI71" s="73"/>
      <c r="AHJ71" s="73"/>
      <c r="AHK71" s="73"/>
      <c r="AHL71" s="73"/>
      <c r="AHM71" s="73"/>
      <c r="AHN71" s="73"/>
      <c r="AHO71" s="73"/>
      <c r="AHP71" s="73"/>
      <c r="AHQ71" s="73"/>
      <c r="AHR71" s="73"/>
      <c r="AHS71" s="73"/>
      <c r="AHT71" s="73"/>
      <c r="AHU71" s="73"/>
      <c r="AHV71" s="73"/>
      <c r="AHW71" s="73"/>
      <c r="AHX71" s="73"/>
      <c r="AHY71" s="73"/>
      <c r="AHZ71" s="73"/>
      <c r="AIA71" s="73"/>
      <c r="AIB71" s="73"/>
      <c r="AIC71" s="73"/>
      <c r="AID71" s="73"/>
      <c r="AIE71" s="73"/>
      <c r="AIF71" s="73"/>
      <c r="AIG71" s="73"/>
      <c r="AIH71" s="73"/>
      <c r="AII71" s="73"/>
      <c r="AIJ71" s="73"/>
      <c r="AIK71" s="73"/>
      <c r="AIL71" s="73"/>
      <c r="AIM71" s="73"/>
      <c r="AIN71" s="73"/>
      <c r="AIO71" s="73"/>
      <c r="AIP71" s="73"/>
      <c r="AIQ71" s="73"/>
      <c r="AIR71" s="73"/>
      <c r="AIS71" s="73"/>
      <c r="AIT71" s="73"/>
      <c r="AIU71" s="73"/>
      <c r="AIV71" s="73"/>
      <c r="AIW71" s="73"/>
      <c r="AIX71" s="73"/>
      <c r="AIY71" s="73"/>
      <c r="AIZ71" s="73"/>
      <c r="AJA71" s="73"/>
      <c r="AJB71" s="73"/>
      <c r="AJC71" s="73"/>
      <c r="AJD71" s="73"/>
      <c r="AJE71" s="73"/>
      <c r="AJF71" s="73"/>
      <c r="AJG71" s="73"/>
      <c r="AJH71" s="73"/>
      <c r="AJI71" s="73"/>
      <c r="AJJ71" s="73"/>
      <c r="AJK71" s="73"/>
      <c r="AJL71" s="73"/>
      <c r="AJM71" s="73"/>
      <c r="AJN71" s="73"/>
      <c r="AJO71" s="73"/>
      <c r="AJP71" s="73"/>
      <c r="AJQ71" s="73"/>
      <c r="AJR71" s="73"/>
      <c r="AJS71" s="73"/>
      <c r="AJT71" s="73"/>
      <c r="AJU71" s="73"/>
      <c r="AJV71" s="73"/>
      <c r="AJW71" s="73"/>
      <c r="AJX71" s="73"/>
      <c r="AJY71" s="73"/>
      <c r="AJZ71" s="73"/>
      <c r="AKA71" s="73"/>
      <c r="AKB71" s="73"/>
      <c r="AKC71" s="73"/>
      <c r="AKD71" s="73"/>
      <c r="AKE71" s="73"/>
      <c r="AKF71" s="73"/>
      <c r="AKG71" s="73"/>
      <c r="AKH71" s="73"/>
      <c r="AKI71" s="73"/>
      <c r="AKJ71" s="73"/>
      <c r="AKK71" s="73"/>
      <c r="AKL71" s="73"/>
      <c r="AKM71" s="73"/>
      <c r="AKN71" s="73"/>
      <c r="AKO71" s="73"/>
      <c r="AKP71" s="73"/>
      <c r="AKQ71" s="73"/>
      <c r="AKR71" s="73"/>
      <c r="AKS71" s="73"/>
      <c r="AKT71" s="73"/>
      <c r="AKU71" s="73"/>
      <c r="AKV71" s="73"/>
      <c r="AKW71" s="73"/>
      <c r="AKX71" s="73"/>
      <c r="AKY71" s="73"/>
      <c r="AKZ71" s="73"/>
      <c r="ALA71" s="73"/>
      <c r="ALB71" s="73"/>
      <c r="ALC71" s="73"/>
      <c r="ALD71" s="73"/>
      <c r="ALE71" s="73"/>
      <c r="ALF71" s="73"/>
      <c r="ALG71" s="73"/>
      <c r="ALH71" s="73"/>
      <c r="ALI71" s="73"/>
      <c r="ALJ71" s="73"/>
      <c r="ALK71" s="73"/>
      <c r="ALL71" s="73"/>
      <c r="ALM71" s="73"/>
      <c r="ALN71" s="73"/>
      <c r="ALO71" s="73"/>
      <c r="ALP71" s="73"/>
      <c r="ALQ71" s="73"/>
      <c r="ALR71" s="73"/>
      <c r="ALS71" s="73"/>
      <c r="ALT71" s="73"/>
      <c r="ALU71" s="73"/>
      <c r="ALV71" s="73"/>
      <c r="ALW71" s="73"/>
      <c r="ALX71" s="73"/>
      <c r="ALY71" s="73"/>
      <c r="ALZ71" s="73"/>
      <c r="AMA71" s="73"/>
      <c r="AMB71" s="73"/>
      <c r="AMC71" s="73"/>
      <c r="AMD71" s="73"/>
      <c r="AME71" s="73"/>
      <c r="AMF71" s="73"/>
      <c r="AMG71" s="73"/>
      <c r="AMH71" s="73"/>
      <c r="AMI71" s="73"/>
      <c r="AMJ71" s="73"/>
      <c r="AMK71" s="73"/>
      <c r="AML71" s="73"/>
      <c r="AMM71" s="73"/>
      <c r="AMN71" s="73"/>
      <c r="AMO71" s="73"/>
      <c r="AMP71" s="73"/>
      <c r="AMQ71" s="73"/>
      <c r="AMR71" s="73"/>
      <c r="AMS71" s="73"/>
      <c r="AMT71" s="73"/>
      <c r="AMU71" s="73"/>
      <c r="AMV71" s="73"/>
      <c r="AMW71" s="73"/>
      <c r="AMX71" s="73"/>
      <c r="AMY71" s="73"/>
      <c r="AMZ71" s="73"/>
      <c r="ANA71" s="73"/>
      <c r="ANB71" s="73"/>
      <c r="ANC71" s="73"/>
      <c r="AND71" s="73"/>
      <c r="ANE71" s="73"/>
      <c r="ANF71" s="73"/>
      <c r="ANG71" s="73"/>
      <c r="ANH71" s="73"/>
      <c r="ANI71" s="73"/>
      <c r="ANJ71" s="73"/>
      <c r="ANK71" s="73"/>
      <c r="ANL71" s="73"/>
      <c r="ANM71" s="73"/>
      <c r="ANN71" s="73"/>
      <c r="ANO71" s="73"/>
      <c r="ANP71" s="73"/>
      <c r="ANQ71" s="73"/>
      <c r="ANR71" s="73"/>
      <c r="ANS71" s="73"/>
      <c r="ANT71" s="73"/>
      <c r="ANU71" s="73"/>
      <c r="ANV71" s="73"/>
      <c r="ANW71" s="73"/>
      <c r="ANX71" s="73"/>
      <c r="ANY71" s="73"/>
      <c r="ANZ71" s="73"/>
      <c r="AOA71" s="73"/>
      <c r="AOB71" s="73"/>
      <c r="AOC71" s="73"/>
      <c r="AOD71" s="73"/>
      <c r="AOE71" s="73"/>
      <c r="AOF71" s="73"/>
      <c r="AOG71" s="73"/>
      <c r="AOH71" s="73"/>
      <c r="AOI71" s="73"/>
      <c r="AOJ71" s="73"/>
      <c r="AOK71" s="73"/>
      <c r="AOL71" s="73"/>
      <c r="AOM71" s="73"/>
      <c r="AON71" s="73"/>
      <c r="AOO71" s="73"/>
      <c r="AOP71" s="73"/>
      <c r="AOQ71" s="73"/>
      <c r="AOR71" s="73"/>
      <c r="AOS71" s="73"/>
      <c r="AOT71" s="73"/>
      <c r="AOU71" s="73"/>
      <c r="AOV71" s="73"/>
      <c r="AOW71" s="73"/>
      <c r="AOX71" s="73"/>
      <c r="AOY71" s="73"/>
      <c r="AOZ71" s="73"/>
      <c r="APA71" s="73"/>
      <c r="APB71" s="73"/>
      <c r="APC71" s="73"/>
      <c r="APD71" s="73"/>
      <c r="APE71" s="73"/>
      <c r="APF71" s="73"/>
      <c r="APG71" s="73"/>
      <c r="APH71" s="73"/>
      <c r="API71" s="73"/>
      <c r="APJ71" s="73"/>
      <c r="APK71" s="73"/>
      <c r="APL71" s="73"/>
      <c r="APM71" s="73"/>
      <c r="APN71" s="73"/>
      <c r="APO71" s="73"/>
      <c r="APP71" s="73"/>
      <c r="APQ71" s="73"/>
      <c r="APR71" s="73"/>
      <c r="APS71" s="73"/>
      <c r="APT71" s="73"/>
      <c r="APU71" s="73"/>
      <c r="APV71" s="73"/>
      <c r="APW71" s="73"/>
      <c r="APX71" s="73"/>
      <c r="APY71" s="73"/>
    </row>
    <row r="72" spans="1:1117" s="50" customFormat="1" ht="27" customHeight="1" x14ac:dyDescent="0.2">
      <c r="A72" s="402" t="s">
        <v>604</v>
      </c>
      <c r="B72" s="131" t="s">
        <v>69</v>
      </c>
      <c r="C72" s="28" t="s">
        <v>70</v>
      </c>
      <c r="D72" s="131" t="s">
        <v>71</v>
      </c>
      <c r="E72" s="131" t="s">
        <v>589</v>
      </c>
      <c r="F72" s="131" t="s">
        <v>590</v>
      </c>
      <c r="G72" s="131" t="s">
        <v>72</v>
      </c>
      <c r="H72" s="131" t="s">
        <v>132</v>
      </c>
      <c r="I72" s="131" t="s">
        <v>133</v>
      </c>
      <c r="J72" s="28" t="s">
        <v>134</v>
      </c>
      <c r="K72" s="28" t="s">
        <v>135</v>
      </c>
      <c r="L72" s="131" t="s">
        <v>73</v>
      </c>
      <c r="M72" s="131" t="s">
        <v>136</v>
      </c>
      <c r="N72" s="131" t="s">
        <v>137</v>
      </c>
      <c r="O72" s="28" t="s">
        <v>591</v>
      </c>
      <c r="P72" s="131" t="s">
        <v>592</v>
      </c>
      <c r="Q72" s="28" t="s">
        <v>74</v>
      </c>
      <c r="R72" s="131" t="s">
        <v>75</v>
      </c>
      <c r="S72" s="131" t="s">
        <v>593</v>
      </c>
      <c r="T72" s="131" t="s">
        <v>118</v>
      </c>
      <c r="U72" s="537" t="s">
        <v>848</v>
      </c>
      <c r="V72" s="131" t="s">
        <v>76</v>
      </c>
      <c r="W72" s="131" t="s">
        <v>126</v>
      </c>
      <c r="X72" s="131" t="s">
        <v>78</v>
      </c>
      <c r="Y72" s="478" t="s">
        <v>79</v>
      </c>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c r="ZA72" s="73"/>
      <c r="ZB72" s="73"/>
      <c r="ZC72" s="73"/>
      <c r="ZD72" s="73"/>
      <c r="ZE72" s="73"/>
      <c r="ZF72" s="73"/>
      <c r="ZG72" s="73"/>
      <c r="ZH72" s="73"/>
      <c r="ZI72" s="73"/>
      <c r="ZJ72" s="73"/>
      <c r="ZK72" s="73"/>
      <c r="ZL72" s="73"/>
      <c r="ZM72" s="73"/>
      <c r="ZN72" s="73"/>
      <c r="ZO72" s="73"/>
      <c r="ZP72" s="73"/>
      <c r="ZQ72" s="73"/>
      <c r="ZR72" s="73"/>
      <c r="ZS72" s="73"/>
      <c r="ZT72" s="73"/>
      <c r="ZU72" s="73"/>
      <c r="ZV72" s="73"/>
      <c r="ZW72" s="73"/>
      <c r="ZX72" s="73"/>
      <c r="ZY72" s="73"/>
      <c r="ZZ72" s="73"/>
      <c r="AAA72" s="73"/>
      <c r="AAB72" s="73"/>
      <c r="AAC72" s="73"/>
      <c r="AAD72" s="73"/>
      <c r="AAE72" s="73"/>
      <c r="AAF72" s="73"/>
      <c r="AAG72" s="73"/>
      <c r="AAH72" s="73"/>
      <c r="AAI72" s="73"/>
      <c r="AAJ72" s="73"/>
      <c r="AAK72" s="73"/>
      <c r="AAL72" s="73"/>
      <c r="AAM72" s="73"/>
      <c r="AAN72" s="73"/>
      <c r="AAO72" s="73"/>
      <c r="AAP72" s="73"/>
      <c r="AAQ72" s="73"/>
      <c r="AAR72" s="73"/>
      <c r="AAS72" s="73"/>
      <c r="AAT72" s="73"/>
      <c r="AAU72" s="73"/>
      <c r="AAV72" s="73"/>
      <c r="AAW72" s="73"/>
      <c r="AAX72" s="73"/>
      <c r="AAY72" s="73"/>
      <c r="AAZ72" s="73"/>
      <c r="ABA72" s="73"/>
      <c r="ABB72" s="73"/>
      <c r="ABC72" s="73"/>
      <c r="ABD72" s="73"/>
      <c r="ABE72" s="73"/>
      <c r="ABF72" s="73"/>
      <c r="ABG72" s="73"/>
      <c r="ABH72" s="73"/>
      <c r="ABI72" s="73"/>
      <c r="ABJ72" s="73"/>
      <c r="ABK72" s="73"/>
      <c r="ABL72" s="73"/>
      <c r="ABM72" s="73"/>
      <c r="ABN72" s="73"/>
      <c r="ABO72" s="73"/>
      <c r="ABP72" s="73"/>
      <c r="ABQ72" s="73"/>
      <c r="ABR72" s="73"/>
      <c r="ABS72" s="73"/>
      <c r="ABT72" s="73"/>
      <c r="ABU72" s="73"/>
      <c r="ABV72" s="73"/>
      <c r="ABW72" s="73"/>
      <c r="ABX72" s="73"/>
      <c r="ABY72" s="73"/>
      <c r="ABZ72" s="73"/>
      <c r="ACA72" s="73"/>
      <c r="ACB72" s="73"/>
      <c r="ACC72" s="73"/>
      <c r="ACD72" s="73"/>
      <c r="ACE72" s="73"/>
      <c r="ACF72" s="73"/>
      <c r="ACG72" s="73"/>
      <c r="ACH72" s="73"/>
      <c r="ACI72" s="73"/>
      <c r="ACJ72" s="73"/>
      <c r="ACK72" s="73"/>
      <c r="ACL72" s="73"/>
      <c r="ACM72" s="73"/>
      <c r="ACN72" s="73"/>
      <c r="ACO72" s="73"/>
      <c r="ACP72" s="73"/>
      <c r="ACQ72" s="73"/>
      <c r="ACR72" s="73"/>
      <c r="ACS72" s="73"/>
      <c r="ACT72" s="73"/>
      <c r="ACU72" s="73"/>
      <c r="ACV72" s="73"/>
      <c r="ACW72" s="73"/>
      <c r="ACX72" s="73"/>
      <c r="ACY72" s="73"/>
      <c r="ACZ72" s="73"/>
      <c r="ADA72" s="73"/>
      <c r="ADB72" s="73"/>
      <c r="ADC72" s="73"/>
      <c r="ADD72" s="73"/>
      <c r="ADE72" s="73"/>
      <c r="ADF72" s="73"/>
      <c r="ADG72" s="73"/>
      <c r="ADH72" s="73"/>
      <c r="ADI72" s="73"/>
      <c r="ADJ72" s="73"/>
      <c r="ADK72" s="73"/>
      <c r="ADL72" s="73"/>
      <c r="ADM72" s="73"/>
      <c r="ADN72" s="73"/>
      <c r="ADO72" s="73"/>
      <c r="ADP72" s="73"/>
      <c r="ADQ72" s="73"/>
      <c r="ADR72" s="73"/>
      <c r="ADS72" s="73"/>
      <c r="ADT72" s="73"/>
      <c r="ADU72" s="73"/>
      <c r="ADV72" s="73"/>
      <c r="ADW72" s="73"/>
      <c r="ADX72" s="73"/>
      <c r="ADY72" s="73"/>
      <c r="ADZ72" s="73"/>
      <c r="AEA72" s="73"/>
      <c r="AEB72" s="73"/>
      <c r="AEC72" s="73"/>
      <c r="AED72" s="73"/>
      <c r="AEE72" s="73"/>
      <c r="AEF72" s="73"/>
      <c r="AEG72" s="73"/>
      <c r="AEH72" s="73"/>
      <c r="AEI72" s="73"/>
      <c r="AEJ72" s="73"/>
      <c r="AEK72" s="73"/>
      <c r="AEL72" s="73"/>
      <c r="AEM72" s="73"/>
      <c r="AEN72" s="73"/>
      <c r="AEO72" s="73"/>
      <c r="AEP72" s="73"/>
      <c r="AEQ72" s="73"/>
      <c r="AER72" s="73"/>
      <c r="AES72" s="73"/>
      <c r="AET72" s="73"/>
      <c r="AEU72" s="73"/>
      <c r="AEV72" s="73"/>
      <c r="AEW72" s="73"/>
      <c r="AEX72" s="73"/>
      <c r="AEY72" s="73"/>
      <c r="AEZ72" s="73"/>
      <c r="AFA72" s="73"/>
      <c r="AFB72" s="73"/>
      <c r="AFC72" s="73"/>
      <c r="AFD72" s="73"/>
      <c r="AFE72" s="73"/>
      <c r="AFF72" s="73"/>
      <c r="AFG72" s="73"/>
      <c r="AFH72" s="73"/>
      <c r="AFI72" s="73"/>
      <c r="AFJ72" s="73"/>
      <c r="AFK72" s="73"/>
      <c r="AFL72" s="73"/>
      <c r="AFM72" s="73"/>
      <c r="AFN72" s="73"/>
      <c r="AFO72" s="73"/>
      <c r="AFP72" s="73"/>
      <c r="AFQ72" s="73"/>
      <c r="AFR72" s="73"/>
      <c r="AFS72" s="73"/>
      <c r="AFT72" s="73"/>
      <c r="AFU72" s="73"/>
      <c r="AFV72" s="73"/>
      <c r="AFW72" s="73"/>
      <c r="AFX72" s="73"/>
      <c r="AFY72" s="73"/>
      <c r="AFZ72" s="73"/>
      <c r="AGA72" s="73"/>
      <c r="AGB72" s="73"/>
      <c r="AGC72" s="73"/>
      <c r="AGD72" s="73"/>
      <c r="AGE72" s="73"/>
      <c r="AGF72" s="73"/>
      <c r="AGG72" s="73"/>
      <c r="AGH72" s="73"/>
      <c r="AGI72" s="73"/>
      <c r="AGJ72" s="73"/>
      <c r="AGK72" s="73"/>
      <c r="AGL72" s="73"/>
      <c r="AGM72" s="73"/>
      <c r="AGN72" s="73"/>
      <c r="AGO72" s="73"/>
      <c r="AGP72" s="73"/>
      <c r="AGQ72" s="73"/>
      <c r="AGR72" s="73"/>
      <c r="AGS72" s="73"/>
      <c r="AGT72" s="73"/>
      <c r="AGU72" s="73"/>
      <c r="AGV72" s="73"/>
      <c r="AGW72" s="73"/>
      <c r="AGX72" s="73"/>
      <c r="AGY72" s="73"/>
      <c r="AGZ72" s="73"/>
      <c r="AHA72" s="73"/>
      <c r="AHB72" s="73"/>
      <c r="AHC72" s="73"/>
      <c r="AHD72" s="73"/>
      <c r="AHE72" s="73"/>
      <c r="AHF72" s="73"/>
      <c r="AHG72" s="73"/>
      <c r="AHH72" s="73"/>
      <c r="AHI72" s="73"/>
      <c r="AHJ72" s="73"/>
      <c r="AHK72" s="73"/>
      <c r="AHL72" s="73"/>
      <c r="AHM72" s="73"/>
      <c r="AHN72" s="73"/>
      <c r="AHO72" s="73"/>
      <c r="AHP72" s="73"/>
      <c r="AHQ72" s="73"/>
      <c r="AHR72" s="73"/>
      <c r="AHS72" s="73"/>
      <c r="AHT72" s="73"/>
      <c r="AHU72" s="73"/>
      <c r="AHV72" s="73"/>
      <c r="AHW72" s="73"/>
      <c r="AHX72" s="73"/>
      <c r="AHY72" s="73"/>
      <c r="AHZ72" s="73"/>
      <c r="AIA72" s="73"/>
      <c r="AIB72" s="73"/>
      <c r="AIC72" s="73"/>
      <c r="AID72" s="73"/>
      <c r="AIE72" s="73"/>
      <c r="AIF72" s="73"/>
      <c r="AIG72" s="73"/>
      <c r="AIH72" s="73"/>
      <c r="AII72" s="73"/>
      <c r="AIJ72" s="73"/>
      <c r="AIK72" s="73"/>
      <c r="AIL72" s="73"/>
      <c r="AIM72" s="73"/>
      <c r="AIN72" s="73"/>
      <c r="AIO72" s="73"/>
      <c r="AIP72" s="73"/>
      <c r="AIQ72" s="73"/>
      <c r="AIR72" s="73"/>
      <c r="AIS72" s="73"/>
      <c r="AIT72" s="73"/>
      <c r="AIU72" s="73"/>
      <c r="AIV72" s="73"/>
      <c r="AIW72" s="73"/>
      <c r="AIX72" s="73"/>
      <c r="AIY72" s="73"/>
      <c r="AIZ72" s="73"/>
      <c r="AJA72" s="73"/>
      <c r="AJB72" s="73"/>
      <c r="AJC72" s="73"/>
      <c r="AJD72" s="73"/>
      <c r="AJE72" s="73"/>
      <c r="AJF72" s="73"/>
      <c r="AJG72" s="73"/>
      <c r="AJH72" s="73"/>
      <c r="AJI72" s="73"/>
      <c r="AJJ72" s="73"/>
      <c r="AJK72" s="73"/>
      <c r="AJL72" s="73"/>
      <c r="AJM72" s="73"/>
      <c r="AJN72" s="73"/>
      <c r="AJO72" s="73"/>
      <c r="AJP72" s="73"/>
      <c r="AJQ72" s="73"/>
      <c r="AJR72" s="73"/>
      <c r="AJS72" s="73"/>
      <c r="AJT72" s="73"/>
      <c r="AJU72" s="73"/>
      <c r="AJV72" s="73"/>
      <c r="AJW72" s="73"/>
      <c r="AJX72" s="73"/>
      <c r="AJY72" s="73"/>
      <c r="AJZ72" s="73"/>
      <c r="AKA72" s="73"/>
      <c r="AKB72" s="73"/>
      <c r="AKC72" s="73"/>
      <c r="AKD72" s="73"/>
      <c r="AKE72" s="73"/>
      <c r="AKF72" s="73"/>
      <c r="AKG72" s="73"/>
      <c r="AKH72" s="73"/>
      <c r="AKI72" s="73"/>
      <c r="AKJ72" s="73"/>
      <c r="AKK72" s="73"/>
      <c r="AKL72" s="73"/>
      <c r="AKM72" s="73"/>
      <c r="AKN72" s="73"/>
      <c r="AKO72" s="73"/>
      <c r="AKP72" s="73"/>
      <c r="AKQ72" s="73"/>
      <c r="AKR72" s="73"/>
      <c r="AKS72" s="73"/>
      <c r="AKT72" s="73"/>
      <c r="AKU72" s="73"/>
      <c r="AKV72" s="73"/>
      <c r="AKW72" s="73"/>
      <c r="AKX72" s="73"/>
      <c r="AKY72" s="73"/>
      <c r="AKZ72" s="73"/>
      <c r="ALA72" s="73"/>
      <c r="ALB72" s="73"/>
      <c r="ALC72" s="73"/>
      <c r="ALD72" s="73"/>
      <c r="ALE72" s="73"/>
      <c r="ALF72" s="73"/>
      <c r="ALG72" s="73"/>
      <c r="ALH72" s="73"/>
      <c r="ALI72" s="73"/>
      <c r="ALJ72" s="73"/>
      <c r="ALK72" s="73"/>
      <c r="ALL72" s="73"/>
      <c r="ALM72" s="73"/>
      <c r="ALN72" s="73"/>
      <c r="ALO72" s="73"/>
      <c r="ALP72" s="73"/>
      <c r="ALQ72" s="73"/>
      <c r="ALR72" s="73"/>
      <c r="ALS72" s="73"/>
      <c r="ALT72" s="73"/>
      <c r="ALU72" s="73"/>
      <c r="ALV72" s="73"/>
      <c r="ALW72" s="73"/>
      <c r="ALX72" s="73"/>
      <c r="ALY72" s="73"/>
      <c r="ALZ72" s="73"/>
      <c r="AMA72" s="73"/>
      <c r="AMB72" s="73"/>
      <c r="AMC72" s="73"/>
      <c r="AMD72" s="73"/>
      <c r="AME72" s="73"/>
      <c r="AMF72" s="73"/>
      <c r="AMG72" s="73"/>
      <c r="AMH72" s="73"/>
      <c r="AMI72" s="73"/>
      <c r="AMJ72" s="73"/>
      <c r="AMK72" s="73"/>
      <c r="AML72" s="73"/>
      <c r="AMM72" s="73"/>
      <c r="AMN72" s="73"/>
      <c r="AMO72" s="73"/>
      <c r="AMP72" s="73"/>
      <c r="AMQ72" s="73"/>
      <c r="AMR72" s="73"/>
      <c r="AMS72" s="73"/>
      <c r="AMT72" s="73"/>
      <c r="AMU72" s="73"/>
      <c r="AMV72" s="73"/>
      <c r="AMW72" s="73"/>
      <c r="AMX72" s="73"/>
      <c r="AMY72" s="73"/>
      <c r="AMZ72" s="73"/>
      <c r="ANA72" s="73"/>
      <c r="ANB72" s="73"/>
      <c r="ANC72" s="73"/>
      <c r="AND72" s="73"/>
      <c r="ANE72" s="73"/>
      <c r="ANF72" s="73"/>
      <c r="ANG72" s="73"/>
      <c r="ANH72" s="73"/>
      <c r="ANI72" s="73"/>
      <c r="ANJ72" s="73"/>
      <c r="ANK72" s="73"/>
      <c r="ANL72" s="73"/>
      <c r="ANM72" s="73"/>
      <c r="ANN72" s="73"/>
      <c r="ANO72" s="73"/>
      <c r="ANP72" s="73"/>
      <c r="ANQ72" s="73"/>
      <c r="ANR72" s="73"/>
      <c r="ANS72" s="73"/>
      <c r="ANT72" s="73"/>
      <c r="ANU72" s="73"/>
      <c r="ANV72" s="73"/>
      <c r="ANW72" s="73"/>
      <c r="ANX72" s="73"/>
      <c r="ANY72" s="73"/>
      <c r="ANZ72" s="73"/>
      <c r="AOA72" s="73"/>
      <c r="AOB72" s="73"/>
      <c r="AOC72" s="73"/>
      <c r="AOD72" s="73"/>
      <c r="AOE72" s="73"/>
      <c r="AOF72" s="73"/>
      <c r="AOG72" s="73"/>
      <c r="AOH72" s="73"/>
      <c r="AOI72" s="73"/>
      <c r="AOJ72" s="73"/>
      <c r="AOK72" s="73"/>
      <c r="AOL72" s="73"/>
      <c r="AOM72" s="73"/>
      <c r="AON72" s="73"/>
      <c r="AOO72" s="73"/>
      <c r="AOP72" s="73"/>
      <c r="AOQ72" s="73"/>
      <c r="AOR72" s="73"/>
      <c r="AOS72" s="73"/>
      <c r="AOT72" s="73"/>
      <c r="AOU72" s="73"/>
      <c r="AOV72" s="73"/>
      <c r="AOW72" s="73"/>
      <c r="AOX72" s="73"/>
      <c r="AOY72" s="73"/>
      <c r="AOZ72" s="73"/>
      <c r="APA72" s="73"/>
      <c r="APB72" s="73"/>
      <c r="APC72" s="73"/>
      <c r="APD72" s="73"/>
      <c r="APE72" s="73"/>
      <c r="APF72" s="73"/>
      <c r="APG72" s="73"/>
      <c r="APH72" s="73"/>
      <c r="API72" s="73"/>
      <c r="APJ72" s="73"/>
      <c r="APK72" s="73"/>
      <c r="APL72" s="73"/>
      <c r="APM72" s="73"/>
      <c r="APN72" s="73"/>
      <c r="APO72" s="73"/>
      <c r="APP72" s="73"/>
      <c r="APQ72" s="73"/>
      <c r="APR72" s="73"/>
      <c r="APS72" s="73"/>
      <c r="APT72" s="73"/>
      <c r="APU72" s="73"/>
      <c r="APV72" s="73"/>
      <c r="APW72" s="73"/>
      <c r="APX72" s="73"/>
      <c r="APY72" s="73"/>
    </row>
    <row r="73" spans="1:1117" s="50" customFormat="1" ht="13.5" customHeight="1" x14ac:dyDescent="0.2">
      <c r="A73" s="53" t="s">
        <v>503</v>
      </c>
      <c r="B73" s="50">
        <v>5.42</v>
      </c>
      <c r="D73" s="50">
        <v>0</v>
      </c>
      <c r="E73" s="50">
        <v>11781.15</v>
      </c>
      <c r="F73" s="50">
        <v>9712.4599999999991</v>
      </c>
      <c r="G73" s="50">
        <v>647.12</v>
      </c>
      <c r="I73" s="50">
        <v>6468.82</v>
      </c>
      <c r="J73" s="50">
        <v>0.06</v>
      </c>
      <c r="L73" s="50">
        <v>7582.49</v>
      </c>
      <c r="O73" s="50">
        <v>0</v>
      </c>
      <c r="P73" s="50">
        <v>1319.74</v>
      </c>
      <c r="Q73" s="50">
        <v>0</v>
      </c>
      <c r="R73" s="50">
        <v>106.34</v>
      </c>
      <c r="T73" s="50">
        <v>135.31</v>
      </c>
      <c r="V73" s="50">
        <v>10.71</v>
      </c>
      <c r="W73" s="50">
        <v>1897.55</v>
      </c>
      <c r="X73" s="50">
        <v>81.94</v>
      </c>
      <c r="Y73" s="50">
        <f>SUM(B73:X73)</f>
        <v>39749.109999999993</v>
      </c>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c r="ZA73" s="73"/>
      <c r="ZB73" s="73"/>
      <c r="ZC73" s="73"/>
      <c r="ZD73" s="73"/>
      <c r="ZE73" s="73"/>
      <c r="ZF73" s="73"/>
      <c r="ZG73" s="73"/>
      <c r="ZH73" s="73"/>
      <c r="ZI73" s="73"/>
      <c r="ZJ73" s="73"/>
      <c r="ZK73" s="73"/>
      <c r="ZL73" s="73"/>
      <c r="ZM73" s="73"/>
      <c r="ZN73" s="73"/>
      <c r="ZO73" s="73"/>
      <c r="ZP73" s="73"/>
      <c r="ZQ73" s="73"/>
      <c r="ZR73" s="73"/>
      <c r="ZS73" s="73"/>
      <c r="ZT73" s="73"/>
      <c r="ZU73" s="73"/>
      <c r="ZV73" s="73"/>
      <c r="ZW73" s="73"/>
      <c r="ZX73" s="73"/>
      <c r="ZY73" s="73"/>
      <c r="ZZ73" s="73"/>
      <c r="AAA73" s="73"/>
      <c r="AAB73" s="73"/>
      <c r="AAC73" s="73"/>
      <c r="AAD73" s="73"/>
      <c r="AAE73" s="73"/>
      <c r="AAF73" s="73"/>
      <c r="AAG73" s="73"/>
      <c r="AAH73" s="73"/>
      <c r="AAI73" s="73"/>
      <c r="AAJ73" s="73"/>
      <c r="AAK73" s="73"/>
      <c r="AAL73" s="73"/>
      <c r="AAM73" s="73"/>
      <c r="AAN73" s="73"/>
      <c r="AAO73" s="73"/>
      <c r="AAP73" s="73"/>
      <c r="AAQ73" s="73"/>
      <c r="AAR73" s="73"/>
      <c r="AAS73" s="73"/>
      <c r="AAT73" s="73"/>
      <c r="AAU73" s="73"/>
      <c r="AAV73" s="73"/>
      <c r="AAW73" s="73"/>
      <c r="AAX73" s="73"/>
      <c r="AAY73" s="73"/>
      <c r="AAZ73" s="73"/>
      <c r="ABA73" s="73"/>
      <c r="ABB73" s="73"/>
      <c r="ABC73" s="73"/>
      <c r="ABD73" s="73"/>
      <c r="ABE73" s="73"/>
      <c r="ABF73" s="73"/>
      <c r="ABG73" s="73"/>
      <c r="ABH73" s="73"/>
      <c r="ABI73" s="73"/>
      <c r="ABJ73" s="73"/>
      <c r="ABK73" s="73"/>
      <c r="ABL73" s="73"/>
      <c r="ABM73" s="73"/>
      <c r="ABN73" s="73"/>
      <c r="ABO73" s="73"/>
      <c r="ABP73" s="73"/>
      <c r="ABQ73" s="73"/>
      <c r="ABR73" s="73"/>
      <c r="ABS73" s="73"/>
      <c r="ABT73" s="73"/>
      <c r="ABU73" s="73"/>
      <c r="ABV73" s="73"/>
      <c r="ABW73" s="73"/>
      <c r="ABX73" s="73"/>
      <c r="ABY73" s="73"/>
      <c r="ABZ73" s="73"/>
      <c r="ACA73" s="73"/>
      <c r="ACB73" s="73"/>
      <c r="ACC73" s="73"/>
      <c r="ACD73" s="73"/>
      <c r="ACE73" s="73"/>
      <c r="ACF73" s="73"/>
      <c r="ACG73" s="73"/>
      <c r="ACH73" s="73"/>
      <c r="ACI73" s="73"/>
      <c r="ACJ73" s="73"/>
      <c r="ACK73" s="73"/>
      <c r="ACL73" s="73"/>
      <c r="ACM73" s="73"/>
      <c r="ACN73" s="73"/>
      <c r="ACO73" s="73"/>
      <c r="ACP73" s="73"/>
      <c r="ACQ73" s="73"/>
      <c r="ACR73" s="73"/>
      <c r="ACS73" s="73"/>
      <c r="ACT73" s="73"/>
      <c r="ACU73" s="73"/>
      <c r="ACV73" s="73"/>
      <c r="ACW73" s="73"/>
      <c r="ACX73" s="73"/>
      <c r="ACY73" s="73"/>
      <c r="ACZ73" s="73"/>
      <c r="ADA73" s="73"/>
      <c r="ADB73" s="73"/>
      <c r="ADC73" s="73"/>
      <c r="ADD73" s="73"/>
      <c r="ADE73" s="73"/>
      <c r="ADF73" s="73"/>
      <c r="ADG73" s="73"/>
      <c r="ADH73" s="73"/>
      <c r="ADI73" s="73"/>
      <c r="ADJ73" s="73"/>
      <c r="ADK73" s="73"/>
      <c r="ADL73" s="73"/>
      <c r="ADM73" s="73"/>
      <c r="ADN73" s="73"/>
      <c r="ADO73" s="73"/>
      <c r="ADP73" s="73"/>
      <c r="ADQ73" s="73"/>
      <c r="ADR73" s="73"/>
      <c r="ADS73" s="73"/>
      <c r="ADT73" s="73"/>
      <c r="ADU73" s="73"/>
      <c r="ADV73" s="73"/>
      <c r="ADW73" s="73"/>
      <c r="ADX73" s="73"/>
      <c r="ADY73" s="73"/>
      <c r="ADZ73" s="73"/>
      <c r="AEA73" s="73"/>
      <c r="AEB73" s="73"/>
      <c r="AEC73" s="73"/>
      <c r="AED73" s="73"/>
      <c r="AEE73" s="73"/>
      <c r="AEF73" s="73"/>
      <c r="AEG73" s="73"/>
      <c r="AEH73" s="73"/>
      <c r="AEI73" s="73"/>
      <c r="AEJ73" s="73"/>
      <c r="AEK73" s="73"/>
      <c r="AEL73" s="73"/>
      <c r="AEM73" s="73"/>
      <c r="AEN73" s="73"/>
      <c r="AEO73" s="73"/>
      <c r="AEP73" s="73"/>
      <c r="AEQ73" s="73"/>
      <c r="AER73" s="73"/>
      <c r="AES73" s="73"/>
      <c r="AET73" s="73"/>
      <c r="AEU73" s="73"/>
      <c r="AEV73" s="73"/>
      <c r="AEW73" s="73"/>
      <c r="AEX73" s="73"/>
      <c r="AEY73" s="73"/>
      <c r="AEZ73" s="73"/>
      <c r="AFA73" s="73"/>
      <c r="AFB73" s="73"/>
      <c r="AFC73" s="73"/>
      <c r="AFD73" s="73"/>
      <c r="AFE73" s="73"/>
      <c r="AFF73" s="73"/>
      <c r="AFG73" s="73"/>
      <c r="AFH73" s="73"/>
      <c r="AFI73" s="73"/>
      <c r="AFJ73" s="73"/>
      <c r="AFK73" s="73"/>
      <c r="AFL73" s="73"/>
      <c r="AFM73" s="73"/>
      <c r="AFN73" s="73"/>
      <c r="AFO73" s="73"/>
      <c r="AFP73" s="73"/>
      <c r="AFQ73" s="73"/>
      <c r="AFR73" s="73"/>
      <c r="AFS73" s="73"/>
      <c r="AFT73" s="73"/>
      <c r="AFU73" s="73"/>
      <c r="AFV73" s="73"/>
      <c r="AFW73" s="73"/>
      <c r="AFX73" s="73"/>
      <c r="AFY73" s="73"/>
      <c r="AFZ73" s="73"/>
      <c r="AGA73" s="73"/>
      <c r="AGB73" s="73"/>
      <c r="AGC73" s="73"/>
      <c r="AGD73" s="73"/>
      <c r="AGE73" s="73"/>
      <c r="AGF73" s="73"/>
      <c r="AGG73" s="73"/>
      <c r="AGH73" s="73"/>
      <c r="AGI73" s="73"/>
      <c r="AGJ73" s="73"/>
      <c r="AGK73" s="73"/>
      <c r="AGL73" s="73"/>
      <c r="AGM73" s="73"/>
      <c r="AGN73" s="73"/>
      <c r="AGO73" s="73"/>
      <c r="AGP73" s="73"/>
      <c r="AGQ73" s="73"/>
      <c r="AGR73" s="73"/>
      <c r="AGS73" s="73"/>
      <c r="AGT73" s="73"/>
      <c r="AGU73" s="73"/>
      <c r="AGV73" s="73"/>
      <c r="AGW73" s="73"/>
      <c r="AGX73" s="73"/>
      <c r="AGY73" s="73"/>
      <c r="AGZ73" s="73"/>
      <c r="AHA73" s="73"/>
      <c r="AHB73" s="73"/>
      <c r="AHC73" s="73"/>
      <c r="AHD73" s="73"/>
      <c r="AHE73" s="73"/>
      <c r="AHF73" s="73"/>
      <c r="AHG73" s="73"/>
      <c r="AHH73" s="73"/>
      <c r="AHI73" s="73"/>
      <c r="AHJ73" s="73"/>
      <c r="AHK73" s="73"/>
      <c r="AHL73" s="73"/>
      <c r="AHM73" s="73"/>
      <c r="AHN73" s="73"/>
      <c r="AHO73" s="73"/>
      <c r="AHP73" s="73"/>
      <c r="AHQ73" s="73"/>
      <c r="AHR73" s="73"/>
      <c r="AHS73" s="73"/>
      <c r="AHT73" s="73"/>
      <c r="AHU73" s="73"/>
      <c r="AHV73" s="73"/>
      <c r="AHW73" s="73"/>
      <c r="AHX73" s="73"/>
      <c r="AHY73" s="73"/>
      <c r="AHZ73" s="73"/>
      <c r="AIA73" s="73"/>
      <c r="AIB73" s="73"/>
      <c r="AIC73" s="73"/>
      <c r="AID73" s="73"/>
      <c r="AIE73" s="73"/>
      <c r="AIF73" s="73"/>
      <c r="AIG73" s="73"/>
      <c r="AIH73" s="73"/>
      <c r="AII73" s="73"/>
      <c r="AIJ73" s="73"/>
      <c r="AIK73" s="73"/>
      <c r="AIL73" s="73"/>
      <c r="AIM73" s="73"/>
      <c r="AIN73" s="73"/>
      <c r="AIO73" s="73"/>
      <c r="AIP73" s="73"/>
      <c r="AIQ73" s="73"/>
      <c r="AIR73" s="73"/>
      <c r="AIS73" s="73"/>
      <c r="AIT73" s="73"/>
      <c r="AIU73" s="73"/>
      <c r="AIV73" s="73"/>
      <c r="AIW73" s="73"/>
      <c r="AIX73" s="73"/>
      <c r="AIY73" s="73"/>
      <c r="AIZ73" s="73"/>
      <c r="AJA73" s="73"/>
      <c r="AJB73" s="73"/>
      <c r="AJC73" s="73"/>
      <c r="AJD73" s="73"/>
      <c r="AJE73" s="73"/>
      <c r="AJF73" s="73"/>
      <c r="AJG73" s="73"/>
      <c r="AJH73" s="73"/>
      <c r="AJI73" s="73"/>
      <c r="AJJ73" s="73"/>
      <c r="AJK73" s="73"/>
      <c r="AJL73" s="73"/>
      <c r="AJM73" s="73"/>
      <c r="AJN73" s="73"/>
      <c r="AJO73" s="73"/>
      <c r="AJP73" s="73"/>
      <c r="AJQ73" s="73"/>
      <c r="AJR73" s="73"/>
      <c r="AJS73" s="73"/>
      <c r="AJT73" s="73"/>
      <c r="AJU73" s="73"/>
      <c r="AJV73" s="73"/>
      <c r="AJW73" s="73"/>
      <c r="AJX73" s="73"/>
      <c r="AJY73" s="73"/>
      <c r="AJZ73" s="73"/>
      <c r="AKA73" s="73"/>
      <c r="AKB73" s="73"/>
      <c r="AKC73" s="73"/>
      <c r="AKD73" s="73"/>
      <c r="AKE73" s="73"/>
      <c r="AKF73" s="73"/>
      <c r="AKG73" s="73"/>
      <c r="AKH73" s="73"/>
      <c r="AKI73" s="73"/>
      <c r="AKJ73" s="73"/>
      <c r="AKK73" s="73"/>
      <c r="AKL73" s="73"/>
      <c r="AKM73" s="73"/>
      <c r="AKN73" s="73"/>
      <c r="AKO73" s="73"/>
      <c r="AKP73" s="73"/>
      <c r="AKQ73" s="73"/>
      <c r="AKR73" s="73"/>
      <c r="AKS73" s="73"/>
      <c r="AKT73" s="73"/>
      <c r="AKU73" s="73"/>
      <c r="AKV73" s="73"/>
      <c r="AKW73" s="73"/>
      <c r="AKX73" s="73"/>
      <c r="AKY73" s="73"/>
      <c r="AKZ73" s="73"/>
      <c r="ALA73" s="73"/>
      <c r="ALB73" s="73"/>
      <c r="ALC73" s="73"/>
      <c r="ALD73" s="73"/>
      <c r="ALE73" s="73"/>
      <c r="ALF73" s="73"/>
      <c r="ALG73" s="73"/>
      <c r="ALH73" s="73"/>
      <c r="ALI73" s="73"/>
      <c r="ALJ73" s="73"/>
      <c r="ALK73" s="73"/>
      <c r="ALL73" s="73"/>
      <c r="ALM73" s="73"/>
      <c r="ALN73" s="73"/>
      <c r="ALO73" s="73"/>
      <c r="ALP73" s="73"/>
      <c r="ALQ73" s="73"/>
      <c r="ALR73" s="73"/>
      <c r="ALS73" s="73"/>
      <c r="ALT73" s="73"/>
      <c r="ALU73" s="73"/>
      <c r="ALV73" s="73"/>
      <c r="ALW73" s="73"/>
      <c r="ALX73" s="73"/>
      <c r="ALY73" s="73"/>
      <c r="ALZ73" s="73"/>
      <c r="AMA73" s="73"/>
      <c r="AMB73" s="73"/>
      <c r="AMC73" s="73"/>
      <c r="AMD73" s="73"/>
      <c r="AME73" s="73"/>
      <c r="AMF73" s="73"/>
      <c r="AMG73" s="73"/>
      <c r="AMH73" s="73"/>
      <c r="AMI73" s="73"/>
      <c r="AMJ73" s="73"/>
      <c r="AMK73" s="73"/>
      <c r="AML73" s="73"/>
      <c r="AMM73" s="73"/>
      <c r="AMN73" s="73"/>
      <c r="AMO73" s="73"/>
      <c r="AMP73" s="73"/>
      <c r="AMQ73" s="73"/>
      <c r="AMR73" s="73"/>
      <c r="AMS73" s="73"/>
      <c r="AMT73" s="73"/>
      <c r="AMU73" s="73"/>
      <c r="AMV73" s="73"/>
      <c r="AMW73" s="73"/>
      <c r="AMX73" s="73"/>
      <c r="AMY73" s="73"/>
      <c r="AMZ73" s="73"/>
      <c r="ANA73" s="73"/>
      <c r="ANB73" s="73"/>
      <c r="ANC73" s="73"/>
      <c r="AND73" s="73"/>
      <c r="ANE73" s="73"/>
      <c r="ANF73" s="73"/>
      <c r="ANG73" s="73"/>
      <c r="ANH73" s="73"/>
      <c r="ANI73" s="73"/>
      <c r="ANJ73" s="73"/>
      <c r="ANK73" s="73"/>
      <c r="ANL73" s="73"/>
      <c r="ANM73" s="73"/>
      <c r="ANN73" s="73"/>
      <c r="ANO73" s="73"/>
      <c r="ANP73" s="73"/>
      <c r="ANQ73" s="73"/>
      <c r="ANR73" s="73"/>
      <c r="ANS73" s="73"/>
      <c r="ANT73" s="73"/>
      <c r="ANU73" s="73"/>
      <c r="ANV73" s="73"/>
      <c r="ANW73" s="73"/>
      <c r="ANX73" s="73"/>
      <c r="ANY73" s="73"/>
      <c r="ANZ73" s="73"/>
      <c r="AOA73" s="73"/>
      <c r="AOB73" s="73"/>
      <c r="AOC73" s="73"/>
      <c r="AOD73" s="73"/>
      <c r="AOE73" s="73"/>
      <c r="AOF73" s="73"/>
      <c r="AOG73" s="73"/>
      <c r="AOH73" s="73"/>
      <c r="AOI73" s="73"/>
      <c r="AOJ73" s="73"/>
      <c r="AOK73" s="73"/>
      <c r="AOL73" s="73"/>
      <c r="AOM73" s="73"/>
      <c r="AON73" s="73"/>
      <c r="AOO73" s="73"/>
      <c r="AOP73" s="73"/>
      <c r="AOQ73" s="73"/>
      <c r="AOR73" s="73"/>
      <c r="AOS73" s="73"/>
      <c r="AOT73" s="73"/>
      <c r="AOU73" s="73"/>
      <c r="AOV73" s="73"/>
      <c r="AOW73" s="73"/>
      <c r="AOX73" s="73"/>
      <c r="AOY73" s="73"/>
      <c r="AOZ73" s="73"/>
      <c r="APA73" s="73"/>
      <c r="APB73" s="73"/>
      <c r="APC73" s="73"/>
      <c r="APD73" s="73"/>
      <c r="APE73" s="73"/>
      <c r="APF73" s="73"/>
      <c r="APG73" s="73"/>
      <c r="APH73" s="73"/>
      <c r="API73" s="73"/>
      <c r="APJ73" s="73"/>
      <c r="APK73" s="73"/>
      <c r="APL73" s="73"/>
      <c r="APM73" s="73"/>
      <c r="APN73" s="73"/>
      <c r="APO73" s="73"/>
      <c r="APP73" s="73"/>
      <c r="APQ73" s="73"/>
      <c r="APR73" s="73"/>
      <c r="APS73" s="73"/>
      <c r="APT73" s="73"/>
      <c r="APU73" s="73"/>
      <c r="APV73" s="73"/>
      <c r="APW73" s="73"/>
      <c r="APX73" s="73"/>
      <c r="APY73" s="73"/>
    </row>
    <row r="74" spans="1:1117" s="50" customFormat="1" ht="13.5" customHeight="1" x14ac:dyDescent="0.2">
      <c r="A74" s="53" t="s">
        <v>504</v>
      </c>
      <c r="B74" s="50">
        <v>138.93</v>
      </c>
      <c r="D74" s="50">
        <v>0</v>
      </c>
      <c r="E74" s="50">
        <v>37562.67</v>
      </c>
      <c r="F74" s="50">
        <v>8898.2099999999991</v>
      </c>
      <c r="G74" s="50">
        <v>1024.4000000000001</v>
      </c>
      <c r="I74" s="50">
        <v>31111.15</v>
      </c>
      <c r="J74" s="50">
        <v>0</v>
      </c>
      <c r="L74" s="50">
        <v>24331.85</v>
      </c>
      <c r="O74" s="50">
        <v>0</v>
      </c>
      <c r="P74" s="50">
        <v>1999.94</v>
      </c>
      <c r="Q74" s="50">
        <v>0</v>
      </c>
      <c r="R74" s="50">
        <v>247.49</v>
      </c>
      <c r="T74" s="50">
        <v>162.25</v>
      </c>
      <c r="V74" s="50">
        <v>21.35</v>
      </c>
      <c r="W74" s="50">
        <v>2794.77</v>
      </c>
      <c r="X74" s="50">
        <v>120.36</v>
      </c>
      <c r="Y74" s="50">
        <f t="shared" ref="Y74:Y87" si="13">SUM(B74:X74)</f>
        <v>108413.37000000001</v>
      </c>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c r="ZA74" s="73"/>
      <c r="ZB74" s="73"/>
      <c r="ZC74" s="73"/>
      <c r="ZD74" s="73"/>
      <c r="ZE74" s="73"/>
      <c r="ZF74" s="73"/>
      <c r="ZG74" s="73"/>
      <c r="ZH74" s="73"/>
      <c r="ZI74" s="73"/>
      <c r="ZJ74" s="73"/>
      <c r="ZK74" s="73"/>
      <c r="ZL74" s="73"/>
      <c r="ZM74" s="73"/>
      <c r="ZN74" s="73"/>
      <c r="ZO74" s="73"/>
      <c r="ZP74" s="73"/>
      <c r="ZQ74" s="73"/>
      <c r="ZR74" s="73"/>
      <c r="ZS74" s="73"/>
      <c r="ZT74" s="73"/>
      <c r="ZU74" s="73"/>
      <c r="ZV74" s="73"/>
      <c r="ZW74" s="73"/>
      <c r="ZX74" s="73"/>
      <c r="ZY74" s="73"/>
      <c r="ZZ74" s="73"/>
      <c r="AAA74" s="73"/>
      <c r="AAB74" s="73"/>
      <c r="AAC74" s="73"/>
      <c r="AAD74" s="73"/>
      <c r="AAE74" s="73"/>
      <c r="AAF74" s="73"/>
      <c r="AAG74" s="73"/>
      <c r="AAH74" s="73"/>
      <c r="AAI74" s="73"/>
      <c r="AAJ74" s="73"/>
      <c r="AAK74" s="73"/>
      <c r="AAL74" s="73"/>
      <c r="AAM74" s="73"/>
      <c r="AAN74" s="73"/>
      <c r="AAO74" s="73"/>
      <c r="AAP74" s="73"/>
      <c r="AAQ74" s="73"/>
      <c r="AAR74" s="73"/>
      <c r="AAS74" s="73"/>
      <c r="AAT74" s="73"/>
      <c r="AAU74" s="73"/>
      <c r="AAV74" s="73"/>
      <c r="AAW74" s="73"/>
      <c r="AAX74" s="73"/>
      <c r="AAY74" s="73"/>
      <c r="AAZ74" s="73"/>
      <c r="ABA74" s="73"/>
      <c r="ABB74" s="73"/>
      <c r="ABC74" s="73"/>
      <c r="ABD74" s="73"/>
      <c r="ABE74" s="73"/>
      <c r="ABF74" s="73"/>
      <c r="ABG74" s="73"/>
      <c r="ABH74" s="73"/>
      <c r="ABI74" s="73"/>
      <c r="ABJ74" s="73"/>
      <c r="ABK74" s="73"/>
      <c r="ABL74" s="73"/>
      <c r="ABM74" s="73"/>
      <c r="ABN74" s="73"/>
      <c r="ABO74" s="73"/>
      <c r="ABP74" s="73"/>
      <c r="ABQ74" s="73"/>
      <c r="ABR74" s="73"/>
      <c r="ABS74" s="73"/>
      <c r="ABT74" s="73"/>
      <c r="ABU74" s="73"/>
      <c r="ABV74" s="73"/>
      <c r="ABW74" s="73"/>
      <c r="ABX74" s="73"/>
      <c r="ABY74" s="73"/>
      <c r="ABZ74" s="73"/>
      <c r="ACA74" s="73"/>
      <c r="ACB74" s="73"/>
      <c r="ACC74" s="73"/>
      <c r="ACD74" s="73"/>
      <c r="ACE74" s="73"/>
      <c r="ACF74" s="73"/>
      <c r="ACG74" s="73"/>
      <c r="ACH74" s="73"/>
      <c r="ACI74" s="73"/>
      <c r="ACJ74" s="73"/>
      <c r="ACK74" s="73"/>
      <c r="ACL74" s="73"/>
      <c r="ACM74" s="73"/>
      <c r="ACN74" s="73"/>
      <c r="ACO74" s="73"/>
      <c r="ACP74" s="73"/>
      <c r="ACQ74" s="73"/>
      <c r="ACR74" s="73"/>
      <c r="ACS74" s="73"/>
      <c r="ACT74" s="73"/>
      <c r="ACU74" s="73"/>
      <c r="ACV74" s="73"/>
      <c r="ACW74" s="73"/>
      <c r="ACX74" s="73"/>
      <c r="ACY74" s="73"/>
      <c r="ACZ74" s="73"/>
      <c r="ADA74" s="73"/>
      <c r="ADB74" s="73"/>
      <c r="ADC74" s="73"/>
      <c r="ADD74" s="73"/>
      <c r="ADE74" s="73"/>
      <c r="ADF74" s="73"/>
      <c r="ADG74" s="73"/>
      <c r="ADH74" s="73"/>
      <c r="ADI74" s="73"/>
      <c r="ADJ74" s="73"/>
      <c r="ADK74" s="73"/>
      <c r="ADL74" s="73"/>
      <c r="ADM74" s="73"/>
      <c r="ADN74" s="73"/>
      <c r="ADO74" s="73"/>
      <c r="ADP74" s="73"/>
      <c r="ADQ74" s="73"/>
      <c r="ADR74" s="73"/>
      <c r="ADS74" s="73"/>
      <c r="ADT74" s="73"/>
      <c r="ADU74" s="73"/>
      <c r="ADV74" s="73"/>
      <c r="ADW74" s="73"/>
      <c r="ADX74" s="73"/>
      <c r="ADY74" s="73"/>
      <c r="ADZ74" s="73"/>
      <c r="AEA74" s="73"/>
      <c r="AEB74" s="73"/>
      <c r="AEC74" s="73"/>
      <c r="AED74" s="73"/>
      <c r="AEE74" s="73"/>
      <c r="AEF74" s="73"/>
      <c r="AEG74" s="73"/>
      <c r="AEH74" s="73"/>
      <c r="AEI74" s="73"/>
      <c r="AEJ74" s="73"/>
      <c r="AEK74" s="73"/>
      <c r="AEL74" s="73"/>
      <c r="AEM74" s="73"/>
      <c r="AEN74" s="73"/>
      <c r="AEO74" s="73"/>
      <c r="AEP74" s="73"/>
      <c r="AEQ74" s="73"/>
      <c r="AER74" s="73"/>
      <c r="AES74" s="73"/>
      <c r="AET74" s="73"/>
      <c r="AEU74" s="73"/>
      <c r="AEV74" s="73"/>
      <c r="AEW74" s="73"/>
      <c r="AEX74" s="73"/>
      <c r="AEY74" s="73"/>
      <c r="AEZ74" s="73"/>
      <c r="AFA74" s="73"/>
      <c r="AFB74" s="73"/>
      <c r="AFC74" s="73"/>
      <c r="AFD74" s="73"/>
      <c r="AFE74" s="73"/>
      <c r="AFF74" s="73"/>
      <c r="AFG74" s="73"/>
      <c r="AFH74" s="73"/>
      <c r="AFI74" s="73"/>
      <c r="AFJ74" s="73"/>
      <c r="AFK74" s="73"/>
      <c r="AFL74" s="73"/>
      <c r="AFM74" s="73"/>
      <c r="AFN74" s="73"/>
      <c r="AFO74" s="73"/>
      <c r="AFP74" s="73"/>
      <c r="AFQ74" s="73"/>
      <c r="AFR74" s="73"/>
      <c r="AFS74" s="73"/>
      <c r="AFT74" s="73"/>
      <c r="AFU74" s="73"/>
      <c r="AFV74" s="73"/>
      <c r="AFW74" s="73"/>
      <c r="AFX74" s="73"/>
      <c r="AFY74" s="73"/>
      <c r="AFZ74" s="73"/>
      <c r="AGA74" s="73"/>
      <c r="AGB74" s="73"/>
      <c r="AGC74" s="73"/>
      <c r="AGD74" s="73"/>
      <c r="AGE74" s="73"/>
      <c r="AGF74" s="73"/>
      <c r="AGG74" s="73"/>
      <c r="AGH74" s="73"/>
      <c r="AGI74" s="73"/>
      <c r="AGJ74" s="73"/>
      <c r="AGK74" s="73"/>
      <c r="AGL74" s="73"/>
      <c r="AGM74" s="73"/>
      <c r="AGN74" s="73"/>
      <c r="AGO74" s="73"/>
      <c r="AGP74" s="73"/>
      <c r="AGQ74" s="73"/>
      <c r="AGR74" s="73"/>
      <c r="AGS74" s="73"/>
      <c r="AGT74" s="73"/>
      <c r="AGU74" s="73"/>
      <c r="AGV74" s="73"/>
      <c r="AGW74" s="73"/>
      <c r="AGX74" s="73"/>
      <c r="AGY74" s="73"/>
      <c r="AGZ74" s="73"/>
      <c r="AHA74" s="73"/>
      <c r="AHB74" s="73"/>
      <c r="AHC74" s="73"/>
      <c r="AHD74" s="73"/>
      <c r="AHE74" s="73"/>
      <c r="AHF74" s="73"/>
      <c r="AHG74" s="73"/>
      <c r="AHH74" s="73"/>
      <c r="AHI74" s="73"/>
      <c r="AHJ74" s="73"/>
      <c r="AHK74" s="73"/>
      <c r="AHL74" s="73"/>
      <c r="AHM74" s="73"/>
      <c r="AHN74" s="73"/>
      <c r="AHO74" s="73"/>
      <c r="AHP74" s="73"/>
      <c r="AHQ74" s="73"/>
      <c r="AHR74" s="73"/>
      <c r="AHS74" s="73"/>
      <c r="AHT74" s="73"/>
      <c r="AHU74" s="73"/>
      <c r="AHV74" s="73"/>
      <c r="AHW74" s="73"/>
      <c r="AHX74" s="73"/>
      <c r="AHY74" s="73"/>
      <c r="AHZ74" s="73"/>
      <c r="AIA74" s="73"/>
      <c r="AIB74" s="73"/>
      <c r="AIC74" s="73"/>
      <c r="AID74" s="73"/>
      <c r="AIE74" s="73"/>
      <c r="AIF74" s="73"/>
      <c r="AIG74" s="73"/>
      <c r="AIH74" s="73"/>
      <c r="AII74" s="73"/>
      <c r="AIJ74" s="73"/>
      <c r="AIK74" s="73"/>
      <c r="AIL74" s="73"/>
      <c r="AIM74" s="73"/>
      <c r="AIN74" s="73"/>
      <c r="AIO74" s="73"/>
      <c r="AIP74" s="73"/>
      <c r="AIQ74" s="73"/>
      <c r="AIR74" s="73"/>
      <c r="AIS74" s="73"/>
      <c r="AIT74" s="73"/>
      <c r="AIU74" s="73"/>
      <c r="AIV74" s="73"/>
      <c r="AIW74" s="73"/>
      <c r="AIX74" s="73"/>
      <c r="AIY74" s="73"/>
      <c r="AIZ74" s="73"/>
      <c r="AJA74" s="73"/>
      <c r="AJB74" s="73"/>
      <c r="AJC74" s="73"/>
      <c r="AJD74" s="73"/>
      <c r="AJE74" s="73"/>
      <c r="AJF74" s="73"/>
      <c r="AJG74" s="73"/>
      <c r="AJH74" s="73"/>
      <c r="AJI74" s="73"/>
      <c r="AJJ74" s="73"/>
      <c r="AJK74" s="73"/>
      <c r="AJL74" s="73"/>
      <c r="AJM74" s="73"/>
      <c r="AJN74" s="73"/>
      <c r="AJO74" s="73"/>
      <c r="AJP74" s="73"/>
      <c r="AJQ74" s="73"/>
      <c r="AJR74" s="73"/>
      <c r="AJS74" s="73"/>
      <c r="AJT74" s="73"/>
      <c r="AJU74" s="73"/>
      <c r="AJV74" s="73"/>
      <c r="AJW74" s="73"/>
      <c r="AJX74" s="73"/>
      <c r="AJY74" s="73"/>
      <c r="AJZ74" s="73"/>
      <c r="AKA74" s="73"/>
      <c r="AKB74" s="73"/>
      <c r="AKC74" s="73"/>
      <c r="AKD74" s="73"/>
      <c r="AKE74" s="73"/>
      <c r="AKF74" s="73"/>
      <c r="AKG74" s="73"/>
      <c r="AKH74" s="73"/>
      <c r="AKI74" s="73"/>
      <c r="AKJ74" s="73"/>
      <c r="AKK74" s="73"/>
      <c r="AKL74" s="73"/>
      <c r="AKM74" s="73"/>
      <c r="AKN74" s="73"/>
      <c r="AKO74" s="73"/>
      <c r="AKP74" s="73"/>
      <c r="AKQ74" s="73"/>
      <c r="AKR74" s="73"/>
      <c r="AKS74" s="73"/>
      <c r="AKT74" s="73"/>
      <c r="AKU74" s="73"/>
      <c r="AKV74" s="73"/>
      <c r="AKW74" s="73"/>
      <c r="AKX74" s="73"/>
      <c r="AKY74" s="73"/>
      <c r="AKZ74" s="73"/>
      <c r="ALA74" s="73"/>
      <c r="ALB74" s="73"/>
      <c r="ALC74" s="73"/>
      <c r="ALD74" s="73"/>
      <c r="ALE74" s="73"/>
      <c r="ALF74" s="73"/>
      <c r="ALG74" s="73"/>
      <c r="ALH74" s="73"/>
      <c r="ALI74" s="73"/>
      <c r="ALJ74" s="73"/>
      <c r="ALK74" s="73"/>
      <c r="ALL74" s="73"/>
      <c r="ALM74" s="73"/>
      <c r="ALN74" s="73"/>
      <c r="ALO74" s="73"/>
      <c r="ALP74" s="73"/>
      <c r="ALQ74" s="73"/>
      <c r="ALR74" s="73"/>
      <c r="ALS74" s="73"/>
      <c r="ALT74" s="73"/>
      <c r="ALU74" s="73"/>
      <c r="ALV74" s="73"/>
      <c r="ALW74" s="73"/>
      <c r="ALX74" s="73"/>
      <c r="ALY74" s="73"/>
      <c r="ALZ74" s="73"/>
      <c r="AMA74" s="73"/>
      <c r="AMB74" s="73"/>
      <c r="AMC74" s="73"/>
      <c r="AMD74" s="73"/>
      <c r="AME74" s="73"/>
      <c r="AMF74" s="73"/>
      <c r="AMG74" s="73"/>
      <c r="AMH74" s="73"/>
      <c r="AMI74" s="73"/>
      <c r="AMJ74" s="73"/>
      <c r="AMK74" s="73"/>
      <c r="AML74" s="73"/>
      <c r="AMM74" s="73"/>
      <c r="AMN74" s="73"/>
      <c r="AMO74" s="73"/>
      <c r="AMP74" s="73"/>
      <c r="AMQ74" s="73"/>
      <c r="AMR74" s="73"/>
      <c r="AMS74" s="73"/>
      <c r="AMT74" s="73"/>
      <c r="AMU74" s="73"/>
      <c r="AMV74" s="73"/>
      <c r="AMW74" s="73"/>
      <c r="AMX74" s="73"/>
      <c r="AMY74" s="73"/>
      <c r="AMZ74" s="73"/>
      <c r="ANA74" s="73"/>
      <c r="ANB74" s="73"/>
      <c r="ANC74" s="73"/>
      <c r="AND74" s="73"/>
      <c r="ANE74" s="73"/>
      <c r="ANF74" s="73"/>
      <c r="ANG74" s="73"/>
      <c r="ANH74" s="73"/>
      <c r="ANI74" s="73"/>
      <c r="ANJ74" s="73"/>
      <c r="ANK74" s="73"/>
      <c r="ANL74" s="73"/>
      <c r="ANM74" s="73"/>
      <c r="ANN74" s="73"/>
      <c r="ANO74" s="73"/>
      <c r="ANP74" s="73"/>
      <c r="ANQ74" s="73"/>
      <c r="ANR74" s="73"/>
      <c r="ANS74" s="73"/>
      <c r="ANT74" s="73"/>
      <c r="ANU74" s="73"/>
      <c r="ANV74" s="73"/>
      <c r="ANW74" s="73"/>
      <c r="ANX74" s="73"/>
      <c r="ANY74" s="73"/>
      <c r="ANZ74" s="73"/>
      <c r="AOA74" s="73"/>
      <c r="AOB74" s="73"/>
      <c r="AOC74" s="73"/>
      <c r="AOD74" s="73"/>
      <c r="AOE74" s="73"/>
      <c r="AOF74" s="73"/>
      <c r="AOG74" s="73"/>
      <c r="AOH74" s="73"/>
      <c r="AOI74" s="73"/>
      <c r="AOJ74" s="73"/>
      <c r="AOK74" s="73"/>
      <c r="AOL74" s="73"/>
      <c r="AOM74" s="73"/>
      <c r="AON74" s="73"/>
      <c r="AOO74" s="73"/>
      <c r="AOP74" s="73"/>
      <c r="AOQ74" s="73"/>
      <c r="AOR74" s="73"/>
      <c r="AOS74" s="73"/>
      <c r="AOT74" s="73"/>
      <c r="AOU74" s="73"/>
      <c r="AOV74" s="73"/>
      <c r="AOW74" s="73"/>
      <c r="AOX74" s="73"/>
      <c r="AOY74" s="73"/>
      <c r="AOZ74" s="73"/>
      <c r="APA74" s="73"/>
      <c r="APB74" s="73"/>
      <c r="APC74" s="73"/>
      <c r="APD74" s="73"/>
      <c r="APE74" s="73"/>
      <c r="APF74" s="73"/>
      <c r="APG74" s="73"/>
      <c r="APH74" s="73"/>
      <c r="API74" s="73"/>
      <c r="APJ74" s="73"/>
      <c r="APK74" s="73"/>
      <c r="APL74" s="73"/>
      <c r="APM74" s="73"/>
      <c r="APN74" s="73"/>
      <c r="APO74" s="73"/>
      <c r="APP74" s="73"/>
      <c r="APQ74" s="73"/>
      <c r="APR74" s="73"/>
      <c r="APS74" s="73"/>
      <c r="APT74" s="73"/>
      <c r="APU74" s="73"/>
      <c r="APV74" s="73"/>
      <c r="APW74" s="73"/>
      <c r="APX74" s="73"/>
      <c r="APY74" s="73"/>
    </row>
    <row r="75" spans="1:1117" s="50" customFormat="1" ht="13.5" customHeight="1" x14ac:dyDescent="0.2">
      <c r="A75" s="53" t="s">
        <v>505</v>
      </c>
      <c r="B75" s="50">
        <v>49.26</v>
      </c>
      <c r="D75" s="50">
        <v>0</v>
      </c>
      <c r="E75" s="50">
        <v>77417.490000000005</v>
      </c>
      <c r="F75" s="50">
        <v>7546.54</v>
      </c>
      <c r="G75" s="50">
        <v>1276.19</v>
      </c>
      <c r="I75" s="50">
        <v>56951.92</v>
      </c>
      <c r="J75" s="50">
        <v>7082.64</v>
      </c>
      <c r="L75" s="50">
        <v>173069.86</v>
      </c>
      <c r="O75" s="50">
        <v>0</v>
      </c>
      <c r="P75" s="50">
        <v>2357.1799999999998</v>
      </c>
      <c r="Q75" s="50">
        <v>0</v>
      </c>
      <c r="R75" s="50">
        <v>1154.17</v>
      </c>
      <c r="T75" s="50">
        <v>236.63</v>
      </c>
      <c r="V75" s="50">
        <v>478.34</v>
      </c>
      <c r="W75" s="50">
        <v>5038.57</v>
      </c>
      <c r="X75" s="50">
        <v>173.71</v>
      </c>
      <c r="Y75" s="50">
        <f t="shared" si="13"/>
        <v>332832.50000000006</v>
      </c>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c r="ZA75" s="73"/>
      <c r="ZB75" s="73"/>
      <c r="ZC75" s="73"/>
      <c r="ZD75" s="73"/>
      <c r="ZE75" s="73"/>
      <c r="ZF75" s="73"/>
      <c r="ZG75" s="73"/>
      <c r="ZH75" s="73"/>
      <c r="ZI75" s="73"/>
      <c r="ZJ75" s="73"/>
      <c r="ZK75" s="73"/>
      <c r="ZL75" s="73"/>
      <c r="ZM75" s="73"/>
      <c r="ZN75" s="73"/>
      <c r="ZO75" s="73"/>
      <c r="ZP75" s="73"/>
      <c r="ZQ75" s="73"/>
      <c r="ZR75" s="73"/>
      <c r="ZS75" s="73"/>
      <c r="ZT75" s="73"/>
      <c r="ZU75" s="73"/>
      <c r="ZV75" s="73"/>
      <c r="ZW75" s="73"/>
      <c r="ZX75" s="73"/>
      <c r="ZY75" s="73"/>
      <c r="ZZ75" s="73"/>
      <c r="AAA75" s="73"/>
      <c r="AAB75" s="73"/>
      <c r="AAC75" s="73"/>
      <c r="AAD75" s="73"/>
      <c r="AAE75" s="73"/>
      <c r="AAF75" s="73"/>
      <c r="AAG75" s="73"/>
      <c r="AAH75" s="73"/>
      <c r="AAI75" s="73"/>
      <c r="AAJ75" s="73"/>
      <c r="AAK75" s="73"/>
      <c r="AAL75" s="73"/>
      <c r="AAM75" s="73"/>
      <c r="AAN75" s="73"/>
      <c r="AAO75" s="73"/>
      <c r="AAP75" s="73"/>
      <c r="AAQ75" s="73"/>
      <c r="AAR75" s="73"/>
      <c r="AAS75" s="73"/>
      <c r="AAT75" s="73"/>
      <c r="AAU75" s="73"/>
      <c r="AAV75" s="73"/>
      <c r="AAW75" s="73"/>
      <c r="AAX75" s="73"/>
      <c r="AAY75" s="73"/>
      <c r="AAZ75" s="73"/>
      <c r="ABA75" s="73"/>
      <c r="ABB75" s="73"/>
      <c r="ABC75" s="73"/>
      <c r="ABD75" s="73"/>
      <c r="ABE75" s="73"/>
      <c r="ABF75" s="73"/>
      <c r="ABG75" s="73"/>
      <c r="ABH75" s="73"/>
      <c r="ABI75" s="73"/>
      <c r="ABJ75" s="73"/>
      <c r="ABK75" s="73"/>
      <c r="ABL75" s="73"/>
      <c r="ABM75" s="73"/>
      <c r="ABN75" s="73"/>
      <c r="ABO75" s="73"/>
      <c r="ABP75" s="73"/>
      <c r="ABQ75" s="73"/>
      <c r="ABR75" s="73"/>
      <c r="ABS75" s="73"/>
      <c r="ABT75" s="73"/>
      <c r="ABU75" s="73"/>
      <c r="ABV75" s="73"/>
      <c r="ABW75" s="73"/>
      <c r="ABX75" s="73"/>
      <c r="ABY75" s="73"/>
      <c r="ABZ75" s="73"/>
      <c r="ACA75" s="73"/>
      <c r="ACB75" s="73"/>
      <c r="ACC75" s="73"/>
      <c r="ACD75" s="73"/>
      <c r="ACE75" s="73"/>
      <c r="ACF75" s="73"/>
      <c r="ACG75" s="73"/>
      <c r="ACH75" s="73"/>
      <c r="ACI75" s="73"/>
      <c r="ACJ75" s="73"/>
      <c r="ACK75" s="73"/>
      <c r="ACL75" s="73"/>
      <c r="ACM75" s="73"/>
      <c r="ACN75" s="73"/>
      <c r="ACO75" s="73"/>
      <c r="ACP75" s="73"/>
      <c r="ACQ75" s="73"/>
      <c r="ACR75" s="73"/>
      <c r="ACS75" s="73"/>
      <c r="ACT75" s="73"/>
      <c r="ACU75" s="73"/>
      <c r="ACV75" s="73"/>
      <c r="ACW75" s="73"/>
      <c r="ACX75" s="73"/>
      <c r="ACY75" s="73"/>
      <c r="ACZ75" s="73"/>
      <c r="ADA75" s="73"/>
      <c r="ADB75" s="73"/>
      <c r="ADC75" s="73"/>
      <c r="ADD75" s="73"/>
      <c r="ADE75" s="73"/>
      <c r="ADF75" s="73"/>
      <c r="ADG75" s="73"/>
      <c r="ADH75" s="73"/>
      <c r="ADI75" s="73"/>
      <c r="ADJ75" s="73"/>
      <c r="ADK75" s="73"/>
      <c r="ADL75" s="73"/>
      <c r="ADM75" s="73"/>
      <c r="ADN75" s="73"/>
      <c r="ADO75" s="73"/>
      <c r="ADP75" s="73"/>
      <c r="ADQ75" s="73"/>
      <c r="ADR75" s="73"/>
      <c r="ADS75" s="73"/>
      <c r="ADT75" s="73"/>
      <c r="ADU75" s="73"/>
      <c r="ADV75" s="73"/>
      <c r="ADW75" s="73"/>
      <c r="ADX75" s="73"/>
      <c r="ADY75" s="73"/>
      <c r="ADZ75" s="73"/>
      <c r="AEA75" s="73"/>
      <c r="AEB75" s="73"/>
      <c r="AEC75" s="73"/>
      <c r="AED75" s="73"/>
      <c r="AEE75" s="73"/>
      <c r="AEF75" s="73"/>
      <c r="AEG75" s="73"/>
      <c r="AEH75" s="73"/>
      <c r="AEI75" s="73"/>
      <c r="AEJ75" s="73"/>
      <c r="AEK75" s="73"/>
      <c r="AEL75" s="73"/>
      <c r="AEM75" s="73"/>
      <c r="AEN75" s="73"/>
      <c r="AEO75" s="73"/>
      <c r="AEP75" s="73"/>
      <c r="AEQ75" s="73"/>
      <c r="AER75" s="73"/>
      <c r="AES75" s="73"/>
      <c r="AET75" s="73"/>
      <c r="AEU75" s="73"/>
      <c r="AEV75" s="73"/>
      <c r="AEW75" s="73"/>
      <c r="AEX75" s="73"/>
      <c r="AEY75" s="73"/>
      <c r="AEZ75" s="73"/>
      <c r="AFA75" s="73"/>
      <c r="AFB75" s="73"/>
      <c r="AFC75" s="73"/>
      <c r="AFD75" s="73"/>
      <c r="AFE75" s="73"/>
      <c r="AFF75" s="73"/>
      <c r="AFG75" s="73"/>
      <c r="AFH75" s="73"/>
      <c r="AFI75" s="73"/>
      <c r="AFJ75" s="73"/>
      <c r="AFK75" s="73"/>
      <c r="AFL75" s="73"/>
      <c r="AFM75" s="73"/>
      <c r="AFN75" s="73"/>
      <c r="AFO75" s="73"/>
      <c r="AFP75" s="73"/>
      <c r="AFQ75" s="73"/>
      <c r="AFR75" s="73"/>
      <c r="AFS75" s="73"/>
      <c r="AFT75" s="73"/>
      <c r="AFU75" s="73"/>
      <c r="AFV75" s="73"/>
      <c r="AFW75" s="73"/>
      <c r="AFX75" s="73"/>
      <c r="AFY75" s="73"/>
      <c r="AFZ75" s="73"/>
      <c r="AGA75" s="73"/>
      <c r="AGB75" s="73"/>
      <c r="AGC75" s="73"/>
      <c r="AGD75" s="73"/>
      <c r="AGE75" s="73"/>
      <c r="AGF75" s="73"/>
      <c r="AGG75" s="73"/>
      <c r="AGH75" s="73"/>
      <c r="AGI75" s="73"/>
      <c r="AGJ75" s="73"/>
      <c r="AGK75" s="73"/>
      <c r="AGL75" s="73"/>
      <c r="AGM75" s="73"/>
      <c r="AGN75" s="73"/>
      <c r="AGO75" s="73"/>
      <c r="AGP75" s="73"/>
      <c r="AGQ75" s="73"/>
      <c r="AGR75" s="73"/>
      <c r="AGS75" s="73"/>
      <c r="AGT75" s="73"/>
      <c r="AGU75" s="73"/>
      <c r="AGV75" s="73"/>
      <c r="AGW75" s="73"/>
      <c r="AGX75" s="73"/>
      <c r="AGY75" s="73"/>
      <c r="AGZ75" s="73"/>
      <c r="AHA75" s="73"/>
      <c r="AHB75" s="73"/>
      <c r="AHC75" s="73"/>
      <c r="AHD75" s="73"/>
      <c r="AHE75" s="73"/>
      <c r="AHF75" s="73"/>
      <c r="AHG75" s="73"/>
      <c r="AHH75" s="73"/>
      <c r="AHI75" s="73"/>
      <c r="AHJ75" s="73"/>
      <c r="AHK75" s="73"/>
      <c r="AHL75" s="73"/>
      <c r="AHM75" s="73"/>
      <c r="AHN75" s="73"/>
      <c r="AHO75" s="73"/>
      <c r="AHP75" s="73"/>
      <c r="AHQ75" s="73"/>
      <c r="AHR75" s="73"/>
      <c r="AHS75" s="73"/>
      <c r="AHT75" s="73"/>
      <c r="AHU75" s="73"/>
      <c r="AHV75" s="73"/>
      <c r="AHW75" s="73"/>
      <c r="AHX75" s="73"/>
      <c r="AHY75" s="73"/>
      <c r="AHZ75" s="73"/>
      <c r="AIA75" s="73"/>
      <c r="AIB75" s="73"/>
      <c r="AIC75" s="73"/>
      <c r="AID75" s="73"/>
      <c r="AIE75" s="73"/>
      <c r="AIF75" s="73"/>
      <c r="AIG75" s="73"/>
      <c r="AIH75" s="73"/>
      <c r="AII75" s="73"/>
      <c r="AIJ75" s="73"/>
      <c r="AIK75" s="73"/>
      <c r="AIL75" s="73"/>
      <c r="AIM75" s="73"/>
      <c r="AIN75" s="73"/>
      <c r="AIO75" s="73"/>
      <c r="AIP75" s="73"/>
      <c r="AIQ75" s="73"/>
      <c r="AIR75" s="73"/>
      <c r="AIS75" s="73"/>
      <c r="AIT75" s="73"/>
      <c r="AIU75" s="73"/>
      <c r="AIV75" s="73"/>
      <c r="AIW75" s="73"/>
      <c r="AIX75" s="73"/>
      <c r="AIY75" s="73"/>
      <c r="AIZ75" s="73"/>
      <c r="AJA75" s="73"/>
      <c r="AJB75" s="73"/>
      <c r="AJC75" s="73"/>
      <c r="AJD75" s="73"/>
      <c r="AJE75" s="73"/>
      <c r="AJF75" s="73"/>
      <c r="AJG75" s="73"/>
      <c r="AJH75" s="73"/>
      <c r="AJI75" s="73"/>
      <c r="AJJ75" s="73"/>
      <c r="AJK75" s="73"/>
      <c r="AJL75" s="73"/>
      <c r="AJM75" s="73"/>
      <c r="AJN75" s="73"/>
      <c r="AJO75" s="73"/>
      <c r="AJP75" s="73"/>
      <c r="AJQ75" s="73"/>
      <c r="AJR75" s="73"/>
      <c r="AJS75" s="73"/>
      <c r="AJT75" s="73"/>
      <c r="AJU75" s="73"/>
      <c r="AJV75" s="73"/>
      <c r="AJW75" s="73"/>
      <c r="AJX75" s="73"/>
      <c r="AJY75" s="73"/>
      <c r="AJZ75" s="73"/>
      <c r="AKA75" s="73"/>
      <c r="AKB75" s="73"/>
      <c r="AKC75" s="73"/>
      <c r="AKD75" s="73"/>
      <c r="AKE75" s="73"/>
      <c r="AKF75" s="73"/>
      <c r="AKG75" s="73"/>
      <c r="AKH75" s="73"/>
      <c r="AKI75" s="73"/>
      <c r="AKJ75" s="73"/>
      <c r="AKK75" s="73"/>
      <c r="AKL75" s="73"/>
      <c r="AKM75" s="73"/>
      <c r="AKN75" s="73"/>
      <c r="AKO75" s="73"/>
      <c r="AKP75" s="73"/>
      <c r="AKQ75" s="73"/>
      <c r="AKR75" s="73"/>
      <c r="AKS75" s="73"/>
      <c r="AKT75" s="73"/>
      <c r="AKU75" s="73"/>
      <c r="AKV75" s="73"/>
      <c r="AKW75" s="73"/>
      <c r="AKX75" s="73"/>
      <c r="AKY75" s="73"/>
      <c r="AKZ75" s="73"/>
      <c r="ALA75" s="73"/>
      <c r="ALB75" s="73"/>
      <c r="ALC75" s="73"/>
      <c r="ALD75" s="73"/>
      <c r="ALE75" s="73"/>
      <c r="ALF75" s="73"/>
      <c r="ALG75" s="73"/>
      <c r="ALH75" s="73"/>
      <c r="ALI75" s="73"/>
      <c r="ALJ75" s="73"/>
      <c r="ALK75" s="73"/>
      <c r="ALL75" s="73"/>
      <c r="ALM75" s="73"/>
      <c r="ALN75" s="73"/>
      <c r="ALO75" s="73"/>
      <c r="ALP75" s="73"/>
      <c r="ALQ75" s="73"/>
      <c r="ALR75" s="73"/>
      <c r="ALS75" s="73"/>
      <c r="ALT75" s="73"/>
      <c r="ALU75" s="73"/>
      <c r="ALV75" s="73"/>
      <c r="ALW75" s="73"/>
      <c r="ALX75" s="73"/>
      <c r="ALY75" s="73"/>
      <c r="ALZ75" s="73"/>
      <c r="AMA75" s="73"/>
      <c r="AMB75" s="73"/>
      <c r="AMC75" s="73"/>
      <c r="AMD75" s="73"/>
      <c r="AME75" s="73"/>
      <c r="AMF75" s="73"/>
      <c r="AMG75" s="73"/>
      <c r="AMH75" s="73"/>
      <c r="AMI75" s="73"/>
      <c r="AMJ75" s="73"/>
      <c r="AMK75" s="73"/>
      <c r="AML75" s="73"/>
      <c r="AMM75" s="73"/>
      <c r="AMN75" s="73"/>
      <c r="AMO75" s="73"/>
      <c r="AMP75" s="73"/>
      <c r="AMQ75" s="73"/>
      <c r="AMR75" s="73"/>
      <c r="AMS75" s="73"/>
      <c r="AMT75" s="73"/>
      <c r="AMU75" s="73"/>
      <c r="AMV75" s="73"/>
      <c r="AMW75" s="73"/>
      <c r="AMX75" s="73"/>
      <c r="AMY75" s="73"/>
      <c r="AMZ75" s="73"/>
      <c r="ANA75" s="73"/>
      <c r="ANB75" s="73"/>
      <c r="ANC75" s="73"/>
      <c r="AND75" s="73"/>
      <c r="ANE75" s="73"/>
      <c r="ANF75" s="73"/>
      <c r="ANG75" s="73"/>
      <c r="ANH75" s="73"/>
      <c r="ANI75" s="73"/>
      <c r="ANJ75" s="73"/>
      <c r="ANK75" s="73"/>
      <c r="ANL75" s="73"/>
      <c r="ANM75" s="73"/>
      <c r="ANN75" s="73"/>
      <c r="ANO75" s="73"/>
      <c r="ANP75" s="73"/>
      <c r="ANQ75" s="73"/>
      <c r="ANR75" s="73"/>
      <c r="ANS75" s="73"/>
      <c r="ANT75" s="73"/>
      <c r="ANU75" s="73"/>
      <c r="ANV75" s="73"/>
      <c r="ANW75" s="73"/>
      <c r="ANX75" s="73"/>
      <c r="ANY75" s="73"/>
      <c r="ANZ75" s="73"/>
      <c r="AOA75" s="73"/>
      <c r="AOB75" s="73"/>
      <c r="AOC75" s="73"/>
      <c r="AOD75" s="73"/>
      <c r="AOE75" s="73"/>
      <c r="AOF75" s="73"/>
      <c r="AOG75" s="73"/>
      <c r="AOH75" s="73"/>
      <c r="AOI75" s="73"/>
      <c r="AOJ75" s="73"/>
      <c r="AOK75" s="73"/>
      <c r="AOL75" s="73"/>
      <c r="AOM75" s="73"/>
      <c r="AON75" s="73"/>
      <c r="AOO75" s="73"/>
      <c r="AOP75" s="73"/>
      <c r="AOQ75" s="73"/>
      <c r="AOR75" s="73"/>
      <c r="AOS75" s="73"/>
      <c r="AOT75" s="73"/>
      <c r="AOU75" s="73"/>
      <c r="AOV75" s="73"/>
      <c r="AOW75" s="73"/>
      <c r="AOX75" s="73"/>
      <c r="AOY75" s="73"/>
      <c r="AOZ75" s="73"/>
      <c r="APA75" s="73"/>
      <c r="APB75" s="73"/>
      <c r="APC75" s="73"/>
      <c r="APD75" s="73"/>
      <c r="APE75" s="73"/>
      <c r="APF75" s="73"/>
      <c r="APG75" s="73"/>
      <c r="APH75" s="73"/>
      <c r="API75" s="73"/>
      <c r="APJ75" s="73"/>
      <c r="APK75" s="73"/>
      <c r="APL75" s="73"/>
      <c r="APM75" s="73"/>
      <c r="APN75" s="73"/>
      <c r="APO75" s="73"/>
      <c r="APP75" s="73"/>
      <c r="APQ75" s="73"/>
      <c r="APR75" s="73"/>
      <c r="APS75" s="73"/>
      <c r="APT75" s="73"/>
      <c r="APU75" s="73"/>
      <c r="APV75" s="73"/>
      <c r="APW75" s="73"/>
      <c r="APX75" s="73"/>
      <c r="APY75" s="73"/>
    </row>
    <row r="76" spans="1:1117" s="50" customFormat="1" x14ac:dyDescent="0.2">
      <c r="A76" s="53" t="s">
        <v>506</v>
      </c>
      <c r="B76" s="50">
        <v>1392.26</v>
      </c>
      <c r="D76" s="50">
        <v>0</v>
      </c>
      <c r="E76" s="50">
        <v>154749.39000000001</v>
      </c>
      <c r="F76" s="50">
        <v>34706.370000000003</v>
      </c>
      <c r="G76" s="50">
        <v>6642.36</v>
      </c>
      <c r="I76" s="50">
        <v>93618.240000000005</v>
      </c>
      <c r="J76" s="50">
        <v>16868.28</v>
      </c>
      <c r="L76" s="50">
        <v>108357.54</v>
      </c>
      <c r="O76" s="50">
        <v>0</v>
      </c>
      <c r="P76" s="50">
        <v>4727.8</v>
      </c>
      <c r="Q76" s="50">
        <v>0</v>
      </c>
      <c r="R76" s="50">
        <v>3590</v>
      </c>
      <c r="T76" s="50">
        <v>709</v>
      </c>
      <c r="V76" s="50">
        <v>1241.75</v>
      </c>
      <c r="W76" s="50">
        <v>28751.19</v>
      </c>
      <c r="X76" s="50">
        <v>225.3</v>
      </c>
      <c r="Y76" s="50">
        <f t="shared" si="13"/>
        <v>455579.48</v>
      </c>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c r="ZA76" s="73"/>
      <c r="ZB76" s="73"/>
      <c r="ZC76" s="73"/>
      <c r="ZD76" s="73"/>
      <c r="ZE76" s="73"/>
      <c r="ZF76" s="73"/>
      <c r="ZG76" s="73"/>
      <c r="ZH76" s="73"/>
      <c r="ZI76" s="73"/>
      <c r="ZJ76" s="73"/>
      <c r="ZK76" s="73"/>
      <c r="ZL76" s="73"/>
      <c r="ZM76" s="73"/>
      <c r="ZN76" s="73"/>
      <c r="ZO76" s="73"/>
      <c r="ZP76" s="73"/>
      <c r="ZQ76" s="73"/>
      <c r="ZR76" s="73"/>
      <c r="ZS76" s="73"/>
      <c r="ZT76" s="73"/>
      <c r="ZU76" s="73"/>
      <c r="ZV76" s="73"/>
      <c r="ZW76" s="73"/>
      <c r="ZX76" s="73"/>
      <c r="ZY76" s="73"/>
      <c r="ZZ76" s="73"/>
      <c r="AAA76" s="73"/>
      <c r="AAB76" s="73"/>
      <c r="AAC76" s="73"/>
      <c r="AAD76" s="73"/>
      <c r="AAE76" s="73"/>
      <c r="AAF76" s="73"/>
      <c r="AAG76" s="73"/>
      <c r="AAH76" s="73"/>
      <c r="AAI76" s="73"/>
      <c r="AAJ76" s="73"/>
      <c r="AAK76" s="73"/>
      <c r="AAL76" s="73"/>
      <c r="AAM76" s="73"/>
      <c r="AAN76" s="73"/>
      <c r="AAO76" s="73"/>
      <c r="AAP76" s="73"/>
      <c r="AAQ76" s="73"/>
      <c r="AAR76" s="73"/>
      <c r="AAS76" s="73"/>
      <c r="AAT76" s="73"/>
      <c r="AAU76" s="73"/>
      <c r="AAV76" s="73"/>
      <c r="AAW76" s="73"/>
      <c r="AAX76" s="73"/>
      <c r="AAY76" s="73"/>
      <c r="AAZ76" s="73"/>
      <c r="ABA76" s="73"/>
      <c r="ABB76" s="73"/>
      <c r="ABC76" s="73"/>
      <c r="ABD76" s="73"/>
      <c r="ABE76" s="73"/>
      <c r="ABF76" s="73"/>
      <c r="ABG76" s="73"/>
      <c r="ABH76" s="73"/>
      <c r="ABI76" s="73"/>
      <c r="ABJ76" s="73"/>
      <c r="ABK76" s="73"/>
      <c r="ABL76" s="73"/>
      <c r="ABM76" s="73"/>
      <c r="ABN76" s="73"/>
      <c r="ABO76" s="73"/>
      <c r="ABP76" s="73"/>
      <c r="ABQ76" s="73"/>
      <c r="ABR76" s="73"/>
      <c r="ABS76" s="73"/>
      <c r="ABT76" s="73"/>
      <c r="ABU76" s="73"/>
      <c r="ABV76" s="73"/>
      <c r="ABW76" s="73"/>
      <c r="ABX76" s="73"/>
      <c r="ABY76" s="73"/>
      <c r="ABZ76" s="73"/>
      <c r="ACA76" s="73"/>
      <c r="ACB76" s="73"/>
      <c r="ACC76" s="73"/>
      <c r="ACD76" s="73"/>
      <c r="ACE76" s="73"/>
      <c r="ACF76" s="73"/>
      <c r="ACG76" s="73"/>
      <c r="ACH76" s="73"/>
      <c r="ACI76" s="73"/>
      <c r="ACJ76" s="73"/>
      <c r="ACK76" s="73"/>
      <c r="ACL76" s="73"/>
      <c r="ACM76" s="73"/>
      <c r="ACN76" s="73"/>
      <c r="ACO76" s="73"/>
      <c r="ACP76" s="73"/>
      <c r="ACQ76" s="73"/>
      <c r="ACR76" s="73"/>
      <c r="ACS76" s="73"/>
      <c r="ACT76" s="73"/>
      <c r="ACU76" s="73"/>
      <c r="ACV76" s="73"/>
      <c r="ACW76" s="73"/>
      <c r="ACX76" s="73"/>
      <c r="ACY76" s="73"/>
      <c r="ACZ76" s="73"/>
      <c r="ADA76" s="73"/>
      <c r="ADB76" s="73"/>
      <c r="ADC76" s="73"/>
      <c r="ADD76" s="73"/>
      <c r="ADE76" s="73"/>
      <c r="ADF76" s="73"/>
      <c r="ADG76" s="73"/>
      <c r="ADH76" s="73"/>
      <c r="ADI76" s="73"/>
      <c r="ADJ76" s="73"/>
      <c r="ADK76" s="73"/>
      <c r="ADL76" s="73"/>
      <c r="ADM76" s="73"/>
      <c r="ADN76" s="73"/>
      <c r="ADO76" s="73"/>
      <c r="ADP76" s="73"/>
      <c r="ADQ76" s="73"/>
      <c r="ADR76" s="73"/>
      <c r="ADS76" s="73"/>
      <c r="ADT76" s="73"/>
      <c r="ADU76" s="73"/>
      <c r="ADV76" s="73"/>
      <c r="ADW76" s="73"/>
      <c r="ADX76" s="73"/>
      <c r="ADY76" s="73"/>
      <c r="ADZ76" s="73"/>
      <c r="AEA76" s="73"/>
      <c r="AEB76" s="73"/>
      <c r="AEC76" s="73"/>
      <c r="AED76" s="73"/>
      <c r="AEE76" s="73"/>
      <c r="AEF76" s="73"/>
      <c r="AEG76" s="73"/>
      <c r="AEH76" s="73"/>
      <c r="AEI76" s="73"/>
      <c r="AEJ76" s="73"/>
      <c r="AEK76" s="73"/>
      <c r="AEL76" s="73"/>
      <c r="AEM76" s="73"/>
      <c r="AEN76" s="73"/>
      <c r="AEO76" s="73"/>
      <c r="AEP76" s="73"/>
      <c r="AEQ76" s="73"/>
      <c r="AER76" s="73"/>
      <c r="AES76" s="73"/>
      <c r="AET76" s="73"/>
      <c r="AEU76" s="73"/>
      <c r="AEV76" s="73"/>
      <c r="AEW76" s="73"/>
      <c r="AEX76" s="73"/>
      <c r="AEY76" s="73"/>
      <c r="AEZ76" s="73"/>
      <c r="AFA76" s="73"/>
      <c r="AFB76" s="73"/>
      <c r="AFC76" s="73"/>
      <c r="AFD76" s="73"/>
      <c r="AFE76" s="73"/>
      <c r="AFF76" s="73"/>
      <c r="AFG76" s="73"/>
      <c r="AFH76" s="73"/>
      <c r="AFI76" s="73"/>
      <c r="AFJ76" s="73"/>
      <c r="AFK76" s="73"/>
      <c r="AFL76" s="73"/>
      <c r="AFM76" s="73"/>
      <c r="AFN76" s="73"/>
      <c r="AFO76" s="73"/>
      <c r="AFP76" s="73"/>
      <c r="AFQ76" s="73"/>
      <c r="AFR76" s="73"/>
      <c r="AFS76" s="73"/>
      <c r="AFT76" s="73"/>
      <c r="AFU76" s="73"/>
      <c r="AFV76" s="73"/>
      <c r="AFW76" s="73"/>
      <c r="AFX76" s="73"/>
      <c r="AFY76" s="73"/>
      <c r="AFZ76" s="73"/>
      <c r="AGA76" s="73"/>
      <c r="AGB76" s="73"/>
      <c r="AGC76" s="73"/>
      <c r="AGD76" s="73"/>
      <c r="AGE76" s="73"/>
      <c r="AGF76" s="73"/>
      <c r="AGG76" s="73"/>
      <c r="AGH76" s="73"/>
      <c r="AGI76" s="73"/>
      <c r="AGJ76" s="73"/>
      <c r="AGK76" s="73"/>
      <c r="AGL76" s="73"/>
      <c r="AGM76" s="73"/>
      <c r="AGN76" s="73"/>
      <c r="AGO76" s="73"/>
      <c r="AGP76" s="73"/>
      <c r="AGQ76" s="73"/>
      <c r="AGR76" s="73"/>
      <c r="AGS76" s="73"/>
      <c r="AGT76" s="73"/>
      <c r="AGU76" s="73"/>
      <c r="AGV76" s="73"/>
      <c r="AGW76" s="73"/>
      <c r="AGX76" s="73"/>
      <c r="AGY76" s="73"/>
      <c r="AGZ76" s="73"/>
      <c r="AHA76" s="73"/>
      <c r="AHB76" s="73"/>
      <c r="AHC76" s="73"/>
      <c r="AHD76" s="73"/>
      <c r="AHE76" s="73"/>
      <c r="AHF76" s="73"/>
      <c r="AHG76" s="73"/>
      <c r="AHH76" s="73"/>
      <c r="AHI76" s="73"/>
      <c r="AHJ76" s="73"/>
      <c r="AHK76" s="73"/>
      <c r="AHL76" s="73"/>
      <c r="AHM76" s="73"/>
      <c r="AHN76" s="73"/>
      <c r="AHO76" s="73"/>
      <c r="AHP76" s="73"/>
      <c r="AHQ76" s="73"/>
      <c r="AHR76" s="73"/>
      <c r="AHS76" s="73"/>
      <c r="AHT76" s="73"/>
      <c r="AHU76" s="73"/>
      <c r="AHV76" s="73"/>
      <c r="AHW76" s="73"/>
      <c r="AHX76" s="73"/>
      <c r="AHY76" s="73"/>
      <c r="AHZ76" s="73"/>
      <c r="AIA76" s="73"/>
      <c r="AIB76" s="73"/>
      <c r="AIC76" s="73"/>
      <c r="AID76" s="73"/>
      <c r="AIE76" s="73"/>
      <c r="AIF76" s="73"/>
      <c r="AIG76" s="73"/>
      <c r="AIH76" s="73"/>
      <c r="AII76" s="73"/>
      <c r="AIJ76" s="73"/>
      <c r="AIK76" s="73"/>
      <c r="AIL76" s="73"/>
      <c r="AIM76" s="73"/>
      <c r="AIN76" s="73"/>
      <c r="AIO76" s="73"/>
      <c r="AIP76" s="73"/>
      <c r="AIQ76" s="73"/>
      <c r="AIR76" s="73"/>
      <c r="AIS76" s="73"/>
      <c r="AIT76" s="73"/>
      <c r="AIU76" s="73"/>
      <c r="AIV76" s="73"/>
      <c r="AIW76" s="73"/>
      <c r="AIX76" s="73"/>
      <c r="AIY76" s="73"/>
      <c r="AIZ76" s="73"/>
      <c r="AJA76" s="73"/>
      <c r="AJB76" s="73"/>
      <c r="AJC76" s="73"/>
      <c r="AJD76" s="73"/>
      <c r="AJE76" s="73"/>
      <c r="AJF76" s="73"/>
      <c r="AJG76" s="73"/>
      <c r="AJH76" s="73"/>
      <c r="AJI76" s="73"/>
      <c r="AJJ76" s="73"/>
      <c r="AJK76" s="73"/>
      <c r="AJL76" s="73"/>
      <c r="AJM76" s="73"/>
      <c r="AJN76" s="73"/>
      <c r="AJO76" s="73"/>
      <c r="AJP76" s="73"/>
      <c r="AJQ76" s="73"/>
      <c r="AJR76" s="73"/>
      <c r="AJS76" s="73"/>
      <c r="AJT76" s="73"/>
      <c r="AJU76" s="73"/>
      <c r="AJV76" s="73"/>
      <c r="AJW76" s="73"/>
      <c r="AJX76" s="73"/>
      <c r="AJY76" s="73"/>
      <c r="AJZ76" s="73"/>
      <c r="AKA76" s="73"/>
      <c r="AKB76" s="73"/>
      <c r="AKC76" s="73"/>
      <c r="AKD76" s="73"/>
      <c r="AKE76" s="73"/>
      <c r="AKF76" s="73"/>
      <c r="AKG76" s="73"/>
      <c r="AKH76" s="73"/>
      <c r="AKI76" s="73"/>
      <c r="AKJ76" s="73"/>
      <c r="AKK76" s="73"/>
      <c r="AKL76" s="73"/>
      <c r="AKM76" s="73"/>
      <c r="AKN76" s="73"/>
      <c r="AKO76" s="73"/>
      <c r="AKP76" s="73"/>
      <c r="AKQ76" s="73"/>
      <c r="AKR76" s="73"/>
      <c r="AKS76" s="73"/>
      <c r="AKT76" s="73"/>
      <c r="AKU76" s="73"/>
      <c r="AKV76" s="73"/>
      <c r="AKW76" s="73"/>
      <c r="AKX76" s="73"/>
      <c r="AKY76" s="73"/>
      <c r="AKZ76" s="73"/>
      <c r="ALA76" s="73"/>
      <c r="ALB76" s="73"/>
      <c r="ALC76" s="73"/>
      <c r="ALD76" s="73"/>
      <c r="ALE76" s="73"/>
      <c r="ALF76" s="73"/>
      <c r="ALG76" s="73"/>
      <c r="ALH76" s="73"/>
      <c r="ALI76" s="73"/>
      <c r="ALJ76" s="73"/>
      <c r="ALK76" s="73"/>
      <c r="ALL76" s="73"/>
      <c r="ALM76" s="73"/>
      <c r="ALN76" s="73"/>
      <c r="ALO76" s="73"/>
      <c r="ALP76" s="73"/>
      <c r="ALQ76" s="73"/>
      <c r="ALR76" s="73"/>
      <c r="ALS76" s="73"/>
      <c r="ALT76" s="73"/>
      <c r="ALU76" s="73"/>
      <c r="ALV76" s="73"/>
      <c r="ALW76" s="73"/>
      <c r="ALX76" s="73"/>
      <c r="ALY76" s="73"/>
      <c r="ALZ76" s="73"/>
      <c r="AMA76" s="73"/>
      <c r="AMB76" s="73"/>
      <c r="AMC76" s="73"/>
      <c r="AMD76" s="73"/>
      <c r="AME76" s="73"/>
      <c r="AMF76" s="73"/>
      <c r="AMG76" s="73"/>
      <c r="AMH76" s="73"/>
      <c r="AMI76" s="73"/>
      <c r="AMJ76" s="73"/>
      <c r="AMK76" s="73"/>
      <c r="AML76" s="73"/>
      <c r="AMM76" s="73"/>
      <c r="AMN76" s="73"/>
      <c r="AMO76" s="73"/>
      <c r="AMP76" s="73"/>
      <c r="AMQ76" s="73"/>
      <c r="AMR76" s="73"/>
      <c r="AMS76" s="73"/>
      <c r="AMT76" s="73"/>
      <c r="AMU76" s="73"/>
      <c r="AMV76" s="73"/>
      <c r="AMW76" s="73"/>
      <c r="AMX76" s="73"/>
      <c r="AMY76" s="73"/>
      <c r="AMZ76" s="73"/>
      <c r="ANA76" s="73"/>
      <c r="ANB76" s="73"/>
      <c r="ANC76" s="73"/>
      <c r="AND76" s="73"/>
      <c r="ANE76" s="73"/>
      <c r="ANF76" s="73"/>
      <c r="ANG76" s="73"/>
      <c r="ANH76" s="73"/>
      <c r="ANI76" s="73"/>
      <c r="ANJ76" s="73"/>
      <c r="ANK76" s="73"/>
      <c r="ANL76" s="73"/>
      <c r="ANM76" s="73"/>
      <c r="ANN76" s="73"/>
      <c r="ANO76" s="73"/>
      <c r="ANP76" s="73"/>
      <c r="ANQ76" s="73"/>
      <c r="ANR76" s="73"/>
      <c r="ANS76" s="73"/>
      <c r="ANT76" s="73"/>
      <c r="ANU76" s="73"/>
      <c r="ANV76" s="73"/>
      <c r="ANW76" s="73"/>
      <c r="ANX76" s="73"/>
      <c r="ANY76" s="73"/>
      <c r="ANZ76" s="73"/>
      <c r="AOA76" s="73"/>
      <c r="AOB76" s="73"/>
      <c r="AOC76" s="73"/>
      <c r="AOD76" s="73"/>
      <c r="AOE76" s="73"/>
      <c r="AOF76" s="73"/>
      <c r="AOG76" s="73"/>
      <c r="AOH76" s="73"/>
      <c r="AOI76" s="73"/>
      <c r="AOJ76" s="73"/>
      <c r="AOK76" s="73"/>
      <c r="AOL76" s="73"/>
      <c r="AOM76" s="73"/>
      <c r="AON76" s="73"/>
      <c r="AOO76" s="73"/>
      <c r="AOP76" s="73"/>
      <c r="AOQ76" s="73"/>
      <c r="AOR76" s="73"/>
      <c r="AOS76" s="73"/>
      <c r="AOT76" s="73"/>
      <c r="AOU76" s="73"/>
      <c r="AOV76" s="73"/>
      <c r="AOW76" s="73"/>
      <c r="AOX76" s="73"/>
      <c r="AOY76" s="73"/>
      <c r="AOZ76" s="73"/>
      <c r="APA76" s="73"/>
      <c r="APB76" s="73"/>
      <c r="APC76" s="73"/>
      <c r="APD76" s="73"/>
      <c r="APE76" s="73"/>
      <c r="APF76" s="73"/>
      <c r="APG76" s="73"/>
      <c r="APH76" s="73"/>
      <c r="API76" s="73"/>
      <c r="APJ76" s="73"/>
      <c r="APK76" s="73"/>
      <c r="APL76" s="73"/>
      <c r="APM76" s="73"/>
      <c r="APN76" s="73"/>
      <c r="APO76" s="73"/>
      <c r="APP76" s="73"/>
      <c r="APQ76" s="73"/>
      <c r="APR76" s="73"/>
      <c r="APS76" s="73"/>
      <c r="APT76" s="73"/>
      <c r="APU76" s="73"/>
      <c r="APV76" s="73"/>
      <c r="APW76" s="73"/>
      <c r="APX76" s="73"/>
      <c r="APY76" s="73"/>
    </row>
    <row r="77" spans="1:1117" x14ac:dyDescent="0.2">
      <c r="A77" s="53" t="s">
        <v>507</v>
      </c>
      <c r="B77" s="50">
        <v>2407.21</v>
      </c>
      <c r="C77" s="50"/>
      <c r="D77" s="50">
        <v>0</v>
      </c>
      <c r="E77" s="50">
        <v>241942.1</v>
      </c>
      <c r="F77" s="50">
        <v>42859.33</v>
      </c>
      <c r="G77" s="50">
        <v>7884.78</v>
      </c>
      <c r="H77" s="50"/>
      <c r="I77" s="50">
        <v>124002.27</v>
      </c>
      <c r="J77" s="50">
        <v>26531.87</v>
      </c>
      <c r="K77" s="50"/>
      <c r="L77" s="50">
        <v>213603.20000000001</v>
      </c>
      <c r="M77" s="50"/>
      <c r="N77" s="50"/>
      <c r="O77" s="50">
        <v>0</v>
      </c>
      <c r="P77" s="50">
        <v>1249.83</v>
      </c>
      <c r="Q77" s="50">
        <v>0</v>
      </c>
      <c r="R77" s="50">
        <v>16002.1</v>
      </c>
      <c r="S77" s="50"/>
      <c r="T77" s="50">
        <v>293.10000000000002</v>
      </c>
      <c r="U77" s="50">
        <v>2965.3515625</v>
      </c>
      <c r="V77" s="50">
        <v>1258.76</v>
      </c>
      <c r="W77" s="50">
        <v>38385.199999999997</v>
      </c>
      <c r="X77" s="50">
        <v>159.52000000000001</v>
      </c>
      <c r="Y77" s="50">
        <f t="shared" si="13"/>
        <v>719544.6215624999</v>
      </c>
      <c r="Z77" s="73"/>
      <c r="AA77" s="73"/>
      <c r="AB77" s="73"/>
      <c r="AC77" s="73"/>
      <c r="AD77" s="73"/>
      <c r="AE77" s="73"/>
      <c r="AF77" s="73"/>
      <c r="AG77" s="73"/>
      <c r="AH77" s="73"/>
      <c r="AI77" s="73"/>
      <c r="AJ77" s="73"/>
      <c r="AK77" s="73"/>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7"/>
      <c r="IT77" s="57"/>
      <c r="IU77" s="57"/>
      <c r="IV77" s="57"/>
      <c r="IW77" s="57"/>
      <c r="IX77" s="57"/>
      <c r="IY77" s="57"/>
      <c r="IZ77" s="57"/>
      <c r="JA77" s="57"/>
      <c r="JB77" s="57"/>
      <c r="JC77" s="57"/>
      <c r="JD77" s="57"/>
      <c r="JE77" s="57"/>
      <c r="JF77" s="57"/>
      <c r="JG77" s="57"/>
      <c r="JH77" s="57"/>
      <c r="JI77" s="57"/>
      <c r="JJ77" s="57"/>
      <c r="JK77" s="57"/>
      <c r="JL77" s="57"/>
      <c r="JM77" s="57"/>
      <c r="JN77" s="57"/>
      <c r="JO77" s="57"/>
      <c r="JP77" s="57"/>
      <c r="JQ77" s="57"/>
      <c r="JR77" s="57"/>
      <c r="JS77" s="57"/>
      <c r="JT77" s="57"/>
      <c r="JU77" s="57"/>
      <c r="JV77" s="57"/>
      <c r="JW77" s="57"/>
      <c r="JX77" s="57"/>
      <c r="JY77" s="57"/>
      <c r="JZ77" s="57"/>
      <c r="KA77" s="57"/>
      <c r="KB77" s="57"/>
      <c r="KC77" s="57"/>
      <c r="KD77" s="57"/>
      <c r="KE77" s="57"/>
      <c r="KF77" s="57"/>
      <c r="KG77" s="57"/>
      <c r="KH77" s="57"/>
      <c r="KI77" s="57"/>
      <c r="KJ77" s="57"/>
      <c r="KK77" s="57"/>
      <c r="KL77" s="57"/>
      <c r="KM77" s="57"/>
      <c r="KN77" s="57"/>
      <c r="KO77" s="57"/>
      <c r="KP77" s="57"/>
      <c r="KQ77" s="57"/>
      <c r="KR77" s="57"/>
      <c r="KS77" s="57"/>
      <c r="KT77" s="57"/>
      <c r="KU77" s="57"/>
      <c r="KV77" s="57"/>
      <c r="KW77" s="57"/>
      <c r="KX77" s="57"/>
      <c r="KY77" s="57"/>
      <c r="KZ77" s="57"/>
      <c r="LA77" s="57"/>
      <c r="LB77" s="57"/>
      <c r="LC77" s="57"/>
      <c r="LD77" s="57"/>
      <c r="LE77" s="57"/>
      <c r="LF77" s="57"/>
      <c r="LG77" s="57"/>
      <c r="LH77" s="57"/>
      <c r="LI77" s="57"/>
      <c r="LJ77" s="57"/>
      <c r="LK77" s="57"/>
      <c r="LL77" s="57"/>
      <c r="LM77" s="57"/>
      <c r="LN77" s="57"/>
      <c r="LO77" s="57"/>
      <c r="LP77" s="57"/>
      <c r="LQ77" s="57"/>
      <c r="LR77" s="57"/>
      <c r="LS77" s="57"/>
      <c r="LT77" s="57"/>
      <c r="LU77" s="57"/>
      <c r="LV77" s="57"/>
      <c r="LW77" s="57"/>
      <c r="LX77" s="57"/>
      <c r="LY77" s="57"/>
      <c r="LZ77" s="57"/>
      <c r="MA77" s="57"/>
      <c r="MB77" s="57"/>
      <c r="MC77" s="57"/>
      <c r="MD77" s="57"/>
      <c r="ME77" s="57"/>
      <c r="MF77" s="57"/>
      <c r="MG77" s="57"/>
      <c r="MH77" s="57"/>
      <c r="MI77" s="57"/>
      <c r="MJ77" s="57"/>
      <c r="MK77" s="57"/>
      <c r="ML77" s="57"/>
      <c r="MM77" s="57"/>
      <c r="MN77" s="57"/>
      <c r="MO77" s="57"/>
      <c r="MP77" s="57"/>
      <c r="MQ77" s="57"/>
      <c r="MR77" s="57"/>
      <c r="MS77" s="57"/>
      <c r="MT77" s="57"/>
      <c r="MU77" s="57"/>
      <c r="MV77" s="57"/>
      <c r="MW77" s="57"/>
      <c r="MX77" s="57"/>
      <c r="MY77" s="57"/>
      <c r="MZ77" s="57"/>
      <c r="NA77" s="57"/>
      <c r="NB77" s="57"/>
      <c r="NC77" s="57"/>
      <c r="ND77" s="57"/>
      <c r="NE77" s="57"/>
      <c r="NF77" s="57"/>
      <c r="NG77" s="57"/>
      <c r="NH77" s="57"/>
      <c r="NI77" s="57"/>
      <c r="NJ77" s="57"/>
      <c r="NK77" s="57"/>
      <c r="NL77" s="57"/>
      <c r="NM77" s="57"/>
      <c r="NN77" s="57"/>
      <c r="NO77" s="57"/>
      <c r="NP77" s="57"/>
      <c r="NQ77" s="57"/>
      <c r="NR77" s="57"/>
      <c r="NS77" s="57"/>
      <c r="NT77" s="57"/>
      <c r="NU77" s="57"/>
      <c r="NV77" s="57"/>
      <c r="NW77" s="57"/>
      <c r="NX77" s="57"/>
      <c r="NY77" s="57"/>
      <c r="NZ77" s="57"/>
      <c r="OA77" s="57"/>
      <c r="OB77" s="57"/>
      <c r="OC77" s="57"/>
      <c r="OD77" s="57"/>
      <c r="OE77" s="57"/>
      <c r="OF77" s="57"/>
      <c r="OG77" s="57"/>
      <c r="OH77" s="57"/>
      <c r="OI77" s="57"/>
      <c r="OJ77" s="57"/>
      <c r="OK77" s="57"/>
      <c r="OL77" s="57"/>
      <c r="OM77" s="57"/>
      <c r="ON77" s="57"/>
      <c r="OO77" s="57"/>
      <c r="OP77" s="57"/>
      <c r="OQ77" s="57"/>
      <c r="OR77" s="57"/>
      <c r="OS77" s="57"/>
      <c r="OT77" s="57"/>
      <c r="OU77" s="57"/>
      <c r="OV77" s="57"/>
      <c r="OW77" s="57"/>
      <c r="OX77" s="57"/>
      <c r="OY77" s="57"/>
      <c r="OZ77" s="57"/>
      <c r="PA77" s="57"/>
      <c r="PB77" s="57"/>
      <c r="PC77" s="57"/>
      <c r="PD77" s="57"/>
      <c r="PE77" s="57"/>
      <c r="PF77" s="57"/>
      <c r="PG77" s="57"/>
      <c r="PH77" s="57"/>
      <c r="PI77" s="57"/>
      <c r="PJ77" s="57"/>
      <c r="PK77" s="57"/>
      <c r="PL77" s="57"/>
      <c r="PM77" s="57"/>
      <c r="PN77" s="57"/>
      <c r="PO77" s="57"/>
      <c r="PP77" s="57"/>
      <c r="PQ77" s="57"/>
      <c r="PR77" s="57"/>
      <c r="PS77" s="57"/>
      <c r="PT77" s="57"/>
      <c r="PU77" s="57"/>
      <c r="PV77" s="57"/>
      <c r="PW77" s="57"/>
      <c r="PX77" s="57"/>
      <c r="PY77" s="57"/>
      <c r="PZ77" s="57"/>
      <c r="QA77" s="57"/>
      <c r="QB77" s="57"/>
      <c r="QC77" s="57"/>
      <c r="QD77" s="57"/>
      <c r="QE77" s="57"/>
      <c r="QF77" s="57"/>
      <c r="QG77" s="57"/>
      <c r="QH77" s="57"/>
      <c r="QI77" s="57"/>
      <c r="QJ77" s="57"/>
      <c r="QK77" s="57"/>
      <c r="QL77" s="57"/>
      <c r="QM77" s="57"/>
      <c r="QN77" s="57"/>
      <c r="QO77" s="57"/>
      <c r="QP77" s="57"/>
      <c r="QQ77" s="57"/>
      <c r="QR77" s="57"/>
      <c r="QS77" s="57"/>
      <c r="QT77" s="57"/>
      <c r="QU77" s="57"/>
      <c r="QV77" s="57"/>
      <c r="QW77" s="57"/>
      <c r="QX77" s="57"/>
      <c r="QY77" s="57"/>
      <c r="QZ77" s="57"/>
      <c r="RA77" s="57"/>
      <c r="RB77" s="57"/>
      <c r="RC77" s="57"/>
      <c r="RD77" s="57"/>
      <c r="RE77" s="57"/>
      <c r="RF77" s="57"/>
      <c r="RG77" s="57"/>
      <c r="RH77" s="57"/>
      <c r="RI77" s="57"/>
      <c r="RJ77" s="57"/>
      <c r="RK77" s="57"/>
      <c r="RL77" s="57"/>
      <c r="RM77" s="57"/>
      <c r="RN77" s="57"/>
      <c r="RO77" s="57"/>
      <c r="RP77" s="57"/>
      <c r="RQ77" s="57"/>
      <c r="RR77" s="57"/>
      <c r="RS77" s="57"/>
      <c r="RT77" s="57"/>
      <c r="RU77" s="57"/>
      <c r="RV77" s="57"/>
      <c r="RW77" s="57"/>
      <c r="RX77" s="57"/>
      <c r="RY77" s="57"/>
      <c r="RZ77" s="57"/>
      <c r="SA77" s="57"/>
      <c r="SB77" s="57"/>
      <c r="SC77" s="57"/>
      <c r="SD77" s="57"/>
      <c r="SE77" s="57"/>
      <c r="SF77" s="57"/>
      <c r="SG77" s="57"/>
      <c r="SH77" s="57"/>
      <c r="SI77" s="57"/>
      <c r="SJ77" s="57"/>
      <c r="SK77" s="57"/>
      <c r="SL77" s="57"/>
      <c r="SM77" s="57"/>
      <c r="SN77" s="57"/>
      <c r="SO77" s="57"/>
      <c r="SP77" s="57"/>
      <c r="SQ77" s="57"/>
      <c r="SR77" s="57"/>
      <c r="SS77" s="57"/>
      <c r="ST77" s="57"/>
      <c r="SU77" s="57"/>
      <c r="SV77" s="57"/>
      <c r="SW77" s="57"/>
      <c r="SX77" s="57"/>
      <c r="SY77" s="57"/>
      <c r="SZ77" s="57"/>
      <c r="TA77" s="57"/>
      <c r="TB77" s="57"/>
      <c r="TC77" s="57"/>
      <c r="TD77" s="57"/>
      <c r="TE77" s="57"/>
      <c r="TF77" s="57"/>
      <c r="TG77" s="57"/>
      <c r="TH77" s="57"/>
      <c r="TI77" s="57"/>
      <c r="TJ77" s="57"/>
      <c r="TK77" s="57"/>
      <c r="TL77" s="57"/>
      <c r="TM77" s="57"/>
      <c r="TN77" s="57"/>
      <c r="TO77" s="57"/>
      <c r="TP77" s="57"/>
      <c r="TQ77" s="57"/>
      <c r="TR77" s="57"/>
      <c r="TS77" s="57"/>
      <c r="TT77" s="57"/>
      <c r="TU77" s="57"/>
      <c r="TV77" s="57"/>
      <c r="TW77" s="57"/>
      <c r="TX77" s="57"/>
      <c r="TY77" s="57"/>
      <c r="TZ77" s="57"/>
      <c r="UA77" s="57"/>
      <c r="UB77" s="57"/>
      <c r="UC77" s="57"/>
      <c r="UD77" s="57"/>
      <c r="UE77" s="57"/>
      <c r="UF77" s="57"/>
      <c r="UG77" s="57"/>
      <c r="UH77" s="57"/>
      <c r="UI77" s="57"/>
      <c r="UJ77" s="57"/>
      <c r="UK77" s="57"/>
      <c r="UL77" s="57"/>
      <c r="UM77" s="57"/>
      <c r="UN77" s="57"/>
      <c r="UO77" s="57"/>
      <c r="UP77" s="57"/>
      <c r="UQ77" s="57"/>
      <c r="UR77" s="57"/>
      <c r="US77" s="57"/>
      <c r="UT77" s="57"/>
      <c r="UU77" s="57"/>
      <c r="UV77" s="57"/>
      <c r="UW77" s="57"/>
      <c r="UX77" s="57"/>
      <c r="UY77" s="57"/>
      <c r="UZ77" s="57"/>
      <c r="VA77" s="57"/>
      <c r="VB77" s="57"/>
      <c r="VC77" s="57"/>
      <c r="VD77" s="57"/>
      <c r="VE77" s="57"/>
      <c r="VF77" s="57"/>
      <c r="VG77" s="57"/>
      <c r="VH77" s="57"/>
      <c r="VI77" s="57"/>
      <c r="VJ77" s="57"/>
      <c r="VK77" s="57"/>
      <c r="VL77" s="57"/>
      <c r="VM77" s="57"/>
      <c r="VN77" s="57"/>
      <c r="VO77" s="57"/>
      <c r="VP77" s="57"/>
      <c r="VQ77" s="57"/>
      <c r="VR77" s="57"/>
      <c r="VS77" s="57"/>
      <c r="VT77" s="57"/>
      <c r="VU77" s="57"/>
      <c r="VV77" s="57"/>
      <c r="VW77" s="57"/>
      <c r="VX77" s="57"/>
      <c r="VY77" s="57"/>
      <c r="VZ77" s="57"/>
      <c r="WA77" s="57"/>
      <c r="WB77" s="57"/>
      <c r="WC77" s="57"/>
      <c r="WD77" s="57"/>
      <c r="WE77" s="57"/>
      <c r="WF77" s="57"/>
      <c r="WG77" s="57"/>
      <c r="WH77" s="57"/>
      <c r="WI77" s="57"/>
      <c r="WJ77" s="57"/>
      <c r="WK77" s="57"/>
      <c r="WL77" s="57"/>
      <c r="WM77" s="57"/>
      <c r="WN77" s="57"/>
      <c r="WO77" s="57"/>
      <c r="WP77" s="57"/>
      <c r="WQ77" s="57"/>
      <c r="WR77" s="57"/>
      <c r="WS77" s="57"/>
      <c r="WT77" s="57"/>
      <c r="WU77" s="57"/>
      <c r="WV77" s="57"/>
      <c r="WW77" s="57"/>
      <c r="WX77" s="57"/>
      <c r="WY77" s="57"/>
      <c r="WZ77" s="57"/>
      <c r="XA77" s="57"/>
      <c r="XB77" s="57"/>
      <c r="XC77" s="57"/>
      <c r="XD77" s="57"/>
      <c r="XE77" s="57"/>
      <c r="XF77" s="57"/>
      <c r="XG77" s="57"/>
      <c r="XH77" s="57"/>
      <c r="XI77" s="57"/>
      <c r="XJ77" s="57"/>
      <c r="XK77" s="57"/>
      <c r="XL77" s="57"/>
      <c r="XM77" s="57"/>
      <c r="XN77" s="57"/>
      <c r="XO77" s="57"/>
      <c r="XP77" s="57"/>
      <c r="XQ77" s="57"/>
      <c r="XR77" s="57"/>
      <c r="XS77" s="57"/>
      <c r="XT77" s="57"/>
      <c r="XU77" s="57"/>
      <c r="XV77" s="57"/>
      <c r="XW77" s="57"/>
      <c r="XX77" s="57"/>
      <c r="XY77" s="57"/>
      <c r="XZ77" s="57"/>
      <c r="YA77" s="57"/>
      <c r="YB77" s="57"/>
      <c r="YC77" s="57"/>
      <c r="YD77" s="57"/>
      <c r="YE77" s="57"/>
      <c r="YF77" s="57"/>
      <c r="YG77" s="57"/>
      <c r="YH77" s="57"/>
      <c r="YI77" s="57"/>
      <c r="YJ77" s="57"/>
      <c r="YK77" s="57"/>
      <c r="YL77" s="57"/>
      <c r="YM77" s="57"/>
      <c r="YN77" s="57"/>
      <c r="YO77" s="57"/>
      <c r="YP77" s="57"/>
      <c r="YQ77" s="57"/>
      <c r="YR77" s="57"/>
      <c r="YS77" s="57"/>
      <c r="YT77" s="57"/>
      <c r="YU77" s="57"/>
      <c r="YV77" s="57"/>
      <c r="YW77" s="57"/>
      <c r="YX77" s="57"/>
      <c r="YY77" s="57"/>
      <c r="YZ77" s="57"/>
      <c r="ZA77" s="57"/>
      <c r="ZB77" s="57"/>
      <c r="ZC77" s="57"/>
      <c r="ZD77" s="57"/>
      <c r="ZE77" s="57"/>
      <c r="ZF77" s="57"/>
      <c r="ZG77" s="57"/>
      <c r="ZH77" s="57"/>
      <c r="ZI77" s="57"/>
      <c r="ZJ77" s="57"/>
      <c r="ZK77" s="57"/>
      <c r="ZL77" s="57"/>
      <c r="ZM77" s="57"/>
      <c r="ZN77" s="57"/>
      <c r="ZO77" s="57"/>
      <c r="ZP77" s="57"/>
      <c r="ZQ77" s="57"/>
      <c r="ZR77" s="57"/>
      <c r="ZS77" s="57"/>
      <c r="ZT77" s="57"/>
      <c r="ZU77" s="57"/>
      <c r="ZV77" s="57"/>
      <c r="ZW77" s="57"/>
      <c r="ZX77" s="57"/>
      <c r="ZY77" s="57"/>
      <c r="ZZ77" s="57"/>
      <c r="AAA77" s="57"/>
      <c r="AAB77" s="57"/>
      <c r="AAC77" s="57"/>
      <c r="AAD77" s="57"/>
      <c r="AAE77" s="57"/>
      <c r="AAF77" s="57"/>
      <c r="AAG77" s="57"/>
      <c r="AAH77" s="57"/>
      <c r="AAI77" s="57"/>
      <c r="AAJ77" s="57"/>
      <c r="AAK77" s="57"/>
      <c r="AAL77" s="57"/>
      <c r="AAM77" s="57"/>
      <c r="AAN77" s="57"/>
      <c r="AAO77" s="57"/>
      <c r="AAP77" s="57"/>
      <c r="AAQ77" s="57"/>
      <c r="AAR77" s="57"/>
      <c r="AAS77" s="57"/>
      <c r="AAT77" s="57"/>
      <c r="AAU77" s="57"/>
      <c r="AAV77" s="57"/>
      <c r="AAW77" s="57"/>
      <c r="AAX77" s="57"/>
      <c r="AAY77" s="57"/>
      <c r="AAZ77" s="57"/>
      <c r="ABA77" s="57"/>
      <c r="ABB77" s="57"/>
      <c r="ABC77" s="57"/>
      <c r="ABD77" s="57"/>
      <c r="ABE77" s="57"/>
      <c r="ABF77" s="57"/>
      <c r="ABG77" s="57"/>
      <c r="ABH77" s="57"/>
      <c r="ABI77" s="57"/>
      <c r="ABJ77" s="57"/>
      <c r="ABK77" s="57"/>
      <c r="ABL77" s="57"/>
      <c r="ABM77" s="57"/>
      <c r="ABN77" s="57"/>
      <c r="ABO77" s="57"/>
      <c r="ABP77" s="57"/>
      <c r="ABQ77" s="57"/>
      <c r="ABR77" s="57"/>
      <c r="ABS77" s="57"/>
      <c r="ABT77" s="57"/>
      <c r="ABU77" s="57"/>
      <c r="ABV77" s="57"/>
      <c r="ABW77" s="57"/>
      <c r="ABX77" s="57"/>
      <c r="ABY77" s="57"/>
      <c r="ABZ77" s="57"/>
      <c r="ACA77" s="57"/>
      <c r="ACB77" s="57"/>
      <c r="ACC77" s="57"/>
      <c r="ACD77" s="57"/>
      <c r="ACE77" s="57"/>
      <c r="ACF77" s="57"/>
      <c r="ACG77" s="57"/>
      <c r="ACH77" s="57"/>
      <c r="ACI77" s="57"/>
      <c r="ACJ77" s="57"/>
      <c r="ACK77" s="57"/>
      <c r="ACL77" s="57"/>
      <c r="ACM77" s="57"/>
      <c r="ACN77" s="57"/>
      <c r="ACO77" s="57"/>
      <c r="ACP77" s="57"/>
      <c r="ACQ77" s="57"/>
      <c r="ACR77" s="57"/>
      <c r="ACS77" s="57"/>
      <c r="ACT77" s="57"/>
      <c r="ACU77" s="57"/>
      <c r="ACV77" s="57"/>
      <c r="ACW77" s="57"/>
      <c r="ACX77" s="57"/>
      <c r="ACY77" s="57"/>
      <c r="ACZ77" s="57"/>
      <c r="ADA77" s="57"/>
      <c r="ADB77" s="57"/>
      <c r="ADC77" s="57"/>
      <c r="ADD77" s="57"/>
      <c r="ADE77" s="57"/>
      <c r="ADF77" s="57"/>
      <c r="ADG77" s="57"/>
      <c r="ADH77" s="57"/>
      <c r="ADI77" s="57"/>
      <c r="ADJ77" s="57"/>
      <c r="ADK77" s="57"/>
      <c r="ADL77" s="57"/>
      <c r="ADM77" s="57"/>
      <c r="ADN77" s="57"/>
      <c r="ADO77" s="57"/>
      <c r="ADP77" s="57"/>
      <c r="ADQ77" s="57"/>
      <c r="ADR77" s="57"/>
      <c r="ADS77" s="57"/>
      <c r="ADT77" s="57"/>
      <c r="ADU77" s="57"/>
      <c r="ADV77" s="57"/>
      <c r="ADW77" s="57"/>
      <c r="ADX77" s="57"/>
      <c r="ADY77" s="57"/>
      <c r="ADZ77" s="57"/>
      <c r="AEA77" s="57"/>
      <c r="AEB77" s="57"/>
      <c r="AEC77" s="57"/>
      <c r="AED77" s="57"/>
      <c r="AEE77" s="57"/>
      <c r="AEF77" s="57"/>
      <c r="AEG77" s="57"/>
      <c r="AEH77" s="57"/>
      <c r="AEI77" s="57"/>
      <c r="AEJ77" s="57"/>
      <c r="AEK77" s="57"/>
      <c r="AEL77" s="57"/>
      <c r="AEM77" s="57"/>
      <c r="AEN77" s="57"/>
      <c r="AEO77" s="57"/>
      <c r="AEP77" s="57"/>
      <c r="AEQ77" s="57"/>
      <c r="AER77" s="57"/>
      <c r="AES77" s="57"/>
      <c r="AET77" s="57"/>
      <c r="AEU77" s="57"/>
      <c r="AEV77" s="57"/>
      <c r="AEW77" s="57"/>
      <c r="AEX77" s="57"/>
      <c r="AEY77" s="57"/>
      <c r="AEZ77" s="57"/>
      <c r="AFA77" s="57"/>
      <c r="AFB77" s="57"/>
      <c r="AFC77" s="57"/>
      <c r="AFD77" s="57"/>
      <c r="AFE77" s="57"/>
      <c r="AFF77" s="57"/>
      <c r="AFG77" s="57"/>
      <c r="AFH77" s="57"/>
      <c r="AFI77" s="57"/>
      <c r="AFJ77" s="57"/>
      <c r="AFK77" s="57"/>
      <c r="AFL77" s="57"/>
      <c r="AFM77" s="57"/>
      <c r="AFN77" s="57"/>
      <c r="AFO77" s="57"/>
      <c r="AFP77" s="57"/>
      <c r="AFQ77" s="57"/>
      <c r="AFR77" s="57"/>
      <c r="AFS77" s="57"/>
      <c r="AFT77" s="57"/>
      <c r="AFU77" s="57"/>
      <c r="AFV77" s="57"/>
      <c r="AFW77" s="57"/>
      <c r="AFX77" s="57"/>
      <c r="AFY77" s="57"/>
      <c r="AFZ77" s="57"/>
      <c r="AGA77" s="57"/>
      <c r="AGB77" s="57"/>
      <c r="AGC77" s="57"/>
      <c r="AGD77" s="57"/>
      <c r="AGE77" s="57"/>
      <c r="AGF77" s="57"/>
      <c r="AGG77" s="57"/>
      <c r="AGH77" s="57"/>
      <c r="AGI77" s="57"/>
      <c r="AGJ77" s="57"/>
      <c r="AGK77" s="57"/>
      <c r="AGL77" s="57"/>
      <c r="AGM77" s="57"/>
      <c r="AGN77" s="57"/>
      <c r="AGO77" s="57"/>
      <c r="AGP77" s="57"/>
      <c r="AGQ77" s="57"/>
      <c r="AGR77" s="57"/>
      <c r="AGS77" s="57"/>
      <c r="AGT77" s="57"/>
      <c r="AGU77" s="57"/>
      <c r="AGV77" s="57"/>
      <c r="AGW77" s="57"/>
      <c r="AGX77" s="57"/>
      <c r="AGY77" s="57"/>
      <c r="AGZ77" s="57"/>
      <c r="AHA77" s="57"/>
      <c r="AHB77" s="57"/>
      <c r="AHC77" s="57"/>
      <c r="AHD77" s="57"/>
      <c r="AHE77" s="57"/>
      <c r="AHF77" s="57"/>
      <c r="AHG77" s="57"/>
      <c r="AHH77" s="57"/>
      <c r="AHI77" s="57"/>
      <c r="AHJ77" s="57"/>
      <c r="AHK77" s="57"/>
      <c r="AHL77" s="57"/>
      <c r="AHM77" s="57"/>
      <c r="AHN77" s="57"/>
      <c r="AHO77" s="57"/>
      <c r="AHP77" s="57"/>
      <c r="AHQ77" s="57"/>
      <c r="AHR77" s="57"/>
      <c r="AHS77" s="57"/>
      <c r="AHT77" s="57"/>
      <c r="AHU77" s="57"/>
      <c r="AHV77" s="57"/>
      <c r="AHW77" s="57"/>
      <c r="AHX77" s="57"/>
      <c r="AHY77" s="57"/>
      <c r="AHZ77" s="57"/>
      <c r="AIA77" s="57"/>
      <c r="AIB77" s="57"/>
      <c r="AIC77" s="57"/>
      <c r="AID77" s="57"/>
      <c r="AIE77" s="57"/>
      <c r="AIF77" s="57"/>
      <c r="AIG77" s="57"/>
      <c r="AIH77" s="57"/>
      <c r="AII77" s="57"/>
      <c r="AIJ77" s="57"/>
      <c r="AIK77" s="57"/>
      <c r="AIL77" s="57"/>
      <c r="AIM77" s="57"/>
      <c r="AIN77" s="57"/>
      <c r="AIO77" s="57"/>
      <c r="AIP77" s="57"/>
      <c r="AIQ77" s="57"/>
      <c r="AIR77" s="57"/>
      <c r="AIS77" s="57"/>
      <c r="AIT77" s="57"/>
      <c r="AIU77" s="57"/>
      <c r="AIV77" s="57"/>
      <c r="AIW77" s="57"/>
      <c r="AIX77" s="57"/>
      <c r="AIY77" s="57"/>
      <c r="AIZ77" s="57"/>
      <c r="AJA77" s="57"/>
      <c r="AJB77" s="57"/>
      <c r="AJC77" s="57"/>
      <c r="AJD77" s="57"/>
      <c r="AJE77" s="57"/>
      <c r="AJF77" s="57"/>
      <c r="AJG77" s="57"/>
      <c r="AJH77" s="57"/>
      <c r="AJI77" s="57"/>
      <c r="AJJ77" s="57"/>
      <c r="AJK77" s="57"/>
      <c r="AJL77" s="57"/>
      <c r="AJM77" s="57"/>
      <c r="AJN77" s="57"/>
      <c r="AJO77" s="57"/>
      <c r="AJP77" s="57"/>
      <c r="AJQ77" s="57"/>
      <c r="AJR77" s="57"/>
      <c r="AJS77" s="57"/>
      <c r="AJT77" s="57"/>
      <c r="AJU77" s="57"/>
      <c r="AJV77" s="57"/>
      <c r="AJW77" s="57"/>
      <c r="AJX77" s="57"/>
      <c r="AJY77" s="57"/>
      <c r="AJZ77" s="57"/>
      <c r="AKA77" s="57"/>
      <c r="AKB77" s="57"/>
      <c r="AKC77" s="57"/>
      <c r="AKD77" s="57"/>
      <c r="AKE77" s="57"/>
      <c r="AKF77" s="57"/>
      <c r="AKG77" s="57"/>
      <c r="AKH77" s="57"/>
      <c r="AKI77" s="57"/>
      <c r="AKJ77" s="57"/>
      <c r="AKK77" s="57"/>
      <c r="AKL77" s="57"/>
      <c r="AKM77" s="57"/>
      <c r="AKN77" s="57"/>
      <c r="AKO77" s="57"/>
      <c r="AKP77" s="57"/>
      <c r="AKQ77" s="57"/>
      <c r="AKR77" s="57"/>
      <c r="AKS77" s="57"/>
      <c r="AKT77" s="57"/>
      <c r="AKU77" s="57"/>
      <c r="AKV77" s="57"/>
      <c r="AKW77" s="57"/>
      <c r="AKX77" s="57"/>
      <c r="AKY77" s="57"/>
      <c r="AKZ77" s="57"/>
      <c r="ALA77" s="57"/>
      <c r="ALB77" s="57"/>
      <c r="ALC77" s="57"/>
      <c r="ALD77" s="57"/>
      <c r="ALE77" s="57"/>
      <c r="ALF77" s="57"/>
      <c r="ALG77" s="57"/>
      <c r="ALH77" s="57"/>
      <c r="ALI77" s="57"/>
      <c r="ALJ77" s="57"/>
      <c r="ALK77" s="57"/>
      <c r="ALL77" s="57"/>
      <c r="ALM77" s="57"/>
      <c r="ALN77" s="57"/>
      <c r="ALO77" s="57"/>
      <c r="ALP77" s="57"/>
      <c r="ALQ77" s="57"/>
      <c r="ALR77" s="57"/>
      <c r="ALS77" s="57"/>
      <c r="ALT77" s="57"/>
      <c r="ALU77" s="57"/>
      <c r="ALV77" s="57"/>
      <c r="ALW77" s="57"/>
      <c r="ALX77" s="57"/>
      <c r="ALY77" s="57"/>
      <c r="ALZ77" s="57"/>
      <c r="AMA77" s="57"/>
      <c r="AMB77" s="57"/>
      <c r="AMC77" s="57"/>
      <c r="AMD77" s="57"/>
      <c r="AME77" s="57"/>
      <c r="AMF77" s="57"/>
      <c r="AMG77" s="57"/>
      <c r="AMH77" s="57"/>
      <c r="AMI77" s="57"/>
      <c r="AMJ77" s="57"/>
      <c r="AMK77" s="57"/>
      <c r="AML77" s="57"/>
      <c r="AMM77" s="57"/>
      <c r="AMN77" s="57"/>
      <c r="AMO77" s="57"/>
      <c r="AMP77" s="57"/>
      <c r="AMQ77" s="57"/>
      <c r="AMR77" s="57"/>
      <c r="AMS77" s="57"/>
      <c r="AMT77" s="57"/>
      <c r="AMU77" s="57"/>
      <c r="AMV77" s="57"/>
      <c r="AMW77" s="57"/>
      <c r="AMX77" s="57"/>
      <c r="AMY77" s="57"/>
      <c r="AMZ77" s="57"/>
      <c r="ANA77" s="57"/>
      <c r="ANB77" s="57"/>
      <c r="ANC77" s="57"/>
      <c r="AND77" s="57"/>
      <c r="ANE77" s="57"/>
      <c r="ANF77" s="57"/>
      <c r="ANG77" s="57"/>
      <c r="ANH77" s="57"/>
      <c r="ANI77" s="57"/>
      <c r="ANJ77" s="57"/>
      <c r="ANK77" s="57"/>
      <c r="ANL77" s="57"/>
      <c r="ANM77" s="57"/>
      <c r="ANN77" s="57"/>
      <c r="ANO77" s="57"/>
      <c r="ANP77" s="57"/>
      <c r="ANQ77" s="57"/>
      <c r="ANR77" s="57"/>
      <c r="ANS77" s="57"/>
      <c r="ANT77" s="57"/>
      <c r="ANU77" s="57"/>
      <c r="ANV77" s="57"/>
      <c r="ANW77" s="57"/>
      <c r="ANX77" s="57"/>
      <c r="ANY77" s="57"/>
      <c r="ANZ77" s="57"/>
      <c r="AOA77" s="57"/>
      <c r="AOB77" s="57"/>
      <c r="AOC77" s="57"/>
      <c r="AOD77" s="57"/>
      <c r="AOE77" s="57"/>
      <c r="AOF77" s="57"/>
      <c r="AOG77" s="57"/>
      <c r="AOH77" s="57"/>
      <c r="AOI77" s="57"/>
      <c r="AOJ77" s="57"/>
      <c r="AOK77" s="57"/>
      <c r="AOL77" s="57"/>
      <c r="AOM77" s="57"/>
      <c r="AON77" s="57"/>
      <c r="AOO77" s="57"/>
      <c r="AOP77" s="57"/>
      <c r="AOQ77" s="57"/>
      <c r="AOR77" s="57"/>
      <c r="AOS77" s="57"/>
      <c r="AOT77" s="57"/>
      <c r="AOU77" s="57"/>
      <c r="AOV77" s="57"/>
      <c r="AOW77" s="57"/>
      <c r="AOX77" s="57"/>
      <c r="AOY77" s="57"/>
      <c r="AOZ77" s="57"/>
      <c r="APA77" s="57"/>
      <c r="APB77" s="57"/>
      <c r="APC77" s="57"/>
      <c r="APD77" s="57"/>
      <c r="APE77" s="57"/>
      <c r="APF77" s="57"/>
      <c r="APG77" s="57"/>
      <c r="APH77" s="57"/>
      <c r="API77" s="57"/>
      <c r="APJ77" s="57"/>
      <c r="APK77" s="57"/>
      <c r="APL77" s="57"/>
      <c r="APM77" s="57"/>
      <c r="APN77" s="57"/>
      <c r="APO77" s="57"/>
      <c r="APP77" s="57"/>
      <c r="APQ77" s="57"/>
      <c r="APR77" s="57"/>
      <c r="APS77" s="57"/>
      <c r="APT77" s="57"/>
      <c r="APU77" s="57"/>
      <c r="APV77" s="57"/>
      <c r="APW77" s="57"/>
      <c r="APX77" s="57"/>
      <c r="APY77" s="57"/>
    </row>
    <row r="78" spans="1:1117" x14ac:dyDescent="0.2">
      <c r="A78" s="53" t="s">
        <v>508</v>
      </c>
      <c r="B78" s="50">
        <v>2369.8000000000002</v>
      </c>
      <c r="C78" s="50"/>
      <c r="D78" s="50">
        <v>0</v>
      </c>
      <c r="E78" s="50">
        <v>307616.55</v>
      </c>
      <c r="F78" s="50">
        <v>62273.75</v>
      </c>
      <c r="G78" s="50">
        <v>7738.11</v>
      </c>
      <c r="H78" s="50"/>
      <c r="I78" s="50">
        <v>108923.66</v>
      </c>
      <c r="J78" s="50">
        <v>21501.53</v>
      </c>
      <c r="K78" s="50"/>
      <c r="L78" s="50">
        <v>229654.86</v>
      </c>
      <c r="M78" s="50"/>
      <c r="N78" s="50"/>
      <c r="O78" s="50">
        <v>0</v>
      </c>
      <c r="P78" s="50">
        <v>0</v>
      </c>
      <c r="Q78" s="50">
        <v>0</v>
      </c>
      <c r="R78" s="50">
        <v>27318.7</v>
      </c>
      <c r="S78" s="50"/>
      <c r="T78" s="50">
        <v>437.26</v>
      </c>
      <c r="U78" s="50">
        <v>8900.791015625</v>
      </c>
      <c r="V78" s="50">
        <v>1943.5</v>
      </c>
      <c r="W78" s="50">
        <v>32125.26</v>
      </c>
      <c r="X78" s="50">
        <v>171.87</v>
      </c>
      <c r="Y78" s="50">
        <f t="shared" si="13"/>
        <v>810975.64101562498</v>
      </c>
      <c r="Z78" s="57"/>
      <c r="AA78" s="73"/>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7"/>
      <c r="IV78" s="57"/>
      <c r="IW78" s="57"/>
      <c r="IX78" s="57"/>
      <c r="IY78" s="57"/>
      <c r="IZ78" s="57"/>
      <c r="JA78" s="57"/>
      <c r="JB78" s="57"/>
      <c r="JC78" s="57"/>
      <c r="JD78" s="57"/>
      <c r="JE78" s="57"/>
      <c r="JF78" s="57"/>
      <c r="JG78" s="57"/>
      <c r="JH78" s="57"/>
      <c r="JI78" s="57"/>
      <c r="JJ78" s="57"/>
      <c r="JK78" s="57"/>
      <c r="JL78" s="57"/>
      <c r="JM78" s="57"/>
      <c r="JN78" s="57"/>
      <c r="JO78" s="57"/>
      <c r="JP78" s="57"/>
      <c r="JQ78" s="57"/>
      <c r="JR78" s="57"/>
      <c r="JS78" s="57"/>
      <c r="JT78" s="57"/>
      <c r="JU78" s="57"/>
      <c r="JV78" s="57"/>
      <c r="JW78" s="57"/>
      <c r="JX78" s="57"/>
      <c r="JY78" s="57"/>
      <c r="JZ78" s="57"/>
      <c r="KA78" s="57"/>
      <c r="KB78" s="57"/>
      <c r="KC78" s="57"/>
      <c r="KD78" s="57"/>
      <c r="KE78" s="57"/>
      <c r="KF78" s="57"/>
      <c r="KG78" s="57"/>
      <c r="KH78" s="57"/>
      <c r="KI78" s="57"/>
      <c r="KJ78" s="57"/>
      <c r="KK78" s="57"/>
      <c r="KL78" s="57"/>
      <c r="KM78" s="57"/>
      <c r="KN78" s="57"/>
      <c r="KO78" s="57"/>
      <c r="KP78" s="57"/>
      <c r="KQ78" s="57"/>
      <c r="KR78" s="57"/>
      <c r="KS78" s="57"/>
      <c r="KT78" s="57"/>
      <c r="KU78" s="57"/>
      <c r="KV78" s="57"/>
      <c r="KW78" s="57"/>
      <c r="KX78" s="57"/>
      <c r="KY78" s="57"/>
      <c r="KZ78" s="57"/>
      <c r="LA78" s="57"/>
      <c r="LB78" s="57"/>
      <c r="LC78" s="57"/>
      <c r="LD78" s="57"/>
      <c r="LE78" s="57"/>
      <c r="LF78" s="57"/>
      <c r="LG78" s="57"/>
      <c r="LH78" s="57"/>
      <c r="LI78" s="57"/>
      <c r="LJ78" s="57"/>
      <c r="LK78" s="57"/>
      <c r="LL78" s="57"/>
      <c r="LM78" s="57"/>
      <c r="LN78" s="57"/>
      <c r="LO78" s="57"/>
      <c r="LP78" s="57"/>
      <c r="LQ78" s="57"/>
      <c r="LR78" s="57"/>
      <c r="LS78" s="57"/>
      <c r="LT78" s="57"/>
      <c r="LU78" s="57"/>
      <c r="LV78" s="57"/>
      <c r="LW78" s="57"/>
      <c r="LX78" s="57"/>
      <c r="LY78" s="57"/>
      <c r="LZ78" s="57"/>
      <c r="MA78" s="57"/>
      <c r="MB78" s="57"/>
      <c r="MC78" s="57"/>
      <c r="MD78" s="57"/>
      <c r="ME78" s="57"/>
      <c r="MF78" s="57"/>
      <c r="MG78" s="57"/>
      <c r="MH78" s="57"/>
      <c r="MI78" s="57"/>
      <c r="MJ78" s="57"/>
      <c r="MK78" s="57"/>
      <c r="ML78" s="57"/>
      <c r="MM78" s="57"/>
      <c r="MN78" s="57"/>
      <c r="MO78" s="57"/>
      <c r="MP78" s="57"/>
      <c r="MQ78" s="57"/>
      <c r="MR78" s="57"/>
      <c r="MS78" s="57"/>
      <c r="MT78" s="57"/>
      <c r="MU78" s="57"/>
      <c r="MV78" s="57"/>
      <c r="MW78" s="57"/>
      <c r="MX78" s="57"/>
      <c r="MY78" s="57"/>
      <c r="MZ78" s="57"/>
      <c r="NA78" s="57"/>
      <c r="NB78" s="57"/>
      <c r="NC78" s="57"/>
      <c r="ND78" s="57"/>
      <c r="NE78" s="57"/>
      <c r="NF78" s="57"/>
      <c r="NG78" s="57"/>
      <c r="NH78" s="57"/>
      <c r="NI78" s="57"/>
      <c r="NJ78" s="57"/>
      <c r="NK78" s="57"/>
      <c r="NL78" s="57"/>
      <c r="NM78" s="57"/>
      <c r="NN78" s="57"/>
      <c r="NO78" s="57"/>
      <c r="NP78" s="57"/>
      <c r="NQ78" s="57"/>
      <c r="NR78" s="57"/>
      <c r="NS78" s="57"/>
      <c r="NT78" s="57"/>
      <c r="NU78" s="57"/>
      <c r="NV78" s="57"/>
      <c r="NW78" s="57"/>
      <c r="NX78" s="57"/>
      <c r="NY78" s="57"/>
      <c r="NZ78" s="57"/>
      <c r="OA78" s="57"/>
      <c r="OB78" s="57"/>
      <c r="OC78" s="57"/>
      <c r="OD78" s="57"/>
      <c r="OE78" s="57"/>
      <c r="OF78" s="57"/>
      <c r="OG78" s="57"/>
      <c r="OH78" s="57"/>
      <c r="OI78" s="57"/>
      <c r="OJ78" s="57"/>
      <c r="OK78" s="57"/>
      <c r="OL78" s="57"/>
      <c r="OM78" s="57"/>
      <c r="ON78" s="57"/>
      <c r="OO78" s="57"/>
      <c r="OP78" s="57"/>
      <c r="OQ78" s="57"/>
      <c r="OR78" s="57"/>
      <c r="OS78" s="57"/>
      <c r="OT78" s="57"/>
      <c r="OU78" s="57"/>
      <c r="OV78" s="57"/>
      <c r="OW78" s="57"/>
      <c r="OX78" s="57"/>
      <c r="OY78" s="57"/>
      <c r="OZ78" s="57"/>
      <c r="PA78" s="57"/>
      <c r="PB78" s="57"/>
      <c r="PC78" s="57"/>
      <c r="PD78" s="57"/>
      <c r="PE78" s="57"/>
      <c r="PF78" s="57"/>
      <c r="PG78" s="57"/>
      <c r="PH78" s="57"/>
      <c r="PI78" s="57"/>
      <c r="PJ78" s="57"/>
      <c r="PK78" s="57"/>
      <c r="PL78" s="57"/>
      <c r="PM78" s="57"/>
      <c r="PN78" s="57"/>
      <c r="PO78" s="57"/>
      <c r="PP78" s="57"/>
      <c r="PQ78" s="57"/>
      <c r="PR78" s="57"/>
      <c r="PS78" s="57"/>
      <c r="PT78" s="57"/>
      <c r="PU78" s="57"/>
      <c r="PV78" s="57"/>
      <c r="PW78" s="57"/>
      <c r="PX78" s="57"/>
      <c r="PY78" s="57"/>
      <c r="PZ78" s="57"/>
      <c r="QA78" s="57"/>
      <c r="QB78" s="57"/>
      <c r="QC78" s="57"/>
      <c r="QD78" s="57"/>
      <c r="QE78" s="57"/>
      <c r="QF78" s="57"/>
      <c r="QG78" s="57"/>
      <c r="QH78" s="57"/>
      <c r="QI78" s="57"/>
      <c r="QJ78" s="57"/>
      <c r="QK78" s="57"/>
      <c r="QL78" s="57"/>
      <c r="QM78" s="57"/>
      <c r="QN78" s="57"/>
      <c r="QO78" s="57"/>
      <c r="QP78" s="57"/>
      <c r="QQ78" s="57"/>
      <c r="QR78" s="57"/>
      <c r="QS78" s="57"/>
      <c r="QT78" s="57"/>
      <c r="QU78" s="57"/>
      <c r="QV78" s="57"/>
      <c r="QW78" s="57"/>
      <c r="QX78" s="57"/>
      <c r="QY78" s="57"/>
      <c r="QZ78" s="57"/>
      <c r="RA78" s="57"/>
      <c r="RB78" s="57"/>
      <c r="RC78" s="57"/>
      <c r="RD78" s="57"/>
      <c r="RE78" s="57"/>
      <c r="RF78" s="57"/>
      <c r="RG78" s="57"/>
      <c r="RH78" s="57"/>
      <c r="RI78" s="57"/>
      <c r="RJ78" s="57"/>
      <c r="RK78" s="57"/>
      <c r="RL78" s="57"/>
      <c r="RM78" s="57"/>
      <c r="RN78" s="57"/>
      <c r="RO78" s="57"/>
      <c r="RP78" s="57"/>
      <c r="RQ78" s="57"/>
      <c r="RR78" s="57"/>
      <c r="RS78" s="57"/>
      <c r="RT78" s="57"/>
      <c r="RU78" s="57"/>
      <c r="RV78" s="57"/>
      <c r="RW78" s="57"/>
      <c r="RX78" s="57"/>
      <c r="RY78" s="57"/>
      <c r="RZ78" s="57"/>
      <c r="SA78" s="57"/>
      <c r="SB78" s="57"/>
      <c r="SC78" s="57"/>
      <c r="SD78" s="57"/>
      <c r="SE78" s="57"/>
      <c r="SF78" s="57"/>
      <c r="SG78" s="57"/>
      <c r="SH78" s="57"/>
      <c r="SI78" s="57"/>
      <c r="SJ78" s="57"/>
      <c r="SK78" s="57"/>
      <c r="SL78" s="57"/>
      <c r="SM78" s="57"/>
      <c r="SN78" s="57"/>
      <c r="SO78" s="57"/>
      <c r="SP78" s="57"/>
      <c r="SQ78" s="57"/>
      <c r="SR78" s="57"/>
      <c r="SS78" s="57"/>
      <c r="ST78" s="57"/>
      <c r="SU78" s="57"/>
      <c r="SV78" s="57"/>
      <c r="SW78" s="57"/>
      <c r="SX78" s="57"/>
      <c r="SY78" s="57"/>
      <c r="SZ78" s="57"/>
      <c r="TA78" s="57"/>
      <c r="TB78" s="57"/>
      <c r="TC78" s="57"/>
      <c r="TD78" s="57"/>
      <c r="TE78" s="57"/>
      <c r="TF78" s="57"/>
      <c r="TG78" s="57"/>
      <c r="TH78" s="57"/>
      <c r="TI78" s="57"/>
      <c r="TJ78" s="57"/>
      <c r="TK78" s="57"/>
      <c r="TL78" s="57"/>
      <c r="TM78" s="57"/>
      <c r="TN78" s="57"/>
      <c r="TO78" s="57"/>
      <c r="TP78" s="57"/>
      <c r="TQ78" s="57"/>
      <c r="TR78" s="57"/>
      <c r="TS78" s="57"/>
      <c r="TT78" s="57"/>
      <c r="TU78" s="57"/>
      <c r="TV78" s="57"/>
      <c r="TW78" s="57"/>
      <c r="TX78" s="57"/>
      <c r="TY78" s="57"/>
      <c r="TZ78" s="57"/>
      <c r="UA78" s="57"/>
      <c r="UB78" s="57"/>
      <c r="UC78" s="57"/>
      <c r="UD78" s="57"/>
      <c r="UE78" s="57"/>
      <c r="UF78" s="57"/>
      <c r="UG78" s="57"/>
      <c r="UH78" s="57"/>
      <c r="UI78" s="57"/>
      <c r="UJ78" s="57"/>
      <c r="UK78" s="57"/>
      <c r="UL78" s="57"/>
      <c r="UM78" s="57"/>
      <c r="UN78" s="57"/>
      <c r="UO78" s="57"/>
      <c r="UP78" s="57"/>
      <c r="UQ78" s="57"/>
      <c r="UR78" s="57"/>
      <c r="US78" s="57"/>
      <c r="UT78" s="57"/>
      <c r="UU78" s="57"/>
      <c r="UV78" s="57"/>
      <c r="UW78" s="57"/>
      <c r="UX78" s="57"/>
      <c r="UY78" s="57"/>
      <c r="UZ78" s="57"/>
      <c r="VA78" s="57"/>
      <c r="VB78" s="57"/>
      <c r="VC78" s="57"/>
      <c r="VD78" s="57"/>
      <c r="VE78" s="57"/>
      <c r="VF78" s="57"/>
      <c r="VG78" s="57"/>
      <c r="VH78" s="57"/>
      <c r="VI78" s="57"/>
      <c r="VJ78" s="57"/>
      <c r="VK78" s="57"/>
      <c r="VL78" s="57"/>
      <c r="VM78" s="57"/>
      <c r="VN78" s="57"/>
      <c r="VO78" s="57"/>
      <c r="VP78" s="57"/>
      <c r="VQ78" s="57"/>
      <c r="VR78" s="57"/>
      <c r="VS78" s="57"/>
      <c r="VT78" s="57"/>
      <c r="VU78" s="57"/>
      <c r="VV78" s="57"/>
      <c r="VW78" s="57"/>
      <c r="VX78" s="57"/>
      <c r="VY78" s="57"/>
      <c r="VZ78" s="57"/>
      <c r="WA78" s="57"/>
      <c r="WB78" s="57"/>
      <c r="WC78" s="57"/>
      <c r="WD78" s="57"/>
      <c r="WE78" s="57"/>
      <c r="WF78" s="57"/>
      <c r="WG78" s="57"/>
      <c r="WH78" s="57"/>
      <c r="WI78" s="57"/>
      <c r="WJ78" s="57"/>
      <c r="WK78" s="57"/>
      <c r="WL78" s="57"/>
      <c r="WM78" s="57"/>
      <c r="WN78" s="57"/>
      <c r="WO78" s="57"/>
      <c r="WP78" s="57"/>
      <c r="WQ78" s="57"/>
      <c r="WR78" s="57"/>
      <c r="WS78" s="57"/>
      <c r="WT78" s="57"/>
      <c r="WU78" s="57"/>
      <c r="WV78" s="57"/>
      <c r="WW78" s="57"/>
      <c r="WX78" s="57"/>
      <c r="WY78" s="57"/>
      <c r="WZ78" s="57"/>
      <c r="XA78" s="57"/>
      <c r="XB78" s="57"/>
      <c r="XC78" s="57"/>
      <c r="XD78" s="57"/>
      <c r="XE78" s="57"/>
      <c r="XF78" s="57"/>
      <c r="XG78" s="57"/>
      <c r="XH78" s="57"/>
      <c r="XI78" s="57"/>
      <c r="XJ78" s="57"/>
      <c r="XK78" s="57"/>
      <c r="XL78" s="57"/>
      <c r="XM78" s="57"/>
      <c r="XN78" s="57"/>
      <c r="XO78" s="57"/>
      <c r="XP78" s="57"/>
      <c r="XQ78" s="57"/>
      <c r="XR78" s="57"/>
      <c r="XS78" s="57"/>
      <c r="XT78" s="57"/>
      <c r="XU78" s="57"/>
      <c r="XV78" s="57"/>
      <c r="XW78" s="57"/>
      <c r="XX78" s="57"/>
      <c r="XY78" s="57"/>
      <c r="XZ78" s="57"/>
      <c r="YA78" s="57"/>
      <c r="YB78" s="57"/>
      <c r="YC78" s="57"/>
      <c r="YD78" s="57"/>
      <c r="YE78" s="57"/>
      <c r="YF78" s="57"/>
      <c r="YG78" s="57"/>
      <c r="YH78" s="57"/>
      <c r="YI78" s="57"/>
      <c r="YJ78" s="57"/>
      <c r="YK78" s="57"/>
      <c r="YL78" s="57"/>
      <c r="YM78" s="57"/>
      <c r="YN78" s="57"/>
      <c r="YO78" s="57"/>
      <c r="YP78" s="57"/>
      <c r="YQ78" s="57"/>
      <c r="YR78" s="57"/>
      <c r="YS78" s="57"/>
      <c r="YT78" s="57"/>
      <c r="YU78" s="57"/>
      <c r="YV78" s="57"/>
      <c r="YW78" s="57"/>
      <c r="YX78" s="57"/>
      <c r="YY78" s="57"/>
      <c r="YZ78" s="57"/>
      <c r="ZA78" s="57"/>
      <c r="ZB78" s="57"/>
      <c r="ZC78" s="57"/>
      <c r="ZD78" s="57"/>
      <c r="ZE78" s="57"/>
      <c r="ZF78" s="57"/>
      <c r="ZG78" s="57"/>
      <c r="ZH78" s="57"/>
      <c r="ZI78" s="57"/>
      <c r="ZJ78" s="57"/>
      <c r="ZK78" s="57"/>
      <c r="ZL78" s="57"/>
      <c r="ZM78" s="57"/>
      <c r="ZN78" s="57"/>
      <c r="ZO78" s="57"/>
      <c r="ZP78" s="57"/>
      <c r="ZQ78" s="57"/>
      <c r="ZR78" s="57"/>
      <c r="ZS78" s="57"/>
      <c r="ZT78" s="57"/>
      <c r="ZU78" s="57"/>
      <c r="ZV78" s="57"/>
      <c r="ZW78" s="57"/>
      <c r="ZX78" s="57"/>
      <c r="ZY78" s="57"/>
      <c r="ZZ78" s="57"/>
      <c r="AAA78" s="57"/>
      <c r="AAB78" s="57"/>
      <c r="AAC78" s="57"/>
      <c r="AAD78" s="57"/>
      <c r="AAE78" s="57"/>
      <c r="AAF78" s="57"/>
      <c r="AAG78" s="57"/>
      <c r="AAH78" s="57"/>
      <c r="AAI78" s="57"/>
      <c r="AAJ78" s="57"/>
      <c r="AAK78" s="57"/>
      <c r="AAL78" s="57"/>
      <c r="AAM78" s="57"/>
      <c r="AAN78" s="57"/>
      <c r="AAO78" s="57"/>
      <c r="AAP78" s="57"/>
      <c r="AAQ78" s="57"/>
      <c r="AAR78" s="57"/>
      <c r="AAS78" s="57"/>
      <c r="AAT78" s="57"/>
      <c r="AAU78" s="57"/>
      <c r="AAV78" s="57"/>
      <c r="AAW78" s="57"/>
      <c r="AAX78" s="57"/>
      <c r="AAY78" s="57"/>
      <c r="AAZ78" s="57"/>
      <c r="ABA78" s="57"/>
      <c r="ABB78" s="57"/>
      <c r="ABC78" s="57"/>
      <c r="ABD78" s="57"/>
      <c r="ABE78" s="57"/>
      <c r="ABF78" s="57"/>
      <c r="ABG78" s="57"/>
      <c r="ABH78" s="57"/>
      <c r="ABI78" s="57"/>
      <c r="ABJ78" s="57"/>
      <c r="ABK78" s="57"/>
      <c r="ABL78" s="57"/>
      <c r="ABM78" s="57"/>
      <c r="ABN78" s="57"/>
      <c r="ABO78" s="57"/>
      <c r="ABP78" s="57"/>
      <c r="ABQ78" s="57"/>
      <c r="ABR78" s="57"/>
      <c r="ABS78" s="57"/>
      <c r="ABT78" s="57"/>
      <c r="ABU78" s="57"/>
      <c r="ABV78" s="57"/>
      <c r="ABW78" s="57"/>
      <c r="ABX78" s="57"/>
      <c r="ABY78" s="57"/>
      <c r="ABZ78" s="57"/>
      <c r="ACA78" s="57"/>
      <c r="ACB78" s="57"/>
      <c r="ACC78" s="57"/>
      <c r="ACD78" s="57"/>
      <c r="ACE78" s="57"/>
      <c r="ACF78" s="57"/>
      <c r="ACG78" s="57"/>
      <c r="ACH78" s="57"/>
      <c r="ACI78" s="57"/>
      <c r="ACJ78" s="57"/>
      <c r="ACK78" s="57"/>
      <c r="ACL78" s="57"/>
      <c r="ACM78" s="57"/>
      <c r="ACN78" s="57"/>
      <c r="ACO78" s="57"/>
      <c r="ACP78" s="57"/>
      <c r="ACQ78" s="57"/>
      <c r="ACR78" s="57"/>
      <c r="ACS78" s="57"/>
      <c r="ACT78" s="57"/>
      <c r="ACU78" s="57"/>
      <c r="ACV78" s="57"/>
      <c r="ACW78" s="57"/>
      <c r="ACX78" s="57"/>
      <c r="ACY78" s="57"/>
      <c r="ACZ78" s="57"/>
      <c r="ADA78" s="57"/>
      <c r="ADB78" s="57"/>
      <c r="ADC78" s="57"/>
      <c r="ADD78" s="57"/>
      <c r="ADE78" s="57"/>
      <c r="ADF78" s="57"/>
      <c r="ADG78" s="57"/>
      <c r="ADH78" s="57"/>
      <c r="ADI78" s="57"/>
      <c r="ADJ78" s="57"/>
      <c r="ADK78" s="57"/>
      <c r="ADL78" s="57"/>
      <c r="ADM78" s="57"/>
      <c r="ADN78" s="57"/>
      <c r="ADO78" s="57"/>
      <c r="ADP78" s="57"/>
      <c r="ADQ78" s="57"/>
      <c r="ADR78" s="57"/>
      <c r="ADS78" s="57"/>
      <c r="ADT78" s="57"/>
      <c r="ADU78" s="57"/>
      <c r="ADV78" s="57"/>
      <c r="ADW78" s="57"/>
      <c r="ADX78" s="57"/>
      <c r="ADY78" s="57"/>
      <c r="ADZ78" s="57"/>
      <c r="AEA78" s="57"/>
      <c r="AEB78" s="57"/>
      <c r="AEC78" s="57"/>
      <c r="AED78" s="57"/>
      <c r="AEE78" s="57"/>
      <c r="AEF78" s="57"/>
      <c r="AEG78" s="57"/>
      <c r="AEH78" s="57"/>
      <c r="AEI78" s="57"/>
      <c r="AEJ78" s="57"/>
      <c r="AEK78" s="57"/>
      <c r="AEL78" s="57"/>
      <c r="AEM78" s="57"/>
      <c r="AEN78" s="57"/>
      <c r="AEO78" s="57"/>
      <c r="AEP78" s="57"/>
      <c r="AEQ78" s="57"/>
      <c r="AER78" s="57"/>
      <c r="AES78" s="57"/>
      <c r="AET78" s="57"/>
      <c r="AEU78" s="57"/>
      <c r="AEV78" s="57"/>
      <c r="AEW78" s="57"/>
      <c r="AEX78" s="57"/>
      <c r="AEY78" s="57"/>
      <c r="AEZ78" s="57"/>
      <c r="AFA78" s="57"/>
      <c r="AFB78" s="57"/>
      <c r="AFC78" s="57"/>
      <c r="AFD78" s="57"/>
      <c r="AFE78" s="57"/>
      <c r="AFF78" s="57"/>
      <c r="AFG78" s="57"/>
      <c r="AFH78" s="57"/>
      <c r="AFI78" s="57"/>
      <c r="AFJ78" s="57"/>
      <c r="AFK78" s="57"/>
      <c r="AFL78" s="57"/>
      <c r="AFM78" s="57"/>
      <c r="AFN78" s="57"/>
      <c r="AFO78" s="57"/>
      <c r="AFP78" s="57"/>
      <c r="AFQ78" s="57"/>
      <c r="AFR78" s="57"/>
      <c r="AFS78" s="57"/>
      <c r="AFT78" s="57"/>
      <c r="AFU78" s="57"/>
      <c r="AFV78" s="57"/>
      <c r="AFW78" s="57"/>
      <c r="AFX78" s="57"/>
      <c r="AFY78" s="57"/>
      <c r="AFZ78" s="57"/>
      <c r="AGA78" s="57"/>
      <c r="AGB78" s="57"/>
      <c r="AGC78" s="57"/>
      <c r="AGD78" s="57"/>
      <c r="AGE78" s="57"/>
      <c r="AGF78" s="57"/>
      <c r="AGG78" s="57"/>
      <c r="AGH78" s="57"/>
      <c r="AGI78" s="57"/>
      <c r="AGJ78" s="57"/>
      <c r="AGK78" s="57"/>
      <c r="AGL78" s="57"/>
      <c r="AGM78" s="57"/>
      <c r="AGN78" s="57"/>
      <c r="AGO78" s="57"/>
      <c r="AGP78" s="57"/>
      <c r="AGQ78" s="57"/>
      <c r="AGR78" s="57"/>
      <c r="AGS78" s="57"/>
      <c r="AGT78" s="57"/>
      <c r="AGU78" s="57"/>
      <c r="AGV78" s="57"/>
      <c r="AGW78" s="57"/>
      <c r="AGX78" s="57"/>
      <c r="AGY78" s="57"/>
      <c r="AGZ78" s="57"/>
      <c r="AHA78" s="57"/>
      <c r="AHB78" s="57"/>
      <c r="AHC78" s="57"/>
      <c r="AHD78" s="57"/>
      <c r="AHE78" s="57"/>
      <c r="AHF78" s="57"/>
      <c r="AHG78" s="57"/>
      <c r="AHH78" s="57"/>
      <c r="AHI78" s="57"/>
      <c r="AHJ78" s="57"/>
      <c r="AHK78" s="57"/>
      <c r="AHL78" s="57"/>
      <c r="AHM78" s="57"/>
      <c r="AHN78" s="57"/>
      <c r="AHO78" s="57"/>
      <c r="AHP78" s="57"/>
      <c r="AHQ78" s="57"/>
      <c r="AHR78" s="57"/>
      <c r="AHS78" s="57"/>
      <c r="AHT78" s="57"/>
      <c r="AHU78" s="57"/>
      <c r="AHV78" s="57"/>
      <c r="AHW78" s="57"/>
      <c r="AHX78" s="57"/>
      <c r="AHY78" s="57"/>
      <c r="AHZ78" s="57"/>
      <c r="AIA78" s="57"/>
      <c r="AIB78" s="57"/>
      <c r="AIC78" s="57"/>
      <c r="AID78" s="57"/>
      <c r="AIE78" s="57"/>
      <c r="AIF78" s="57"/>
      <c r="AIG78" s="57"/>
      <c r="AIH78" s="57"/>
      <c r="AII78" s="57"/>
      <c r="AIJ78" s="57"/>
      <c r="AIK78" s="57"/>
      <c r="AIL78" s="57"/>
      <c r="AIM78" s="57"/>
      <c r="AIN78" s="57"/>
      <c r="AIO78" s="57"/>
      <c r="AIP78" s="57"/>
      <c r="AIQ78" s="57"/>
      <c r="AIR78" s="57"/>
      <c r="AIS78" s="57"/>
      <c r="AIT78" s="57"/>
      <c r="AIU78" s="57"/>
      <c r="AIV78" s="57"/>
      <c r="AIW78" s="57"/>
      <c r="AIX78" s="57"/>
      <c r="AIY78" s="57"/>
      <c r="AIZ78" s="57"/>
      <c r="AJA78" s="57"/>
      <c r="AJB78" s="57"/>
      <c r="AJC78" s="57"/>
      <c r="AJD78" s="57"/>
      <c r="AJE78" s="57"/>
      <c r="AJF78" s="57"/>
      <c r="AJG78" s="57"/>
      <c r="AJH78" s="57"/>
      <c r="AJI78" s="57"/>
      <c r="AJJ78" s="57"/>
      <c r="AJK78" s="57"/>
      <c r="AJL78" s="57"/>
      <c r="AJM78" s="57"/>
      <c r="AJN78" s="57"/>
      <c r="AJO78" s="57"/>
      <c r="AJP78" s="57"/>
      <c r="AJQ78" s="57"/>
      <c r="AJR78" s="57"/>
      <c r="AJS78" s="57"/>
      <c r="AJT78" s="57"/>
      <c r="AJU78" s="57"/>
      <c r="AJV78" s="57"/>
      <c r="AJW78" s="57"/>
      <c r="AJX78" s="57"/>
      <c r="AJY78" s="57"/>
      <c r="AJZ78" s="57"/>
      <c r="AKA78" s="57"/>
      <c r="AKB78" s="57"/>
      <c r="AKC78" s="57"/>
      <c r="AKD78" s="57"/>
      <c r="AKE78" s="57"/>
      <c r="AKF78" s="57"/>
      <c r="AKG78" s="57"/>
      <c r="AKH78" s="57"/>
      <c r="AKI78" s="57"/>
      <c r="AKJ78" s="57"/>
      <c r="AKK78" s="57"/>
      <c r="AKL78" s="57"/>
      <c r="AKM78" s="57"/>
      <c r="AKN78" s="57"/>
      <c r="AKO78" s="57"/>
      <c r="AKP78" s="57"/>
      <c r="AKQ78" s="57"/>
      <c r="AKR78" s="57"/>
      <c r="AKS78" s="57"/>
      <c r="AKT78" s="57"/>
      <c r="AKU78" s="57"/>
      <c r="AKV78" s="57"/>
      <c r="AKW78" s="57"/>
      <c r="AKX78" s="57"/>
      <c r="AKY78" s="57"/>
      <c r="AKZ78" s="57"/>
      <c r="ALA78" s="57"/>
      <c r="ALB78" s="57"/>
      <c r="ALC78" s="57"/>
      <c r="ALD78" s="57"/>
      <c r="ALE78" s="57"/>
      <c r="ALF78" s="57"/>
      <c r="ALG78" s="57"/>
      <c r="ALH78" s="57"/>
      <c r="ALI78" s="57"/>
      <c r="ALJ78" s="57"/>
      <c r="ALK78" s="57"/>
      <c r="ALL78" s="57"/>
      <c r="ALM78" s="57"/>
      <c r="ALN78" s="57"/>
      <c r="ALO78" s="57"/>
      <c r="ALP78" s="57"/>
      <c r="ALQ78" s="57"/>
      <c r="ALR78" s="57"/>
      <c r="ALS78" s="57"/>
      <c r="ALT78" s="57"/>
      <c r="ALU78" s="57"/>
      <c r="ALV78" s="57"/>
      <c r="ALW78" s="57"/>
      <c r="ALX78" s="57"/>
      <c r="ALY78" s="57"/>
      <c r="ALZ78" s="57"/>
      <c r="AMA78" s="57"/>
      <c r="AMB78" s="57"/>
      <c r="AMC78" s="57"/>
      <c r="AMD78" s="57"/>
      <c r="AME78" s="57"/>
      <c r="AMF78" s="57"/>
      <c r="AMG78" s="57"/>
      <c r="AMH78" s="57"/>
      <c r="AMI78" s="57"/>
      <c r="AMJ78" s="57"/>
      <c r="AMK78" s="57"/>
      <c r="AML78" s="57"/>
      <c r="AMM78" s="57"/>
      <c r="AMN78" s="57"/>
      <c r="AMO78" s="57"/>
      <c r="AMP78" s="57"/>
      <c r="AMQ78" s="57"/>
      <c r="AMR78" s="57"/>
      <c r="AMS78" s="57"/>
      <c r="AMT78" s="57"/>
      <c r="AMU78" s="57"/>
      <c r="AMV78" s="57"/>
      <c r="AMW78" s="57"/>
      <c r="AMX78" s="57"/>
      <c r="AMY78" s="57"/>
      <c r="AMZ78" s="57"/>
      <c r="ANA78" s="57"/>
      <c r="ANB78" s="57"/>
      <c r="ANC78" s="57"/>
      <c r="AND78" s="57"/>
      <c r="ANE78" s="57"/>
      <c r="ANF78" s="57"/>
      <c r="ANG78" s="57"/>
      <c r="ANH78" s="57"/>
      <c r="ANI78" s="57"/>
      <c r="ANJ78" s="57"/>
      <c r="ANK78" s="57"/>
      <c r="ANL78" s="57"/>
      <c r="ANM78" s="57"/>
      <c r="ANN78" s="57"/>
      <c r="ANO78" s="57"/>
      <c r="ANP78" s="57"/>
      <c r="ANQ78" s="57"/>
      <c r="ANR78" s="57"/>
      <c r="ANS78" s="57"/>
      <c r="ANT78" s="57"/>
      <c r="ANU78" s="57"/>
      <c r="ANV78" s="57"/>
      <c r="ANW78" s="57"/>
      <c r="ANX78" s="57"/>
      <c r="ANY78" s="57"/>
      <c r="ANZ78" s="57"/>
      <c r="AOA78" s="57"/>
      <c r="AOB78" s="57"/>
      <c r="AOC78" s="57"/>
      <c r="AOD78" s="57"/>
      <c r="AOE78" s="57"/>
      <c r="AOF78" s="57"/>
      <c r="AOG78" s="57"/>
      <c r="AOH78" s="57"/>
      <c r="AOI78" s="57"/>
      <c r="AOJ78" s="57"/>
      <c r="AOK78" s="57"/>
      <c r="AOL78" s="57"/>
      <c r="AOM78" s="57"/>
      <c r="AON78" s="57"/>
      <c r="AOO78" s="57"/>
      <c r="AOP78" s="57"/>
      <c r="AOQ78" s="57"/>
      <c r="AOR78" s="57"/>
      <c r="AOS78" s="57"/>
      <c r="AOT78" s="57"/>
      <c r="AOU78" s="57"/>
      <c r="AOV78" s="57"/>
      <c r="AOW78" s="57"/>
      <c r="AOX78" s="57"/>
      <c r="AOY78" s="57"/>
      <c r="AOZ78" s="57"/>
      <c r="APA78" s="57"/>
      <c r="APB78" s="57"/>
      <c r="APC78" s="57"/>
      <c r="APD78" s="57"/>
      <c r="APE78" s="57"/>
      <c r="APF78" s="57"/>
      <c r="APG78" s="57"/>
      <c r="APH78" s="57"/>
      <c r="API78" s="57"/>
      <c r="APJ78" s="57"/>
      <c r="APK78" s="57"/>
      <c r="APL78" s="57"/>
      <c r="APM78" s="57"/>
      <c r="APN78" s="57"/>
      <c r="APO78" s="57"/>
      <c r="APP78" s="57"/>
      <c r="APQ78" s="57"/>
      <c r="APR78" s="57"/>
      <c r="APS78" s="57"/>
      <c r="APT78" s="57"/>
      <c r="APU78" s="57"/>
      <c r="APV78" s="57"/>
      <c r="APW78" s="57"/>
      <c r="APX78" s="57"/>
      <c r="APY78" s="57"/>
    </row>
    <row r="79" spans="1:1117" x14ac:dyDescent="0.2">
      <c r="A79" s="53" t="s">
        <v>509</v>
      </c>
      <c r="B79" s="50">
        <v>1926.35</v>
      </c>
      <c r="C79" s="50"/>
      <c r="D79" s="50">
        <v>0</v>
      </c>
      <c r="E79" s="50">
        <v>440519.04</v>
      </c>
      <c r="F79" s="50">
        <v>64610.66</v>
      </c>
      <c r="G79" s="50">
        <v>9322.6299999999992</v>
      </c>
      <c r="H79" s="50"/>
      <c r="I79" s="50">
        <v>163275.13</v>
      </c>
      <c r="J79" s="50">
        <v>46337.47</v>
      </c>
      <c r="K79" s="50"/>
      <c r="L79" s="50">
        <v>336892.09</v>
      </c>
      <c r="M79" s="50"/>
      <c r="N79" s="50"/>
      <c r="O79" s="50">
        <v>0</v>
      </c>
      <c r="P79" s="50">
        <v>0</v>
      </c>
      <c r="Q79" s="50">
        <v>18922.59</v>
      </c>
      <c r="R79" s="50">
        <v>55466.68</v>
      </c>
      <c r="S79" s="50"/>
      <c r="T79" s="50">
        <v>1562.43</v>
      </c>
      <c r="U79" s="50">
        <v>24276.0546875</v>
      </c>
      <c r="V79" s="50">
        <v>970.9</v>
      </c>
      <c r="W79" s="50">
        <v>37422.129999999997</v>
      </c>
      <c r="X79" s="50">
        <v>160.25</v>
      </c>
      <c r="Y79" s="50">
        <f t="shared" si="13"/>
        <v>1201664.4046874996</v>
      </c>
      <c r="Z79" s="57"/>
      <c r="AA79" s="73"/>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7"/>
      <c r="IV79" s="57"/>
      <c r="IW79" s="57"/>
      <c r="IX79" s="57"/>
      <c r="IY79" s="57"/>
      <c r="IZ79" s="57"/>
      <c r="JA79" s="57"/>
      <c r="JB79" s="57"/>
      <c r="JC79" s="57"/>
      <c r="JD79" s="57"/>
      <c r="JE79" s="57"/>
      <c r="JF79" s="57"/>
      <c r="JG79" s="57"/>
      <c r="JH79" s="57"/>
      <c r="JI79" s="57"/>
      <c r="JJ79" s="57"/>
      <c r="JK79" s="57"/>
      <c r="JL79" s="57"/>
      <c r="JM79" s="57"/>
      <c r="JN79" s="57"/>
      <c r="JO79" s="57"/>
      <c r="JP79" s="57"/>
      <c r="JQ79" s="57"/>
      <c r="JR79" s="57"/>
      <c r="JS79" s="57"/>
      <c r="JT79" s="57"/>
      <c r="JU79" s="57"/>
      <c r="JV79" s="57"/>
      <c r="JW79" s="57"/>
      <c r="JX79" s="57"/>
      <c r="JY79" s="57"/>
      <c r="JZ79" s="57"/>
      <c r="KA79" s="57"/>
      <c r="KB79" s="57"/>
      <c r="KC79" s="57"/>
      <c r="KD79" s="57"/>
      <c r="KE79" s="57"/>
      <c r="KF79" s="57"/>
      <c r="KG79" s="57"/>
      <c r="KH79" s="57"/>
      <c r="KI79" s="57"/>
      <c r="KJ79" s="57"/>
      <c r="KK79" s="57"/>
      <c r="KL79" s="57"/>
      <c r="KM79" s="57"/>
      <c r="KN79" s="57"/>
      <c r="KO79" s="57"/>
      <c r="KP79" s="57"/>
      <c r="KQ79" s="57"/>
      <c r="KR79" s="57"/>
      <c r="KS79" s="57"/>
      <c r="KT79" s="57"/>
      <c r="KU79" s="57"/>
      <c r="KV79" s="57"/>
      <c r="KW79" s="57"/>
      <c r="KX79" s="57"/>
      <c r="KY79" s="57"/>
      <c r="KZ79" s="57"/>
      <c r="LA79" s="57"/>
      <c r="LB79" s="57"/>
      <c r="LC79" s="57"/>
      <c r="LD79" s="57"/>
      <c r="LE79" s="57"/>
      <c r="LF79" s="57"/>
      <c r="LG79" s="57"/>
      <c r="LH79" s="57"/>
      <c r="LI79" s="57"/>
      <c r="LJ79" s="57"/>
      <c r="LK79" s="57"/>
      <c r="LL79" s="57"/>
      <c r="LM79" s="57"/>
      <c r="LN79" s="57"/>
      <c r="LO79" s="57"/>
      <c r="LP79" s="57"/>
      <c r="LQ79" s="57"/>
      <c r="LR79" s="57"/>
      <c r="LS79" s="57"/>
      <c r="LT79" s="57"/>
      <c r="LU79" s="57"/>
      <c r="LV79" s="57"/>
      <c r="LW79" s="57"/>
      <c r="LX79" s="57"/>
      <c r="LY79" s="57"/>
      <c r="LZ79" s="57"/>
      <c r="MA79" s="57"/>
      <c r="MB79" s="57"/>
      <c r="MC79" s="57"/>
      <c r="MD79" s="57"/>
      <c r="ME79" s="57"/>
      <c r="MF79" s="57"/>
      <c r="MG79" s="57"/>
      <c r="MH79" s="57"/>
      <c r="MI79" s="57"/>
      <c r="MJ79" s="57"/>
      <c r="MK79" s="57"/>
      <c r="ML79" s="57"/>
      <c r="MM79" s="57"/>
      <c r="MN79" s="57"/>
      <c r="MO79" s="57"/>
      <c r="MP79" s="57"/>
      <c r="MQ79" s="57"/>
      <c r="MR79" s="57"/>
      <c r="MS79" s="57"/>
      <c r="MT79" s="57"/>
      <c r="MU79" s="57"/>
      <c r="MV79" s="57"/>
      <c r="MW79" s="57"/>
      <c r="MX79" s="57"/>
      <c r="MY79" s="57"/>
      <c r="MZ79" s="57"/>
      <c r="NA79" s="57"/>
      <c r="NB79" s="57"/>
      <c r="NC79" s="57"/>
      <c r="ND79" s="57"/>
      <c r="NE79" s="57"/>
      <c r="NF79" s="57"/>
      <c r="NG79" s="57"/>
      <c r="NH79" s="57"/>
      <c r="NI79" s="57"/>
      <c r="NJ79" s="57"/>
      <c r="NK79" s="57"/>
      <c r="NL79" s="57"/>
      <c r="NM79" s="57"/>
      <c r="NN79" s="57"/>
      <c r="NO79" s="57"/>
      <c r="NP79" s="57"/>
      <c r="NQ79" s="57"/>
      <c r="NR79" s="57"/>
      <c r="NS79" s="57"/>
      <c r="NT79" s="57"/>
      <c r="NU79" s="57"/>
      <c r="NV79" s="57"/>
      <c r="NW79" s="57"/>
      <c r="NX79" s="57"/>
      <c r="NY79" s="57"/>
      <c r="NZ79" s="57"/>
      <c r="OA79" s="57"/>
      <c r="OB79" s="57"/>
      <c r="OC79" s="57"/>
      <c r="OD79" s="57"/>
      <c r="OE79" s="57"/>
      <c r="OF79" s="57"/>
      <c r="OG79" s="57"/>
      <c r="OH79" s="57"/>
      <c r="OI79" s="57"/>
      <c r="OJ79" s="57"/>
      <c r="OK79" s="57"/>
      <c r="OL79" s="57"/>
      <c r="OM79" s="57"/>
      <c r="ON79" s="57"/>
      <c r="OO79" s="57"/>
      <c r="OP79" s="57"/>
      <c r="OQ79" s="57"/>
      <c r="OR79" s="57"/>
      <c r="OS79" s="57"/>
      <c r="OT79" s="57"/>
      <c r="OU79" s="57"/>
      <c r="OV79" s="57"/>
      <c r="OW79" s="57"/>
      <c r="OX79" s="57"/>
      <c r="OY79" s="57"/>
      <c r="OZ79" s="57"/>
      <c r="PA79" s="57"/>
      <c r="PB79" s="57"/>
      <c r="PC79" s="57"/>
      <c r="PD79" s="57"/>
      <c r="PE79" s="57"/>
      <c r="PF79" s="57"/>
      <c r="PG79" s="57"/>
      <c r="PH79" s="57"/>
      <c r="PI79" s="57"/>
      <c r="PJ79" s="57"/>
      <c r="PK79" s="57"/>
      <c r="PL79" s="57"/>
      <c r="PM79" s="57"/>
      <c r="PN79" s="57"/>
      <c r="PO79" s="57"/>
      <c r="PP79" s="57"/>
      <c r="PQ79" s="57"/>
      <c r="PR79" s="57"/>
      <c r="PS79" s="57"/>
      <c r="PT79" s="57"/>
      <c r="PU79" s="57"/>
      <c r="PV79" s="57"/>
      <c r="PW79" s="57"/>
      <c r="PX79" s="57"/>
      <c r="PY79" s="57"/>
      <c r="PZ79" s="57"/>
      <c r="QA79" s="57"/>
      <c r="QB79" s="57"/>
      <c r="QC79" s="57"/>
      <c r="QD79" s="57"/>
      <c r="QE79" s="57"/>
      <c r="QF79" s="57"/>
      <c r="QG79" s="57"/>
      <c r="QH79" s="57"/>
      <c r="QI79" s="57"/>
      <c r="QJ79" s="57"/>
      <c r="QK79" s="57"/>
      <c r="QL79" s="57"/>
      <c r="QM79" s="57"/>
      <c r="QN79" s="57"/>
      <c r="QO79" s="57"/>
      <c r="QP79" s="57"/>
      <c r="QQ79" s="57"/>
      <c r="QR79" s="57"/>
      <c r="QS79" s="57"/>
      <c r="QT79" s="57"/>
      <c r="QU79" s="57"/>
      <c r="QV79" s="57"/>
      <c r="QW79" s="57"/>
      <c r="QX79" s="57"/>
      <c r="QY79" s="57"/>
      <c r="QZ79" s="57"/>
      <c r="RA79" s="57"/>
      <c r="RB79" s="57"/>
      <c r="RC79" s="57"/>
      <c r="RD79" s="57"/>
      <c r="RE79" s="57"/>
      <c r="RF79" s="57"/>
      <c r="RG79" s="57"/>
      <c r="RH79" s="57"/>
      <c r="RI79" s="57"/>
      <c r="RJ79" s="57"/>
      <c r="RK79" s="57"/>
      <c r="RL79" s="57"/>
      <c r="RM79" s="57"/>
      <c r="RN79" s="57"/>
      <c r="RO79" s="57"/>
      <c r="RP79" s="57"/>
      <c r="RQ79" s="57"/>
      <c r="RR79" s="57"/>
      <c r="RS79" s="57"/>
      <c r="RT79" s="57"/>
      <c r="RU79" s="57"/>
      <c r="RV79" s="57"/>
      <c r="RW79" s="57"/>
      <c r="RX79" s="57"/>
      <c r="RY79" s="57"/>
      <c r="RZ79" s="57"/>
      <c r="SA79" s="57"/>
      <c r="SB79" s="57"/>
      <c r="SC79" s="57"/>
      <c r="SD79" s="57"/>
      <c r="SE79" s="57"/>
      <c r="SF79" s="57"/>
      <c r="SG79" s="57"/>
      <c r="SH79" s="57"/>
      <c r="SI79" s="57"/>
      <c r="SJ79" s="57"/>
      <c r="SK79" s="57"/>
      <c r="SL79" s="57"/>
      <c r="SM79" s="57"/>
      <c r="SN79" s="57"/>
      <c r="SO79" s="57"/>
      <c r="SP79" s="57"/>
      <c r="SQ79" s="57"/>
      <c r="SR79" s="57"/>
      <c r="SS79" s="57"/>
      <c r="ST79" s="57"/>
      <c r="SU79" s="57"/>
      <c r="SV79" s="57"/>
      <c r="SW79" s="57"/>
      <c r="SX79" s="57"/>
      <c r="SY79" s="57"/>
      <c r="SZ79" s="57"/>
      <c r="TA79" s="57"/>
      <c r="TB79" s="57"/>
      <c r="TC79" s="57"/>
      <c r="TD79" s="57"/>
      <c r="TE79" s="57"/>
      <c r="TF79" s="57"/>
      <c r="TG79" s="57"/>
      <c r="TH79" s="57"/>
      <c r="TI79" s="57"/>
      <c r="TJ79" s="57"/>
      <c r="TK79" s="57"/>
      <c r="TL79" s="57"/>
      <c r="TM79" s="57"/>
      <c r="TN79" s="57"/>
      <c r="TO79" s="57"/>
      <c r="TP79" s="57"/>
      <c r="TQ79" s="57"/>
      <c r="TR79" s="57"/>
      <c r="TS79" s="57"/>
      <c r="TT79" s="57"/>
      <c r="TU79" s="57"/>
      <c r="TV79" s="57"/>
      <c r="TW79" s="57"/>
      <c r="TX79" s="57"/>
      <c r="TY79" s="57"/>
      <c r="TZ79" s="57"/>
      <c r="UA79" s="57"/>
      <c r="UB79" s="57"/>
      <c r="UC79" s="57"/>
      <c r="UD79" s="57"/>
      <c r="UE79" s="57"/>
      <c r="UF79" s="57"/>
      <c r="UG79" s="57"/>
      <c r="UH79" s="57"/>
      <c r="UI79" s="57"/>
      <c r="UJ79" s="57"/>
      <c r="UK79" s="57"/>
      <c r="UL79" s="57"/>
      <c r="UM79" s="57"/>
      <c r="UN79" s="57"/>
      <c r="UO79" s="57"/>
      <c r="UP79" s="57"/>
      <c r="UQ79" s="57"/>
      <c r="UR79" s="57"/>
      <c r="US79" s="57"/>
      <c r="UT79" s="57"/>
      <c r="UU79" s="57"/>
      <c r="UV79" s="57"/>
      <c r="UW79" s="57"/>
      <c r="UX79" s="57"/>
      <c r="UY79" s="57"/>
      <c r="UZ79" s="57"/>
      <c r="VA79" s="57"/>
      <c r="VB79" s="57"/>
      <c r="VC79" s="57"/>
      <c r="VD79" s="57"/>
      <c r="VE79" s="57"/>
      <c r="VF79" s="57"/>
      <c r="VG79" s="57"/>
      <c r="VH79" s="57"/>
      <c r="VI79" s="57"/>
      <c r="VJ79" s="57"/>
      <c r="VK79" s="57"/>
      <c r="VL79" s="57"/>
      <c r="VM79" s="57"/>
      <c r="VN79" s="57"/>
      <c r="VO79" s="57"/>
      <c r="VP79" s="57"/>
      <c r="VQ79" s="57"/>
      <c r="VR79" s="57"/>
      <c r="VS79" s="57"/>
      <c r="VT79" s="57"/>
      <c r="VU79" s="57"/>
      <c r="VV79" s="57"/>
      <c r="VW79" s="57"/>
      <c r="VX79" s="57"/>
      <c r="VY79" s="57"/>
      <c r="VZ79" s="57"/>
      <c r="WA79" s="57"/>
      <c r="WB79" s="57"/>
      <c r="WC79" s="57"/>
      <c r="WD79" s="57"/>
      <c r="WE79" s="57"/>
      <c r="WF79" s="57"/>
      <c r="WG79" s="57"/>
      <c r="WH79" s="57"/>
      <c r="WI79" s="57"/>
      <c r="WJ79" s="57"/>
      <c r="WK79" s="57"/>
      <c r="WL79" s="57"/>
      <c r="WM79" s="57"/>
      <c r="WN79" s="57"/>
      <c r="WO79" s="57"/>
      <c r="WP79" s="57"/>
      <c r="WQ79" s="57"/>
      <c r="WR79" s="57"/>
      <c r="WS79" s="57"/>
      <c r="WT79" s="57"/>
      <c r="WU79" s="57"/>
      <c r="WV79" s="57"/>
      <c r="WW79" s="57"/>
      <c r="WX79" s="57"/>
      <c r="WY79" s="57"/>
      <c r="WZ79" s="57"/>
      <c r="XA79" s="57"/>
      <c r="XB79" s="57"/>
      <c r="XC79" s="57"/>
      <c r="XD79" s="57"/>
      <c r="XE79" s="57"/>
      <c r="XF79" s="57"/>
      <c r="XG79" s="57"/>
      <c r="XH79" s="57"/>
      <c r="XI79" s="57"/>
      <c r="XJ79" s="57"/>
      <c r="XK79" s="57"/>
      <c r="XL79" s="57"/>
      <c r="XM79" s="57"/>
      <c r="XN79" s="57"/>
      <c r="XO79" s="57"/>
      <c r="XP79" s="57"/>
      <c r="XQ79" s="57"/>
      <c r="XR79" s="57"/>
      <c r="XS79" s="57"/>
      <c r="XT79" s="57"/>
      <c r="XU79" s="57"/>
      <c r="XV79" s="57"/>
      <c r="XW79" s="57"/>
      <c r="XX79" s="57"/>
      <c r="XY79" s="57"/>
      <c r="XZ79" s="57"/>
      <c r="YA79" s="57"/>
      <c r="YB79" s="57"/>
      <c r="YC79" s="57"/>
      <c r="YD79" s="57"/>
      <c r="YE79" s="57"/>
      <c r="YF79" s="57"/>
      <c r="YG79" s="57"/>
      <c r="YH79" s="57"/>
      <c r="YI79" s="57"/>
      <c r="YJ79" s="57"/>
      <c r="YK79" s="57"/>
      <c r="YL79" s="57"/>
      <c r="YM79" s="57"/>
      <c r="YN79" s="57"/>
      <c r="YO79" s="57"/>
      <c r="YP79" s="57"/>
      <c r="YQ79" s="57"/>
      <c r="YR79" s="57"/>
      <c r="YS79" s="57"/>
      <c r="YT79" s="57"/>
      <c r="YU79" s="57"/>
      <c r="YV79" s="57"/>
      <c r="YW79" s="57"/>
      <c r="YX79" s="57"/>
      <c r="YY79" s="57"/>
      <c r="YZ79" s="57"/>
      <c r="ZA79" s="57"/>
      <c r="ZB79" s="57"/>
      <c r="ZC79" s="57"/>
      <c r="ZD79" s="57"/>
      <c r="ZE79" s="57"/>
      <c r="ZF79" s="57"/>
      <c r="ZG79" s="57"/>
      <c r="ZH79" s="57"/>
      <c r="ZI79" s="57"/>
      <c r="ZJ79" s="57"/>
      <c r="ZK79" s="57"/>
      <c r="ZL79" s="57"/>
      <c r="ZM79" s="57"/>
      <c r="ZN79" s="57"/>
      <c r="ZO79" s="57"/>
      <c r="ZP79" s="57"/>
      <c r="ZQ79" s="57"/>
      <c r="ZR79" s="57"/>
      <c r="ZS79" s="57"/>
      <c r="ZT79" s="57"/>
      <c r="ZU79" s="57"/>
      <c r="ZV79" s="57"/>
      <c r="ZW79" s="57"/>
      <c r="ZX79" s="57"/>
      <c r="ZY79" s="57"/>
      <c r="ZZ79" s="57"/>
      <c r="AAA79" s="57"/>
      <c r="AAB79" s="57"/>
      <c r="AAC79" s="57"/>
      <c r="AAD79" s="57"/>
      <c r="AAE79" s="57"/>
      <c r="AAF79" s="57"/>
      <c r="AAG79" s="57"/>
      <c r="AAH79" s="57"/>
      <c r="AAI79" s="57"/>
      <c r="AAJ79" s="57"/>
      <c r="AAK79" s="57"/>
      <c r="AAL79" s="57"/>
      <c r="AAM79" s="57"/>
      <c r="AAN79" s="57"/>
      <c r="AAO79" s="57"/>
      <c r="AAP79" s="57"/>
      <c r="AAQ79" s="57"/>
      <c r="AAR79" s="57"/>
      <c r="AAS79" s="57"/>
      <c r="AAT79" s="57"/>
      <c r="AAU79" s="57"/>
      <c r="AAV79" s="57"/>
      <c r="AAW79" s="57"/>
      <c r="AAX79" s="57"/>
      <c r="AAY79" s="57"/>
      <c r="AAZ79" s="57"/>
      <c r="ABA79" s="57"/>
      <c r="ABB79" s="57"/>
      <c r="ABC79" s="57"/>
      <c r="ABD79" s="57"/>
      <c r="ABE79" s="57"/>
      <c r="ABF79" s="57"/>
      <c r="ABG79" s="57"/>
      <c r="ABH79" s="57"/>
      <c r="ABI79" s="57"/>
      <c r="ABJ79" s="57"/>
      <c r="ABK79" s="57"/>
      <c r="ABL79" s="57"/>
      <c r="ABM79" s="57"/>
      <c r="ABN79" s="57"/>
      <c r="ABO79" s="57"/>
      <c r="ABP79" s="57"/>
      <c r="ABQ79" s="57"/>
      <c r="ABR79" s="57"/>
      <c r="ABS79" s="57"/>
      <c r="ABT79" s="57"/>
      <c r="ABU79" s="57"/>
      <c r="ABV79" s="57"/>
      <c r="ABW79" s="57"/>
      <c r="ABX79" s="57"/>
      <c r="ABY79" s="57"/>
      <c r="ABZ79" s="57"/>
      <c r="ACA79" s="57"/>
      <c r="ACB79" s="57"/>
      <c r="ACC79" s="57"/>
      <c r="ACD79" s="57"/>
      <c r="ACE79" s="57"/>
      <c r="ACF79" s="57"/>
      <c r="ACG79" s="57"/>
      <c r="ACH79" s="57"/>
      <c r="ACI79" s="57"/>
      <c r="ACJ79" s="57"/>
      <c r="ACK79" s="57"/>
      <c r="ACL79" s="57"/>
      <c r="ACM79" s="57"/>
      <c r="ACN79" s="57"/>
      <c r="ACO79" s="57"/>
      <c r="ACP79" s="57"/>
      <c r="ACQ79" s="57"/>
      <c r="ACR79" s="57"/>
      <c r="ACS79" s="57"/>
      <c r="ACT79" s="57"/>
      <c r="ACU79" s="57"/>
      <c r="ACV79" s="57"/>
      <c r="ACW79" s="57"/>
      <c r="ACX79" s="57"/>
      <c r="ACY79" s="57"/>
      <c r="ACZ79" s="57"/>
      <c r="ADA79" s="57"/>
      <c r="ADB79" s="57"/>
      <c r="ADC79" s="57"/>
      <c r="ADD79" s="57"/>
      <c r="ADE79" s="57"/>
      <c r="ADF79" s="57"/>
      <c r="ADG79" s="57"/>
      <c r="ADH79" s="57"/>
      <c r="ADI79" s="57"/>
      <c r="ADJ79" s="57"/>
      <c r="ADK79" s="57"/>
      <c r="ADL79" s="57"/>
      <c r="ADM79" s="57"/>
      <c r="ADN79" s="57"/>
      <c r="ADO79" s="57"/>
      <c r="ADP79" s="57"/>
      <c r="ADQ79" s="57"/>
      <c r="ADR79" s="57"/>
      <c r="ADS79" s="57"/>
      <c r="ADT79" s="57"/>
      <c r="ADU79" s="57"/>
      <c r="ADV79" s="57"/>
      <c r="ADW79" s="57"/>
      <c r="ADX79" s="57"/>
      <c r="ADY79" s="57"/>
      <c r="ADZ79" s="57"/>
      <c r="AEA79" s="57"/>
      <c r="AEB79" s="57"/>
      <c r="AEC79" s="57"/>
      <c r="AED79" s="57"/>
      <c r="AEE79" s="57"/>
      <c r="AEF79" s="57"/>
      <c r="AEG79" s="57"/>
      <c r="AEH79" s="57"/>
      <c r="AEI79" s="57"/>
      <c r="AEJ79" s="57"/>
      <c r="AEK79" s="57"/>
      <c r="AEL79" s="57"/>
      <c r="AEM79" s="57"/>
      <c r="AEN79" s="57"/>
      <c r="AEO79" s="57"/>
      <c r="AEP79" s="57"/>
      <c r="AEQ79" s="57"/>
      <c r="AER79" s="57"/>
      <c r="AES79" s="57"/>
      <c r="AET79" s="57"/>
      <c r="AEU79" s="57"/>
      <c r="AEV79" s="57"/>
      <c r="AEW79" s="57"/>
      <c r="AEX79" s="57"/>
      <c r="AEY79" s="57"/>
      <c r="AEZ79" s="57"/>
      <c r="AFA79" s="57"/>
      <c r="AFB79" s="57"/>
      <c r="AFC79" s="57"/>
      <c r="AFD79" s="57"/>
      <c r="AFE79" s="57"/>
      <c r="AFF79" s="57"/>
      <c r="AFG79" s="57"/>
      <c r="AFH79" s="57"/>
      <c r="AFI79" s="57"/>
      <c r="AFJ79" s="57"/>
      <c r="AFK79" s="57"/>
      <c r="AFL79" s="57"/>
      <c r="AFM79" s="57"/>
      <c r="AFN79" s="57"/>
      <c r="AFO79" s="57"/>
      <c r="AFP79" s="57"/>
      <c r="AFQ79" s="57"/>
      <c r="AFR79" s="57"/>
      <c r="AFS79" s="57"/>
      <c r="AFT79" s="57"/>
      <c r="AFU79" s="57"/>
      <c r="AFV79" s="57"/>
      <c r="AFW79" s="57"/>
      <c r="AFX79" s="57"/>
      <c r="AFY79" s="57"/>
      <c r="AFZ79" s="57"/>
      <c r="AGA79" s="57"/>
      <c r="AGB79" s="57"/>
      <c r="AGC79" s="57"/>
      <c r="AGD79" s="57"/>
      <c r="AGE79" s="57"/>
      <c r="AGF79" s="57"/>
      <c r="AGG79" s="57"/>
      <c r="AGH79" s="57"/>
      <c r="AGI79" s="57"/>
      <c r="AGJ79" s="57"/>
      <c r="AGK79" s="57"/>
      <c r="AGL79" s="57"/>
      <c r="AGM79" s="57"/>
      <c r="AGN79" s="57"/>
      <c r="AGO79" s="57"/>
      <c r="AGP79" s="57"/>
      <c r="AGQ79" s="57"/>
      <c r="AGR79" s="57"/>
      <c r="AGS79" s="57"/>
      <c r="AGT79" s="57"/>
      <c r="AGU79" s="57"/>
      <c r="AGV79" s="57"/>
      <c r="AGW79" s="57"/>
      <c r="AGX79" s="57"/>
      <c r="AGY79" s="57"/>
      <c r="AGZ79" s="57"/>
      <c r="AHA79" s="57"/>
      <c r="AHB79" s="57"/>
      <c r="AHC79" s="57"/>
      <c r="AHD79" s="57"/>
      <c r="AHE79" s="57"/>
      <c r="AHF79" s="57"/>
      <c r="AHG79" s="57"/>
      <c r="AHH79" s="57"/>
      <c r="AHI79" s="57"/>
      <c r="AHJ79" s="57"/>
      <c r="AHK79" s="57"/>
      <c r="AHL79" s="57"/>
      <c r="AHM79" s="57"/>
      <c r="AHN79" s="57"/>
      <c r="AHO79" s="57"/>
      <c r="AHP79" s="57"/>
      <c r="AHQ79" s="57"/>
      <c r="AHR79" s="57"/>
      <c r="AHS79" s="57"/>
      <c r="AHT79" s="57"/>
      <c r="AHU79" s="57"/>
      <c r="AHV79" s="57"/>
      <c r="AHW79" s="57"/>
      <c r="AHX79" s="57"/>
      <c r="AHY79" s="57"/>
      <c r="AHZ79" s="57"/>
      <c r="AIA79" s="57"/>
      <c r="AIB79" s="57"/>
      <c r="AIC79" s="57"/>
      <c r="AID79" s="57"/>
      <c r="AIE79" s="57"/>
      <c r="AIF79" s="57"/>
      <c r="AIG79" s="57"/>
      <c r="AIH79" s="57"/>
      <c r="AII79" s="57"/>
      <c r="AIJ79" s="57"/>
      <c r="AIK79" s="57"/>
      <c r="AIL79" s="57"/>
      <c r="AIM79" s="57"/>
      <c r="AIN79" s="57"/>
      <c r="AIO79" s="57"/>
      <c r="AIP79" s="57"/>
      <c r="AIQ79" s="57"/>
      <c r="AIR79" s="57"/>
      <c r="AIS79" s="57"/>
      <c r="AIT79" s="57"/>
      <c r="AIU79" s="57"/>
      <c r="AIV79" s="57"/>
      <c r="AIW79" s="57"/>
      <c r="AIX79" s="57"/>
      <c r="AIY79" s="57"/>
      <c r="AIZ79" s="57"/>
      <c r="AJA79" s="57"/>
      <c r="AJB79" s="57"/>
      <c r="AJC79" s="57"/>
      <c r="AJD79" s="57"/>
      <c r="AJE79" s="57"/>
      <c r="AJF79" s="57"/>
      <c r="AJG79" s="57"/>
      <c r="AJH79" s="57"/>
      <c r="AJI79" s="57"/>
      <c r="AJJ79" s="57"/>
      <c r="AJK79" s="57"/>
      <c r="AJL79" s="57"/>
      <c r="AJM79" s="57"/>
      <c r="AJN79" s="57"/>
      <c r="AJO79" s="57"/>
      <c r="AJP79" s="57"/>
      <c r="AJQ79" s="57"/>
      <c r="AJR79" s="57"/>
      <c r="AJS79" s="57"/>
      <c r="AJT79" s="57"/>
      <c r="AJU79" s="57"/>
      <c r="AJV79" s="57"/>
      <c r="AJW79" s="57"/>
      <c r="AJX79" s="57"/>
      <c r="AJY79" s="57"/>
      <c r="AJZ79" s="57"/>
      <c r="AKA79" s="57"/>
      <c r="AKB79" s="57"/>
      <c r="AKC79" s="57"/>
      <c r="AKD79" s="57"/>
      <c r="AKE79" s="57"/>
      <c r="AKF79" s="57"/>
      <c r="AKG79" s="57"/>
      <c r="AKH79" s="57"/>
      <c r="AKI79" s="57"/>
      <c r="AKJ79" s="57"/>
      <c r="AKK79" s="57"/>
      <c r="AKL79" s="57"/>
      <c r="AKM79" s="57"/>
      <c r="AKN79" s="57"/>
      <c r="AKO79" s="57"/>
      <c r="AKP79" s="57"/>
      <c r="AKQ79" s="57"/>
      <c r="AKR79" s="57"/>
      <c r="AKS79" s="57"/>
      <c r="AKT79" s="57"/>
      <c r="AKU79" s="57"/>
      <c r="AKV79" s="57"/>
      <c r="AKW79" s="57"/>
      <c r="AKX79" s="57"/>
      <c r="AKY79" s="57"/>
      <c r="AKZ79" s="57"/>
      <c r="ALA79" s="57"/>
      <c r="ALB79" s="57"/>
      <c r="ALC79" s="57"/>
      <c r="ALD79" s="57"/>
      <c r="ALE79" s="57"/>
      <c r="ALF79" s="57"/>
      <c r="ALG79" s="57"/>
      <c r="ALH79" s="57"/>
      <c r="ALI79" s="57"/>
      <c r="ALJ79" s="57"/>
      <c r="ALK79" s="57"/>
      <c r="ALL79" s="57"/>
      <c r="ALM79" s="57"/>
      <c r="ALN79" s="57"/>
      <c r="ALO79" s="57"/>
      <c r="ALP79" s="57"/>
      <c r="ALQ79" s="57"/>
      <c r="ALR79" s="57"/>
      <c r="ALS79" s="57"/>
      <c r="ALT79" s="57"/>
      <c r="ALU79" s="57"/>
      <c r="ALV79" s="57"/>
      <c r="ALW79" s="57"/>
      <c r="ALX79" s="57"/>
      <c r="ALY79" s="57"/>
      <c r="ALZ79" s="57"/>
      <c r="AMA79" s="57"/>
      <c r="AMB79" s="57"/>
      <c r="AMC79" s="57"/>
      <c r="AMD79" s="57"/>
      <c r="AME79" s="57"/>
      <c r="AMF79" s="57"/>
      <c r="AMG79" s="57"/>
      <c r="AMH79" s="57"/>
      <c r="AMI79" s="57"/>
      <c r="AMJ79" s="57"/>
      <c r="AMK79" s="57"/>
      <c r="AML79" s="57"/>
      <c r="AMM79" s="57"/>
      <c r="AMN79" s="57"/>
      <c r="AMO79" s="57"/>
      <c r="AMP79" s="57"/>
      <c r="AMQ79" s="57"/>
      <c r="AMR79" s="57"/>
      <c r="AMS79" s="57"/>
      <c r="AMT79" s="57"/>
      <c r="AMU79" s="57"/>
      <c r="AMV79" s="57"/>
      <c r="AMW79" s="57"/>
      <c r="AMX79" s="57"/>
      <c r="AMY79" s="57"/>
      <c r="AMZ79" s="57"/>
      <c r="ANA79" s="57"/>
      <c r="ANB79" s="57"/>
      <c r="ANC79" s="57"/>
      <c r="AND79" s="57"/>
      <c r="ANE79" s="57"/>
      <c r="ANF79" s="57"/>
      <c r="ANG79" s="57"/>
      <c r="ANH79" s="57"/>
      <c r="ANI79" s="57"/>
      <c r="ANJ79" s="57"/>
      <c r="ANK79" s="57"/>
      <c r="ANL79" s="57"/>
      <c r="ANM79" s="57"/>
      <c r="ANN79" s="57"/>
      <c r="ANO79" s="57"/>
      <c r="ANP79" s="57"/>
      <c r="ANQ79" s="57"/>
      <c r="ANR79" s="57"/>
      <c r="ANS79" s="57"/>
      <c r="ANT79" s="57"/>
      <c r="ANU79" s="57"/>
      <c r="ANV79" s="57"/>
      <c r="ANW79" s="57"/>
      <c r="ANX79" s="57"/>
      <c r="ANY79" s="57"/>
      <c r="ANZ79" s="57"/>
      <c r="AOA79" s="57"/>
      <c r="AOB79" s="57"/>
      <c r="AOC79" s="57"/>
      <c r="AOD79" s="57"/>
      <c r="AOE79" s="57"/>
      <c r="AOF79" s="57"/>
      <c r="AOG79" s="57"/>
      <c r="AOH79" s="57"/>
      <c r="AOI79" s="57"/>
      <c r="AOJ79" s="57"/>
      <c r="AOK79" s="57"/>
      <c r="AOL79" s="57"/>
      <c r="AOM79" s="57"/>
      <c r="AON79" s="57"/>
      <c r="AOO79" s="57"/>
      <c r="AOP79" s="57"/>
      <c r="AOQ79" s="57"/>
      <c r="AOR79" s="57"/>
      <c r="AOS79" s="57"/>
      <c r="AOT79" s="57"/>
      <c r="AOU79" s="57"/>
      <c r="AOV79" s="57"/>
      <c r="AOW79" s="57"/>
      <c r="AOX79" s="57"/>
      <c r="AOY79" s="57"/>
      <c r="AOZ79" s="57"/>
      <c r="APA79" s="57"/>
      <c r="APB79" s="57"/>
      <c r="APC79" s="57"/>
      <c r="APD79" s="57"/>
      <c r="APE79" s="57"/>
      <c r="APF79" s="57"/>
      <c r="APG79" s="57"/>
      <c r="APH79" s="57"/>
      <c r="API79" s="57"/>
      <c r="APJ79" s="57"/>
      <c r="APK79" s="57"/>
      <c r="APL79" s="57"/>
      <c r="APM79" s="57"/>
      <c r="APN79" s="57"/>
      <c r="APO79" s="57"/>
      <c r="APP79" s="57"/>
      <c r="APQ79" s="57"/>
      <c r="APR79" s="57"/>
      <c r="APS79" s="57"/>
      <c r="APT79" s="57"/>
      <c r="APU79" s="57"/>
      <c r="APV79" s="57"/>
      <c r="APW79" s="57"/>
      <c r="APX79" s="57"/>
      <c r="APY79" s="57"/>
    </row>
    <row r="80" spans="1:1117" x14ac:dyDescent="0.2">
      <c r="A80" s="53" t="s">
        <v>510</v>
      </c>
      <c r="B80" s="50">
        <v>2209.9699999999998</v>
      </c>
      <c r="C80" s="50"/>
      <c r="D80" s="50">
        <v>10070.84</v>
      </c>
      <c r="E80" s="50">
        <v>128370.94</v>
      </c>
      <c r="F80" s="50">
        <v>58831.3</v>
      </c>
      <c r="G80" s="50">
        <v>8201.1299999999992</v>
      </c>
      <c r="H80" s="50"/>
      <c r="I80" s="50">
        <v>166504.39000000001</v>
      </c>
      <c r="J80" s="50">
        <v>64140.800000000003</v>
      </c>
      <c r="K80" s="50"/>
      <c r="L80" s="50">
        <v>441752.05</v>
      </c>
      <c r="M80" s="50"/>
      <c r="N80" s="50"/>
      <c r="O80" s="50">
        <v>0</v>
      </c>
      <c r="P80" s="50">
        <v>0</v>
      </c>
      <c r="Q80" s="50">
        <v>577753.49</v>
      </c>
      <c r="R80" s="50">
        <v>68255.14</v>
      </c>
      <c r="S80" s="50"/>
      <c r="T80" s="50">
        <v>2950.92</v>
      </c>
      <c r="U80" s="50">
        <v>36875.556640625</v>
      </c>
      <c r="V80" s="50">
        <v>1202.8399999999999</v>
      </c>
      <c r="W80" s="50">
        <v>14396.58</v>
      </c>
      <c r="X80" s="50">
        <v>83.67</v>
      </c>
      <c r="Y80" s="50">
        <f t="shared" si="13"/>
        <v>1581599.6166406248</v>
      </c>
      <c r="Z80" s="57"/>
      <c r="AA80" s="73"/>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7"/>
      <c r="IV80" s="57"/>
      <c r="IW80" s="57"/>
      <c r="IX80" s="57"/>
      <c r="IY80" s="57"/>
      <c r="IZ80" s="57"/>
      <c r="JA80" s="57"/>
      <c r="JB80" s="57"/>
      <c r="JC80" s="57"/>
      <c r="JD80" s="57"/>
      <c r="JE80" s="57"/>
      <c r="JF80" s="57"/>
      <c r="JG80" s="57"/>
      <c r="JH80" s="57"/>
      <c r="JI80" s="57"/>
      <c r="JJ80" s="57"/>
      <c r="JK80" s="57"/>
      <c r="JL80" s="57"/>
      <c r="JM80" s="57"/>
      <c r="JN80" s="57"/>
      <c r="JO80" s="57"/>
      <c r="JP80" s="57"/>
      <c r="JQ80" s="57"/>
      <c r="JR80" s="57"/>
      <c r="JS80" s="57"/>
      <c r="JT80" s="57"/>
      <c r="JU80" s="57"/>
      <c r="JV80" s="57"/>
      <c r="JW80" s="57"/>
      <c r="JX80" s="57"/>
      <c r="JY80" s="57"/>
      <c r="JZ80" s="57"/>
      <c r="KA80" s="57"/>
      <c r="KB80" s="57"/>
      <c r="KC80" s="57"/>
      <c r="KD80" s="57"/>
      <c r="KE80" s="57"/>
      <c r="KF80" s="57"/>
      <c r="KG80" s="57"/>
      <c r="KH80" s="57"/>
      <c r="KI80" s="57"/>
      <c r="KJ80" s="57"/>
      <c r="KK80" s="57"/>
      <c r="KL80" s="57"/>
      <c r="KM80" s="57"/>
      <c r="KN80" s="57"/>
      <c r="KO80" s="57"/>
      <c r="KP80" s="57"/>
      <c r="KQ80" s="57"/>
      <c r="KR80" s="57"/>
      <c r="KS80" s="57"/>
      <c r="KT80" s="57"/>
      <c r="KU80" s="57"/>
      <c r="KV80" s="57"/>
      <c r="KW80" s="57"/>
      <c r="KX80" s="57"/>
      <c r="KY80" s="57"/>
      <c r="KZ80" s="57"/>
      <c r="LA80" s="57"/>
      <c r="LB80" s="57"/>
      <c r="LC80" s="57"/>
      <c r="LD80" s="57"/>
      <c r="LE80" s="57"/>
      <c r="LF80" s="57"/>
      <c r="LG80" s="57"/>
      <c r="LH80" s="57"/>
      <c r="LI80" s="57"/>
      <c r="LJ80" s="57"/>
      <c r="LK80" s="57"/>
      <c r="LL80" s="57"/>
      <c r="LM80" s="57"/>
      <c r="LN80" s="57"/>
      <c r="LO80" s="57"/>
      <c r="LP80" s="57"/>
      <c r="LQ80" s="57"/>
      <c r="LR80" s="57"/>
      <c r="LS80" s="57"/>
      <c r="LT80" s="57"/>
      <c r="LU80" s="57"/>
      <c r="LV80" s="57"/>
      <c r="LW80" s="57"/>
      <c r="LX80" s="57"/>
      <c r="LY80" s="57"/>
      <c r="LZ80" s="57"/>
      <c r="MA80" s="57"/>
      <c r="MB80" s="57"/>
      <c r="MC80" s="57"/>
      <c r="MD80" s="57"/>
      <c r="ME80" s="57"/>
      <c r="MF80" s="57"/>
      <c r="MG80" s="57"/>
      <c r="MH80" s="57"/>
      <c r="MI80" s="57"/>
      <c r="MJ80" s="57"/>
      <c r="MK80" s="57"/>
      <c r="ML80" s="57"/>
      <c r="MM80" s="57"/>
      <c r="MN80" s="57"/>
      <c r="MO80" s="57"/>
      <c r="MP80" s="57"/>
      <c r="MQ80" s="57"/>
      <c r="MR80" s="57"/>
      <c r="MS80" s="57"/>
      <c r="MT80" s="57"/>
      <c r="MU80" s="57"/>
      <c r="MV80" s="57"/>
      <c r="MW80" s="57"/>
      <c r="MX80" s="57"/>
      <c r="MY80" s="57"/>
      <c r="MZ80" s="57"/>
      <c r="NA80" s="57"/>
      <c r="NB80" s="57"/>
      <c r="NC80" s="57"/>
      <c r="ND80" s="57"/>
      <c r="NE80" s="57"/>
      <c r="NF80" s="57"/>
      <c r="NG80" s="57"/>
      <c r="NH80" s="57"/>
      <c r="NI80" s="57"/>
      <c r="NJ80" s="57"/>
      <c r="NK80" s="57"/>
      <c r="NL80" s="57"/>
      <c r="NM80" s="57"/>
      <c r="NN80" s="57"/>
      <c r="NO80" s="57"/>
      <c r="NP80" s="57"/>
      <c r="NQ80" s="57"/>
      <c r="NR80" s="57"/>
      <c r="NS80" s="57"/>
      <c r="NT80" s="57"/>
      <c r="NU80" s="57"/>
      <c r="NV80" s="57"/>
      <c r="NW80" s="57"/>
      <c r="NX80" s="57"/>
      <c r="NY80" s="57"/>
      <c r="NZ80" s="57"/>
      <c r="OA80" s="57"/>
      <c r="OB80" s="57"/>
      <c r="OC80" s="57"/>
      <c r="OD80" s="57"/>
      <c r="OE80" s="57"/>
      <c r="OF80" s="57"/>
      <c r="OG80" s="57"/>
      <c r="OH80" s="57"/>
      <c r="OI80" s="57"/>
      <c r="OJ80" s="57"/>
      <c r="OK80" s="57"/>
      <c r="OL80" s="57"/>
      <c r="OM80" s="57"/>
      <c r="ON80" s="57"/>
      <c r="OO80" s="57"/>
      <c r="OP80" s="57"/>
      <c r="OQ80" s="57"/>
      <c r="OR80" s="57"/>
      <c r="OS80" s="57"/>
      <c r="OT80" s="57"/>
      <c r="OU80" s="57"/>
      <c r="OV80" s="57"/>
      <c r="OW80" s="57"/>
      <c r="OX80" s="57"/>
      <c r="OY80" s="57"/>
      <c r="OZ80" s="57"/>
      <c r="PA80" s="57"/>
      <c r="PB80" s="57"/>
      <c r="PC80" s="57"/>
      <c r="PD80" s="57"/>
      <c r="PE80" s="57"/>
      <c r="PF80" s="57"/>
      <c r="PG80" s="57"/>
      <c r="PH80" s="57"/>
      <c r="PI80" s="57"/>
      <c r="PJ80" s="57"/>
      <c r="PK80" s="57"/>
      <c r="PL80" s="57"/>
      <c r="PM80" s="57"/>
      <c r="PN80" s="57"/>
      <c r="PO80" s="57"/>
      <c r="PP80" s="57"/>
      <c r="PQ80" s="57"/>
      <c r="PR80" s="57"/>
      <c r="PS80" s="57"/>
      <c r="PT80" s="57"/>
      <c r="PU80" s="57"/>
      <c r="PV80" s="57"/>
      <c r="PW80" s="57"/>
      <c r="PX80" s="57"/>
      <c r="PY80" s="57"/>
      <c r="PZ80" s="57"/>
      <c r="QA80" s="57"/>
      <c r="QB80" s="57"/>
      <c r="QC80" s="57"/>
      <c r="QD80" s="57"/>
      <c r="QE80" s="57"/>
      <c r="QF80" s="57"/>
      <c r="QG80" s="57"/>
      <c r="QH80" s="57"/>
      <c r="QI80" s="57"/>
      <c r="QJ80" s="57"/>
      <c r="QK80" s="57"/>
      <c r="QL80" s="57"/>
      <c r="QM80" s="57"/>
      <c r="QN80" s="57"/>
      <c r="QO80" s="57"/>
      <c r="QP80" s="57"/>
      <c r="QQ80" s="57"/>
      <c r="QR80" s="57"/>
      <c r="QS80" s="57"/>
      <c r="QT80" s="57"/>
      <c r="QU80" s="57"/>
      <c r="QV80" s="57"/>
      <c r="QW80" s="57"/>
      <c r="QX80" s="57"/>
      <c r="QY80" s="57"/>
      <c r="QZ80" s="57"/>
      <c r="RA80" s="57"/>
      <c r="RB80" s="57"/>
      <c r="RC80" s="57"/>
      <c r="RD80" s="57"/>
      <c r="RE80" s="57"/>
      <c r="RF80" s="57"/>
      <c r="RG80" s="57"/>
      <c r="RH80" s="57"/>
      <c r="RI80" s="57"/>
      <c r="RJ80" s="57"/>
      <c r="RK80" s="57"/>
      <c r="RL80" s="57"/>
      <c r="RM80" s="57"/>
      <c r="RN80" s="57"/>
      <c r="RO80" s="57"/>
      <c r="RP80" s="57"/>
      <c r="RQ80" s="57"/>
      <c r="RR80" s="57"/>
      <c r="RS80" s="57"/>
      <c r="RT80" s="57"/>
      <c r="RU80" s="57"/>
      <c r="RV80" s="57"/>
      <c r="RW80" s="57"/>
      <c r="RX80" s="57"/>
      <c r="RY80" s="57"/>
      <c r="RZ80" s="57"/>
      <c r="SA80" s="57"/>
      <c r="SB80" s="57"/>
      <c r="SC80" s="57"/>
      <c r="SD80" s="57"/>
      <c r="SE80" s="57"/>
      <c r="SF80" s="57"/>
      <c r="SG80" s="57"/>
      <c r="SH80" s="57"/>
      <c r="SI80" s="57"/>
      <c r="SJ80" s="57"/>
      <c r="SK80" s="57"/>
      <c r="SL80" s="57"/>
      <c r="SM80" s="57"/>
      <c r="SN80" s="57"/>
      <c r="SO80" s="57"/>
      <c r="SP80" s="57"/>
      <c r="SQ80" s="57"/>
      <c r="SR80" s="57"/>
      <c r="SS80" s="57"/>
      <c r="ST80" s="57"/>
      <c r="SU80" s="57"/>
      <c r="SV80" s="57"/>
      <c r="SW80" s="57"/>
      <c r="SX80" s="57"/>
      <c r="SY80" s="57"/>
      <c r="SZ80" s="57"/>
      <c r="TA80" s="57"/>
      <c r="TB80" s="57"/>
      <c r="TC80" s="57"/>
      <c r="TD80" s="57"/>
      <c r="TE80" s="57"/>
      <c r="TF80" s="57"/>
      <c r="TG80" s="57"/>
      <c r="TH80" s="57"/>
      <c r="TI80" s="57"/>
      <c r="TJ80" s="57"/>
      <c r="TK80" s="57"/>
      <c r="TL80" s="57"/>
      <c r="TM80" s="57"/>
      <c r="TN80" s="57"/>
      <c r="TO80" s="57"/>
      <c r="TP80" s="57"/>
      <c r="TQ80" s="57"/>
      <c r="TR80" s="57"/>
      <c r="TS80" s="57"/>
      <c r="TT80" s="57"/>
      <c r="TU80" s="57"/>
      <c r="TV80" s="57"/>
      <c r="TW80" s="57"/>
      <c r="TX80" s="57"/>
      <c r="TY80" s="57"/>
      <c r="TZ80" s="57"/>
      <c r="UA80" s="57"/>
      <c r="UB80" s="57"/>
      <c r="UC80" s="57"/>
      <c r="UD80" s="57"/>
      <c r="UE80" s="57"/>
      <c r="UF80" s="57"/>
      <c r="UG80" s="57"/>
      <c r="UH80" s="57"/>
      <c r="UI80" s="57"/>
      <c r="UJ80" s="57"/>
      <c r="UK80" s="57"/>
      <c r="UL80" s="57"/>
      <c r="UM80" s="57"/>
      <c r="UN80" s="57"/>
      <c r="UO80" s="57"/>
      <c r="UP80" s="57"/>
      <c r="UQ80" s="57"/>
      <c r="UR80" s="57"/>
      <c r="US80" s="57"/>
      <c r="UT80" s="57"/>
      <c r="UU80" s="57"/>
      <c r="UV80" s="57"/>
      <c r="UW80" s="57"/>
      <c r="UX80" s="57"/>
      <c r="UY80" s="57"/>
      <c r="UZ80" s="57"/>
      <c r="VA80" s="57"/>
      <c r="VB80" s="57"/>
      <c r="VC80" s="57"/>
      <c r="VD80" s="57"/>
      <c r="VE80" s="57"/>
      <c r="VF80" s="57"/>
      <c r="VG80" s="57"/>
      <c r="VH80" s="57"/>
      <c r="VI80" s="57"/>
      <c r="VJ80" s="57"/>
      <c r="VK80" s="57"/>
      <c r="VL80" s="57"/>
      <c r="VM80" s="57"/>
      <c r="VN80" s="57"/>
      <c r="VO80" s="57"/>
      <c r="VP80" s="57"/>
      <c r="VQ80" s="57"/>
      <c r="VR80" s="57"/>
      <c r="VS80" s="57"/>
      <c r="VT80" s="57"/>
      <c r="VU80" s="57"/>
      <c r="VV80" s="57"/>
      <c r="VW80" s="57"/>
      <c r="VX80" s="57"/>
      <c r="VY80" s="57"/>
      <c r="VZ80" s="57"/>
      <c r="WA80" s="57"/>
      <c r="WB80" s="57"/>
      <c r="WC80" s="57"/>
      <c r="WD80" s="57"/>
      <c r="WE80" s="57"/>
      <c r="WF80" s="57"/>
      <c r="WG80" s="57"/>
      <c r="WH80" s="57"/>
      <c r="WI80" s="57"/>
      <c r="WJ80" s="57"/>
      <c r="WK80" s="57"/>
      <c r="WL80" s="57"/>
      <c r="WM80" s="57"/>
      <c r="WN80" s="57"/>
      <c r="WO80" s="57"/>
      <c r="WP80" s="57"/>
      <c r="WQ80" s="57"/>
      <c r="WR80" s="57"/>
      <c r="WS80" s="57"/>
      <c r="WT80" s="57"/>
      <c r="WU80" s="57"/>
      <c r="WV80" s="57"/>
      <c r="WW80" s="57"/>
      <c r="WX80" s="57"/>
      <c r="WY80" s="57"/>
      <c r="WZ80" s="57"/>
      <c r="XA80" s="57"/>
      <c r="XB80" s="57"/>
      <c r="XC80" s="57"/>
      <c r="XD80" s="57"/>
      <c r="XE80" s="57"/>
      <c r="XF80" s="57"/>
      <c r="XG80" s="57"/>
      <c r="XH80" s="57"/>
      <c r="XI80" s="57"/>
      <c r="XJ80" s="57"/>
      <c r="XK80" s="57"/>
      <c r="XL80" s="57"/>
      <c r="XM80" s="57"/>
      <c r="XN80" s="57"/>
      <c r="XO80" s="57"/>
      <c r="XP80" s="57"/>
      <c r="XQ80" s="57"/>
      <c r="XR80" s="57"/>
      <c r="XS80" s="57"/>
      <c r="XT80" s="57"/>
      <c r="XU80" s="57"/>
      <c r="XV80" s="57"/>
      <c r="XW80" s="57"/>
      <c r="XX80" s="57"/>
      <c r="XY80" s="57"/>
      <c r="XZ80" s="57"/>
      <c r="YA80" s="57"/>
      <c r="YB80" s="57"/>
      <c r="YC80" s="57"/>
      <c r="YD80" s="57"/>
      <c r="YE80" s="57"/>
      <c r="YF80" s="57"/>
      <c r="YG80" s="57"/>
      <c r="YH80" s="57"/>
      <c r="YI80" s="57"/>
      <c r="YJ80" s="57"/>
      <c r="YK80" s="57"/>
      <c r="YL80" s="57"/>
      <c r="YM80" s="57"/>
      <c r="YN80" s="57"/>
      <c r="YO80" s="57"/>
      <c r="YP80" s="57"/>
      <c r="YQ80" s="57"/>
      <c r="YR80" s="57"/>
      <c r="YS80" s="57"/>
      <c r="YT80" s="57"/>
      <c r="YU80" s="57"/>
      <c r="YV80" s="57"/>
      <c r="YW80" s="57"/>
      <c r="YX80" s="57"/>
      <c r="YY80" s="57"/>
      <c r="YZ80" s="57"/>
      <c r="ZA80" s="57"/>
      <c r="ZB80" s="57"/>
      <c r="ZC80" s="57"/>
      <c r="ZD80" s="57"/>
      <c r="ZE80" s="57"/>
      <c r="ZF80" s="57"/>
      <c r="ZG80" s="57"/>
      <c r="ZH80" s="57"/>
      <c r="ZI80" s="57"/>
      <c r="ZJ80" s="57"/>
      <c r="ZK80" s="57"/>
      <c r="ZL80" s="57"/>
      <c r="ZM80" s="57"/>
      <c r="ZN80" s="57"/>
      <c r="ZO80" s="57"/>
      <c r="ZP80" s="57"/>
      <c r="ZQ80" s="57"/>
      <c r="ZR80" s="57"/>
      <c r="ZS80" s="57"/>
      <c r="ZT80" s="57"/>
      <c r="ZU80" s="57"/>
      <c r="ZV80" s="57"/>
      <c r="ZW80" s="57"/>
      <c r="ZX80" s="57"/>
      <c r="ZY80" s="57"/>
      <c r="ZZ80" s="57"/>
      <c r="AAA80" s="57"/>
      <c r="AAB80" s="57"/>
      <c r="AAC80" s="57"/>
      <c r="AAD80" s="57"/>
      <c r="AAE80" s="57"/>
      <c r="AAF80" s="57"/>
      <c r="AAG80" s="57"/>
      <c r="AAH80" s="57"/>
      <c r="AAI80" s="57"/>
      <c r="AAJ80" s="57"/>
      <c r="AAK80" s="57"/>
      <c r="AAL80" s="57"/>
      <c r="AAM80" s="57"/>
      <c r="AAN80" s="57"/>
      <c r="AAO80" s="57"/>
      <c r="AAP80" s="57"/>
      <c r="AAQ80" s="57"/>
      <c r="AAR80" s="57"/>
      <c r="AAS80" s="57"/>
      <c r="AAT80" s="57"/>
      <c r="AAU80" s="57"/>
      <c r="AAV80" s="57"/>
      <c r="AAW80" s="57"/>
      <c r="AAX80" s="57"/>
      <c r="AAY80" s="57"/>
      <c r="AAZ80" s="57"/>
      <c r="ABA80" s="57"/>
      <c r="ABB80" s="57"/>
      <c r="ABC80" s="57"/>
      <c r="ABD80" s="57"/>
      <c r="ABE80" s="57"/>
      <c r="ABF80" s="57"/>
      <c r="ABG80" s="57"/>
      <c r="ABH80" s="57"/>
      <c r="ABI80" s="57"/>
      <c r="ABJ80" s="57"/>
      <c r="ABK80" s="57"/>
      <c r="ABL80" s="57"/>
      <c r="ABM80" s="57"/>
      <c r="ABN80" s="57"/>
      <c r="ABO80" s="57"/>
      <c r="ABP80" s="57"/>
      <c r="ABQ80" s="57"/>
      <c r="ABR80" s="57"/>
      <c r="ABS80" s="57"/>
      <c r="ABT80" s="57"/>
      <c r="ABU80" s="57"/>
      <c r="ABV80" s="57"/>
      <c r="ABW80" s="57"/>
      <c r="ABX80" s="57"/>
      <c r="ABY80" s="57"/>
      <c r="ABZ80" s="57"/>
      <c r="ACA80" s="57"/>
      <c r="ACB80" s="57"/>
      <c r="ACC80" s="57"/>
      <c r="ACD80" s="57"/>
      <c r="ACE80" s="57"/>
      <c r="ACF80" s="57"/>
      <c r="ACG80" s="57"/>
      <c r="ACH80" s="57"/>
      <c r="ACI80" s="57"/>
      <c r="ACJ80" s="57"/>
      <c r="ACK80" s="57"/>
      <c r="ACL80" s="57"/>
      <c r="ACM80" s="57"/>
      <c r="ACN80" s="57"/>
      <c r="ACO80" s="57"/>
      <c r="ACP80" s="57"/>
      <c r="ACQ80" s="57"/>
      <c r="ACR80" s="57"/>
      <c r="ACS80" s="57"/>
      <c r="ACT80" s="57"/>
      <c r="ACU80" s="57"/>
      <c r="ACV80" s="57"/>
      <c r="ACW80" s="57"/>
      <c r="ACX80" s="57"/>
      <c r="ACY80" s="57"/>
      <c r="ACZ80" s="57"/>
      <c r="ADA80" s="57"/>
      <c r="ADB80" s="57"/>
      <c r="ADC80" s="57"/>
      <c r="ADD80" s="57"/>
      <c r="ADE80" s="57"/>
      <c r="ADF80" s="57"/>
      <c r="ADG80" s="57"/>
      <c r="ADH80" s="57"/>
      <c r="ADI80" s="57"/>
      <c r="ADJ80" s="57"/>
      <c r="ADK80" s="57"/>
      <c r="ADL80" s="57"/>
      <c r="ADM80" s="57"/>
      <c r="ADN80" s="57"/>
      <c r="ADO80" s="57"/>
      <c r="ADP80" s="57"/>
      <c r="ADQ80" s="57"/>
      <c r="ADR80" s="57"/>
      <c r="ADS80" s="57"/>
      <c r="ADT80" s="57"/>
      <c r="ADU80" s="57"/>
      <c r="ADV80" s="57"/>
      <c r="ADW80" s="57"/>
      <c r="ADX80" s="57"/>
      <c r="ADY80" s="57"/>
      <c r="ADZ80" s="57"/>
      <c r="AEA80" s="57"/>
      <c r="AEB80" s="57"/>
      <c r="AEC80" s="57"/>
      <c r="AED80" s="57"/>
      <c r="AEE80" s="57"/>
      <c r="AEF80" s="57"/>
      <c r="AEG80" s="57"/>
      <c r="AEH80" s="57"/>
      <c r="AEI80" s="57"/>
      <c r="AEJ80" s="57"/>
      <c r="AEK80" s="57"/>
      <c r="AEL80" s="57"/>
      <c r="AEM80" s="57"/>
      <c r="AEN80" s="57"/>
      <c r="AEO80" s="57"/>
      <c r="AEP80" s="57"/>
      <c r="AEQ80" s="57"/>
      <c r="AER80" s="57"/>
      <c r="AES80" s="57"/>
      <c r="AET80" s="57"/>
      <c r="AEU80" s="57"/>
      <c r="AEV80" s="57"/>
      <c r="AEW80" s="57"/>
      <c r="AEX80" s="57"/>
      <c r="AEY80" s="57"/>
      <c r="AEZ80" s="57"/>
      <c r="AFA80" s="57"/>
      <c r="AFB80" s="57"/>
      <c r="AFC80" s="57"/>
      <c r="AFD80" s="57"/>
      <c r="AFE80" s="57"/>
      <c r="AFF80" s="57"/>
      <c r="AFG80" s="57"/>
      <c r="AFH80" s="57"/>
      <c r="AFI80" s="57"/>
      <c r="AFJ80" s="57"/>
      <c r="AFK80" s="57"/>
      <c r="AFL80" s="57"/>
      <c r="AFM80" s="57"/>
      <c r="AFN80" s="57"/>
      <c r="AFO80" s="57"/>
      <c r="AFP80" s="57"/>
      <c r="AFQ80" s="57"/>
      <c r="AFR80" s="57"/>
      <c r="AFS80" s="57"/>
      <c r="AFT80" s="57"/>
      <c r="AFU80" s="57"/>
      <c r="AFV80" s="57"/>
      <c r="AFW80" s="57"/>
      <c r="AFX80" s="57"/>
      <c r="AFY80" s="57"/>
      <c r="AFZ80" s="57"/>
      <c r="AGA80" s="57"/>
      <c r="AGB80" s="57"/>
      <c r="AGC80" s="57"/>
      <c r="AGD80" s="57"/>
      <c r="AGE80" s="57"/>
      <c r="AGF80" s="57"/>
      <c r="AGG80" s="57"/>
      <c r="AGH80" s="57"/>
      <c r="AGI80" s="57"/>
      <c r="AGJ80" s="57"/>
      <c r="AGK80" s="57"/>
      <c r="AGL80" s="57"/>
      <c r="AGM80" s="57"/>
      <c r="AGN80" s="57"/>
      <c r="AGO80" s="57"/>
      <c r="AGP80" s="57"/>
      <c r="AGQ80" s="57"/>
      <c r="AGR80" s="57"/>
      <c r="AGS80" s="57"/>
      <c r="AGT80" s="57"/>
      <c r="AGU80" s="57"/>
      <c r="AGV80" s="57"/>
      <c r="AGW80" s="57"/>
      <c r="AGX80" s="57"/>
      <c r="AGY80" s="57"/>
      <c r="AGZ80" s="57"/>
      <c r="AHA80" s="57"/>
      <c r="AHB80" s="57"/>
      <c r="AHC80" s="57"/>
      <c r="AHD80" s="57"/>
      <c r="AHE80" s="57"/>
      <c r="AHF80" s="57"/>
      <c r="AHG80" s="57"/>
      <c r="AHH80" s="57"/>
      <c r="AHI80" s="57"/>
      <c r="AHJ80" s="57"/>
      <c r="AHK80" s="57"/>
      <c r="AHL80" s="57"/>
      <c r="AHM80" s="57"/>
      <c r="AHN80" s="57"/>
      <c r="AHO80" s="57"/>
      <c r="AHP80" s="57"/>
      <c r="AHQ80" s="57"/>
      <c r="AHR80" s="57"/>
      <c r="AHS80" s="57"/>
      <c r="AHT80" s="57"/>
      <c r="AHU80" s="57"/>
      <c r="AHV80" s="57"/>
      <c r="AHW80" s="57"/>
      <c r="AHX80" s="57"/>
      <c r="AHY80" s="57"/>
      <c r="AHZ80" s="57"/>
      <c r="AIA80" s="57"/>
      <c r="AIB80" s="57"/>
      <c r="AIC80" s="57"/>
      <c r="AID80" s="57"/>
      <c r="AIE80" s="57"/>
      <c r="AIF80" s="57"/>
      <c r="AIG80" s="57"/>
      <c r="AIH80" s="57"/>
      <c r="AII80" s="57"/>
      <c r="AIJ80" s="57"/>
      <c r="AIK80" s="57"/>
      <c r="AIL80" s="57"/>
      <c r="AIM80" s="57"/>
      <c r="AIN80" s="57"/>
      <c r="AIO80" s="57"/>
      <c r="AIP80" s="57"/>
      <c r="AIQ80" s="57"/>
      <c r="AIR80" s="57"/>
      <c r="AIS80" s="57"/>
      <c r="AIT80" s="57"/>
      <c r="AIU80" s="57"/>
      <c r="AIV80" s="57"/>
      <c r="AIW80" s="57"/>
      <c r="AIX80" s="57"/>
      <c r="AIY80" s="57"/>
      <c r="AIZ80" s="57"/>
      <c r="AJA80" s="57"/>
      <c r="AJB80" s="57"/>
      <c r="AJC80" s="57"/>
      <c r="AJD80" s="57"/>
      <c r="AJE80" s="57"/>
      <c r="AJF80" s="57"/>
      <c r="AJG80" s="57"/>
      <c r="AJH80" s="57"/>
      <c r="AJI80" s="57"/>
      <c r="AJJ80" s="57"/>
      <c r="AJK80" s="57"/>
      <c r="AJL80" s="57"/>
      <c r="AJM80" s="57"/>
      <c r="AJN80" s="57"/>
      <c r="AJO80" s="57"/>
      <c r="AJP80" s="57"/>
      <c r="AJQ80" s="57"/>
      <c r="AJR80" s="57"/>
      <c r="AJS80" s="57"/>
      <c r="AJT80" s="57"/>
      <c r="AJU80" s="57"/>
      <c r="AJV80" s="57"/>
      <c r="AJW80" s="57"/>
      <c r="AJX80" s="57"/>
      <c r="AJY80" s="57"/>
      <c r="AJZ80" s="57"/>
      <c r="AKA80" s="57"/>
      <c r="AKB80" s="57"/>
      <c r="AKC80" s="57"/>
      <c r="AKD80" s="57"/>
      <c r="AKE80" s="57"/>
      <c r="AKF80" s="57"/>
      <c r="AKG80" s="57"/>
      <c r="AKH80" s="57"/>
      <c r="AKI80" s="57"/>
      <c r="AKJ80" s="57"/>
      <c r="AKK80" s="57"/>
      <c r="AKL80" s="57"/>
      <c r="AKM80" s="57"/>
      <c r="AKN80" s="57"/>
      <c r="AKO80" s="57"/>
      <c r="AKP80" s="57"/>
      <c r="AKQ80" s="57"/>
      <c r="AKR80" s="57"/>
      <c r="AKS80" s="57"/>
      <c r="AKT80" s="57"/>
      <c r="AKU80" s="57"/>
      <c r="AKV80" s="57"/>
      <c r="AKW80" s="57"/>
      <c r="AKX80" s="57"/>
      <c r="AKY80" s="57"/>
      <c r="AKZ80" s="57"/>
      <c r="ALA80" s="57"/>
      <c r="ALB80" s="57"/>
      <c r="ALC80" s="57"/>
      <c r="ALD80" s="57"/>
      <c r="ALE80" s="57"/>
      <c r="ALF80" s="57"/>
      <c r="ALG80" s="57"/>
      <c r="ALH80" s="57"/>
      <c r="ALI80" s="57"/>
      <c r="ALJ80" s="57"/>
      <c r="ALK80" s="57"/>
      <c r="ALL80" s="57"/>
      <c r="ALM80" s="57"/>
      <c r="ALN80" s="57"/>
      <c r="ALO80" s="57"/>
      <c r="ALP80" s="57"/>
      <c r="ALQ80" s="57"/>
      <c r="ALR80" s="57"/>
      <c r="ALS80" s="57"/>
      <c r="ALT80" s="57"/>
      <c r="ALU80" s="57"/>
      <c r="ALV80" s="57"/>
      <c r="ALW80" s="57"/>
      <c r="ALX80" s="57"/>
      <c r="ALY80" s="57"/>
      <c r="ALZ80" s="57"/>
      <c r="AMA80" s="57"/>
      <c r="AMB80" s="57"/>
      <c r="AMC80" s="57"/>
      <c r="AMD80" s="57"/>
      <c r="AME80" s="57"/>
      <c r="AMF80" s="57"/>
      <c r="AMG80" s="57"/>
      <c r="AMH80" s="57"/>
      <c r="AMI80" s="57"/>
      <c r="AMJ80" s="57"/>
      <c r="AMK80" s="57"/>
      <c r="AML80" s="57"/>
      <c r="AMM80" s="57"/>
      <c r="AMN80" s="57"/>
      <c r="AMO80" s="57"/>
      <c r="AMP80" s="57"/>
      <c r="AMQ80" s="57"/>
      <c r="AMR80" s="57"/>
      <c r="AMS80" s="57"/>
      <c r="AMT80" s="57"/>
      <c r="AMU80" s="57"/>
      <c r="AMV80" s="57"/>
      <c r="AMW80" s="57"/>
      <c r="AMX80" s="57"/>
      <c r="AMY80" s="57"/>
      <c r="AMZ80" s="57"/>
      <c r="ANA80" s="57"/>
      <c r="ANB80" s="57"/>
      <c r="ANC80" s="57"/>
      <c r="AND80" s="57"/>
      <c r="ANE80" s="57"/>
      <c r="ANF80" s="57"/>
      <c r="ANG80" s="57"/>
      <c r="ANH80" s="57"/>
      <c r="ANI80" s="57"/>
      <c r="ANJ80" s="57"/>
      <c r="ANK80" s="57"/>
      <c r="ANL80" s="57"/>
      <c r="ANM80" s="57"/>
      <c r="ANN80" s="57"/>
      <c r="ANO80" s="57"/>
      <c r="ANP80" s="57"/>
      <c r="ANQ80" s="57"/>
      <c r="ANR80" s="57"/>
      <c r="ANS80" s="57"/>
      <c r="ANT80" s="57"/>
      <c r="ANU80" s="57"/>
      <c r="ANV80" s="57"/>
      <c r="ANW80" s="57"/>
      <c r="ANX80" s="57"/>
      <c r="ANY80" s="57"/>
      <c r="ANZ80" s="57"/>
      <c r="AOA80" s="57"/>
      <c r="AOB80" s="57"/>
      <c r="AOC80" s="57"/>
      <c r="AOD80" s="57"/>
      <c r="AOE80" s="57"/>
      <c r="AOF80" s="57"/>
      <c r="AOG80" s="57"/>
      <c r="AOH80" s="57"/>
      <c r="AOI80" s="57"/>
      <c r="AOJ80" s="57"/>
      <c r="AOK80" s="57"/>
      <c r="AOL80" s="57"/>
      <c r="AOM80" s="57"/>
      <c r="AON80" s="57"/>
      <c r="AOO80" s="57"/>
      <c r="AOP80" s="57"/>
      <c r="AOQ80" s="57"/>
      <c r="AOR80" s="57"/>
      <c r="AOS80" s="57"/>
      <c r="AOT80" s="57"/>
      <c r="AOU80" s="57"/>
      <c r="AOV80" s="57"/>
      <c r="AOW80" s="57"/>
      <c r="AOX80" s="57"/>
      <c r="AOY80" s="57"/>
      <c r="AOZ80" s="57"/>
      <c r="APA80" s="57"/>
      <c r="APB80" s="57"/>
      <c r="APC80" s="57"/>
      <c r="APD80" s="57"/>
      <c r="APE80" s="57"/>
      <c r="APF80" s="57"/>
      <c r="APG80" s="57"/>
      <c r="APH80" s="57"/>
      <c r="API80" s="57"/>
      <c r="APJ80" s="57"/>
      <c r="APK80" s="57"/>
      <c r="APL80" s="57"/>
      <c r="APM80" s="57"/>
      <c r="APN80" s="57"/>
      <c r="APO80" s="57"/>
      <c r="APP80" s="57"/>
      <c r="APQ80" s="57"/>
      <c r="APR80" s="57"/>
      <c r="APS80" s="57"/>
      <c r="APT80" s="57"/>
      <c r="APU80" s="57"/>
      <c r="APV80" s="57"/>
      <c r="APW80" s="57"/>
      <c r="APX80" s="57"/>
      <c r="APY80" s="57"/>
    </row>
    <row r="81" spans="1:1117" x14ac:dyDescent="0.2">
      <c r="A81" s="53" t="s">
        <v>511</v>
      </c>
      <c r="B81" s="50">
        <v>16898.87</v>
      </c>
      <c r="C81" s="50"/>
      <c r="D81" s="50">
        <v>285242.28999999998</v>
      </c>
      <c r="E81" s="50">
        <v>10030.66</v>
      </c>
      <c r="F81" s="50">
        <v>14792.75</v>
      </c>
      <c r="G81" s="50">
        <v>12367.11</v>
      </c>
      <c r="H81" s="50"/>
      <c r="I81" s="50">
        <v>103515.98</v>
      </c>
      <c r="J81" s="50">
        <v>67632.78</v>
      </c>
      <c r="K81" s="50"/>
      <c r="L81" s="50">
        <v>458873.97</v>
      </c>
      <c r="M81" s="50"/>
      <c r="N81" s="50"/>
      <c r="O81" s="50">
        <v>0</v>
      </c>
      <c r="P81" s="50">
        <v>0</v>
      </c>
      <c r="Q81" s="50">
        <v>833477.8</v>
      </c>
      <c r="R81" s="50">
        <v>78733.53</v>
      </c>
      <c r="S81" s="50"/>
      <c r="T81" s="50">
        <v>4535</v>
      </c>
      <c r="U81" s="50">
        <v>61036.396484375007</v>
      </c>
      <c r="V81" s="50">
        <v>753.94</v>
      </c>
      <c r="W81" s="50">
        <v>63665.45</v>
      </c>
      <c r="X81" s="50">
        <v>65.959999999999994</v>
      </c>
      <c r="Y81" s="50">
        <f t="shared" si="13"/>
        <v>2011622.4864843749</v>
      </c>
      <c r="Z81" s="57"/>
      <c r="AA81" s="73"/>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7"/>
      <c r="IU81" s="57"/>
      <c r="IV81" s="57"/>
      <c r="IW81" s="57"/>
      <c r="IX81" s="57"/>
      <c r="IY81" s="57"/>
      <c r="IZ81" s="57"/>
      <c r="JA81" s="57"/>
      <c r="JB81" s="57"/>
      <c r="JC81" s="57"/>
      <c r="JD81" s="57"/>
      <c r="JE81" s="57"/>
      <c r="JF81" s="57"/>
      <c r="JG81" s="57"/>
      <c r="JH81" s="57"/>
      <c r="JI81" s="57"/>
      <c r="JJ81" s="57"/>
      <c r="JK81" s="57"/>
      <c r="JL81" s="57"/>
      <c r="JM81" s="57"/>
      <c r="JN81" s="57"/>
      <c r="JO81" s="57"/>
      <c r="JP81" s="57"/>
      <c r="JQ81" s="57"/>
      <c r="JR81" s="57"/>
      <c r="JS81" s="57"/>
      <c r="JT81" s="57"/>
      <c r="JU81" s="57"/>
      <c r="JV81" s="57"/>
      <c r="JW81" s="57"/>
      <c r="JX81" s="57"/>
      <c r="JY81" s="57"/>
      <c r="JZ81" s="57"/>
      <c r="KA81" s="57"/>
      <c r="KB81" s="57"/>
      <c r="KC81" s="57"/>
      <c r="KD81" s="57"/>
      <c r="KE81" s="57"/>
      <c r="KF81" s="57"/>
      <c r="KG81" s="57"/>
      <c r="KH81" s="57"/>
      <c r="KI81" s="57"/>
      <c r="KJ81" s="57"/>
      <c r="KK81" s="57"/>
      <c r="KL81" s="57"/>
      <c r="KM81" s="57"/>
      <c r="KN81" s="57"/>
      <c r="KO81" s="57"/>
      <c r="KP81" s="57"/>
      <c r="KQ81" s="57"/>
      <c r="KR81" s="57"/>
      <c r="KS81" s="57"/>
      <c r="KT81" s="57"/>
      <c r="KU81" s="57"/>
      <c r="KV81" s="57"/>
      <c r="KW81" s="57"/>
      <c r="KX81" s="57"/>
      <c r="KY81" s="57"/>
      <c r="KZ81" s="57"/>
      <c r="LA81" s="57"/>
      <c r="LB81" s="57"/>
      <c r="LC81" s="57"/>
      <c r="LD81" s="57"/>
      <c r="LE81" s="57"/>
      <c r="LF81" s="57"/>
      <c r="LG81" s="57"/>
      <c r="LH81" s="57"/>
      <c r="LI81" s="57"/>
      <c r="LJ81" s="57"/>
      <c r="LK81" s="57"/>
      <c r="LL81" s="57"/>
      <c r="LM81" s="57"/>
      <c r="LN81" s="57"/>
      <c r="LO81" s="57"/>
      <c r="LP81" s="57"/>
      <c r="LQ81" s="57"/>
      <c r="LR81" s="57"/>
      <c r="LS81" s="57"/>
      <c r="LT81" s="57"/>
      <c r="LU81" s="57"/>
      <c r="LV81" s="57"/>
      <c r="LW81" s="57"/>
      <c r="LX81" s="57"/>
      <c r="LY81" s="57"/>
      <c r="LZ81" s="57"/>
      <c r="MA81" s="57"/>
      <c r="MB81" s="57"/>
      <c r="MC81" s="57"/>
      <c r="MD81" s="57"/>
      <c r="ME81" s="57"/>
      <c r="MF81" s="57"/>
      <c r="MG81" s="57"/>
      <c r="MH81" s="57"/>
      <c r="MI81" s="57"/>
      <c r="MJ81" s="57"/>
      <c r="MK81" s="57"/>
      <c r="ML81" s="57"/>
      <c r="MM81" s="57"/>
      <c r="MN81" s="57"/>
      <c r="MO81" s="57"/>
      <c r="MP81" s="57"/>
      <c r="MQ81" s="57"/>
      <c r="MR81" s="57"/>
      <c r="MS81" s="57"/>
      <c r="MT81" s="57"/>
      <c r="MU81" s="57"/>
      <c r="MV81" s="57"/>
      <c r="MW81" s="57"/>
      <c r="MX81" s="57"/>
      <c r="MY81" s="57"/>
      <c r="MZ81" s="57"/>
      <c r="NA81" s="57"/>
      <c r="NB81" s="57"/>
      <c r="NC81" s="57"/>
      <c r="ND81" s="57"/>
      <c r="NE81" s="57"/>
      <c r="NF81" s="57"/>
      <c r="NG81" s="57"/>
      <c r="NH81" s="57"/>
      <c r="NI81" s="57"/>
      <c r="NJ81" s="57"/>
      <c r="NK81" s="57"/>
      <c r="NL81" s="57"/>
      <c r="NM81" s="57"/>
      <c r="NN81" s="57"/>
      <c r="NO81" s="57"/>
      <c r="NP81" s="57"/>
      <c r="NQ81" s="57"/>
      <c r="NR81" s="57"/>
      <c r="NS81" s="57"/>
      <c r="NT81" s="57"/>
      <c r="NU81" s="57"/>
      <c r="NV81" s="57"/>
      <c r="NW81" s="57"/>
      <c r="NX81" s="57"/>
      <c r="NY81" s="57"/>
      <c r="NZ81" s="57"/>
      <c r="OA81" s="57"/>
      <c r="OB81" s="57"/>
      <c r="OC81" s="57"/>
      <c r="OD81" s="57"/>
      <c r="OE81" s="57"/>
      <c r="OF81" s="57"/>
      <c r="OG81" s="57"/>
      <c r="OH81" s="57"/>
      <c r="OI81" s="57"/>
      <c r="OJ81" s="57"/>
      <c r="OK81" s="57"/>
      <c r="OL81" s="57"/>
      <c r="OM81" s="57"/>
      <c r="ON81" s="57"/>
      <c r="OO81" s="57"/>
      <c r="OP81" s="57"/>
      <c r="OQ81" s="57"/>
      <c r="OR81" s="57"/>
      <c r="OS81" s="57"/>
      <c r="OT81" s="57"/>
      <c r="OU81" s="57"/>
      <c r="OV81" s="57"/>
      <c r="OW81" s="57"/>
      <c r="OX81" s="57"/>
      <c r="OY81" s="57"/>
      <c r="OZ81" s="57"/>
      <c r="PA81" s="57"/>
      <c r="PB81" s="57"/>
      <c r="PC81" s="57"/>
      <c r="PD81" s="57"/>
      <c r="PE81" s="57"/>
      <c r="PF81" s="57"/>
      <c r="PG81" s="57"/>
      <c r="PH81" s="57"/>
      <c r="PI81" s="57"/>
      <c r="PJ81" s="57"/>
      <c r="PK81" s="57"/>
      <c r="PL81" s="57"/>
      <c r="PM81" s="57"/>
      <c r="PN81" s="57"/>
      <c r="PO81" s="57"/>
      <c r="PP81" s="57"/>
      <c r="PQ81" s="57"/>
      <c r="PR81" s="57"/>
      <c r="PS81" s="57"/>
      <c r="PT81" s="57"/>
      <c r="PU81" s="57"/>
      <c r="PV81" s="57"/>
      <c r="PW81" s="57"/>
      <c r="PX81" s="57"/>
      <c r="PY81" s="57"/>
      <c r="PZ81" s="57"/>
      <c r="QA81" s="57"/>
      <c r="QB81" s="57"/>
      <c r="QC81" s="57"/>
      <c r="QD81" s="57"/>
      <c r="QE81" s="57"/>
      <c r="QF81" s="57"/>
      <c r="QG81" s="57"/>
      <c r="QH81" s="57"/>
      <c r="QI81" s="57"/>
      <c r="QJ81" s="57"/>
      <c r="QK81" s="57"/>
      <c r="QL81" s="57"/>
      <c r="QM81" s="57"/>
      <c r="QN81" s="57"/>
      <c r="QO81" s="57"/>
      <c r="QP81" s="57"/>
      <c r="QQ81" s="57"/>
      <c r="QR81" s="57"/>
      <c r="QS81" s="57"/>
      <c r="QT81" s="57"/>
      <c r="QU81" s="57"/>
      <c r="QV81" s="57"/>
      <c r="QW81" s="57"/>
      <c r="QX81" s="57"/>
      <c r="QY81" s="57"/>
      <c r="QZ81" s="57"/>
      <c r="RA81" s="57"/>
      <c r="RB81" s="57"/>
      <c r="RC81" s="57"/>
      <c r="RD81" s="57"/>
      <c r="RE81" s="57"/>
      <c r="RF81" s="57"/>
      <c r="RG81" s="57"/>
      <c r="RH81" s="57"/>
      <c r="RI81" s="57"/>
      <c r="RJ81" s="57"/>
      <c r="RK81" s="57"/>
      <c r="RL81" s="57"/>
      <c r="RM81" s="57"/>
      <c r="RN81" s="57"/>
      <c r="RO81" s="57"/>
      <c r="RP81" s="57"/>
      <c r="RQ81" s="57"/>
      <c r="RR81" s="57"/>
      <c r="RS81" s="57"/>
      <c r="RT81" s="57"/>
      <c r="RU81" s="57"/>
      <c r="RV81" s="57"/>
      <c r="RW81" s="57"/>
      <c r="RX81" s="57"/>
      <c r="RY81" s="57"/>
      <c r="RZ81" s="57"/>
      <c r="SA81" s="57"/>
      <c r="SB81" s="57"/>
      <c r="SC81" s="57"/>
      <c r="SD81" s="57"/>
      <c r="SE81" s="57"/>
      <c r="SF81" s="57"/>
      <c r="SG81" s="57"/>
      <c r="SH81" s="57"/>
      <c r="SI81" s="57"/>
      <c r="SJ81" s="57"/>
      <c r="SK81" s="57"/>
      <c r="SL81" s="57"/>
      <c r="SM81" s="57"/>
      <c r="SN81" s="57"/>
      <c r="SO81" s="57"/>
      <c r="SP81" s="57"/>
      <c r="SQ81" s="57"/>
      <c r="SR81" s="57"/>
      <c r="SS81" s="57"/>
      <c r="ST81" s="57"/>
      <c r="SU81" s="57"/>
      <c r="SV81" s="57"/>
      <c r="SW81" s="57"/>
      <c r="SX81" s="57"/>
      <c r="SY81" s="57"/>
      <c r="SZ81" s="57"/>
      <c r="TA81" s="57"/>
      <c r="TB81" s="57"/>
      <c r="TC81" s="57"/>
      <c r="TD81" s="57"/>
      <c r="TE81" s="57"/>
      <c r="TF81" s="57"/>
      <c r="TG81" s="57"/>
      <c r="TH81" s="57"/>
      <c r="TI81" s="57"/>
      <c r="TJ81" s="57"/>
      <c r="TK81" s="57"/>
      <c r="TL81" s="57"/>
      <c r="TM81" s="57"/>
      <c r="TN81" s="57"/>
      <c r="TO81" s="57"/>
      <c r="TP81" s="57"/>
      <c r="TQ81" s="57"/>
      <c r="TR81" s="57"/>
      <c r="TS81" s="57"/>
      <c r="TT81" s="57"/>
      <c r="TU81" s="57"/>
      <c r="TV81" s="57"/>
      <c r="TW81" s="57"/>
      <c r="TX81" s="57"/>
      <c r="TY81" s="57"/>
      <c r="TZ81" s="57"/>
      <c r="UA81" s="57"/>
      <c r="UB81" s="57"/>
      <c r="UC81" s="57"/>
      <c r="UD81" s="57"/>
      <c r="UE81" s="57"/>
      <c r="UF81" s="57"/>
      <c r="UG81" s="57"/>
      <c r="UH81" s="57"/>
      <c r="UI81" s="57"/>
      <c r="UJ81" s="57"/>
      <c r="UK81" s="57"/>
      <c r="UL81" s="57"/>
      <c r="UM81" s="57"/>
      <c r="UN81" s="57"/>
      <c r="UO81" s="57"/>
      <c r="UP81" s="57"/>
      <c r="UQ81" s="57"/>
      <c r="UR81" s="57"/>
      <c r="US81" s="57"/>
      <c r="UT81" s="57"/>
      <c r="UU81" s="57"/>
      <c r="UV81" s="57"/>
      <c r="UW81" s="57"/>
      <c r="UX81" s="57"/>
      <c r="UY81" s="57"/>
      <c r="UZ81" s="57"/>
      <c r="VA81" s="57"/>
      <c r="VB81" s="57"/>
      <c r="VC81" s="57"/>
      <c r="VD81" s="57"/>
      <c r="VE81" s="57"/>
      <c r="VF81" s="57"/>
      <c r="VG81" s="57"/>
      <c r="VH81" s="57"/>
      <c r="VI81" s="57"/>
      <c r="VJ81" s="57"/>
      <c r="VK81" s="57"/>
      <c r="VL81" s="57"/>
      <c r="VM81" s="57"/>
      <c r="VN81" s="57"/>
      <c r="VO81" s="57"/>
      <c r="VP81" s="57"/>
      <c r="VQ81" s="57"/>
      <c r="VR81" s="57"/>
      <c r="VS81" s="57"/>
      <c r="VT81" s="57"/>
      <c r="VU81" s="57"/>
      <c r="VV81" s="57"/>
      <c r="VW81" s="57"/>
      <c r="VX81" s="57"/>
      <c r="VY81" s="57"/>
      <c r="VZ81" s="57"/>
      <c r="WA81" s="57"/>
      <c r="WB81" s="57"/>
      <c r="WC81" s="57"/>
      <c r="WD81" s="57"/>
      <c r="WE81" s="57"/>
      <c r="WF81" s="57"/>
      <c r="WG81" s="57"/>
      <c r="WH81" s="57"/>
      <c r="WI81" s="57"/>
      <c r="WJ81" s="57"/>
      <c r="WK81" s="57"/>
      <c r="WL81" s="57"/>
      <c r="WM81" s="57"/>
      <c r="WN81" s="57"/>
      <c r="WO81" s="57"/>
      <c r="WP81" s="57"/>
      <c r="WQ81" s="57"/>
      <c r="WR81" s="57"/>
      <c r="WS81" s="57"/>
      <c r="WT81" s="57"/>
      <c r="WU81" s="57"/>
      <c r="WV81" s="57"/>
      <c r="WW81" s="57"/>
      <c r="WX81" s="57"/>
      <c r="WY81" s="57"/>
      <c r="WZ81" s="57"/>
      <c r="XA81" s="57"/>
      <c r="XB81" s="57"/>
      <c r="XC81" s="57"/>
      <c r="XD81" s="57"/>
      <c r="XE81" s="57"/>
      <c r="XF81" s="57"/>
      <c r="XG81" s="57"/>
      <c r="XH81" s="57"/>
      <c r="XI81" s="57"/>
      <c r="XJ81" s="57"/>
      <c r="XK81" s="57"/>
      <c r="XL81" s="57"/>
      <c r="XM81" s="57"/>
      <c r="XN81" s="57"/>
      <c r="XO81" s="57"/>
      <c r="XP81" s="57"/>
      <c r="XQ81" s="57"/>
      <c r="XR81" s="57"/>
      <c r="XS81" s="57"/>
      <c r="XT81" s="57"/>
      <c r="XU81" s="57"/>
      <c r="XV81" s="57"/>
      <c r="XW81" s="57"/>
      <c r="XX81" s="57"/>
      <c r="XY81" s="57"/>
      <c r="XZ81" s="57"/>
      <c r="YA81" s="57"/>
      <c r="YB81" s="57"/>
      <c r="YC81" s="57"/>
      <c r="YD81" s="57"/>
      <c r="YE81" s="57"/>
      <c r="YF81" s="57"/>
      <c r="YG81" s="57"/>
      <c r="YH81" s="57"/>
      <c r="YI81" s="57"/>
      <c r="YJ81" s="57"/>
      <c r="YK81" s="57"/>
      <c r="YL81" s="57"/>
      <c r="YM81" s="57"/>
      <c r="YN81" s="57"/>
      <c r="YO81" s="57"/>
      <c r="YP81" s="57"/>
      <c r="YQ81" s="57"/>
      <c r="YR81" s="57"/>
      <c r="YS81" s="57"/>
      <c r="YT81" s="57"/>
      <c r="YU81" s="57"/>
      <c r="YV81" s="57"/>
      <c r="YW81" s="57"/>
      <c r="YX81" s="57"/>
      <c r="YY81" s="57"/>
      <c r="YZ81" s="57"/>
      <c r="ZA81" s="57"/>
      <c r="ZB81" s="57"/>
      <c r="ZC81" s="57"/>
      <c r="ZD81" s="57"/>
      <c r="ZE81" s="57"/>
      <c r="ZF81" s="57"/>
      <c r="ZG81" s="57"/>
      <c r="ZH81" s="57"/>
      <c r="ZI81" s="57"/>
      <c r="ZJ81" s="57"/>
      <c r="ZK81" s="57"/>
      <c r="ZL81" s="57"/>
      <c r="ZM81" s="57"/>
      <c r="ZN81" s="57"/>
      <c r="ZO81" s="57"/>
      <c r="ZP81" s="57"/>
      <c r="ZQ81" s="57"/>
      <c r="ZR81" s="57"/>
      <c r="ZS81" s="57"/>
      <c r="ZT81" s="57"/>
      <c r="ZU81" s="57"/>
      <c r="ZV81" s="57"/>
      <c r="ZW81" s="57"/>
      <c r="ZX81" s="57"/>
      <c r="ZY81" s="57"/>
      <c r="ZZ81" s="57"/>
      <c r="AAA81" s="57"/>
      <c r="AAB81" s="57"/>
      <c r="AAC81" s="57"/>
      <c r="AAD81" s="57"/>
      <c r="AAE81" s="57"/>
      <c r="AAF81" s="57"/>
      <c r="AAG81" s="57"/>
      <c r="AAH81" s="57"/>
      <c r="AAI81" s="57"/>
      <c r="AAJ81" s="57"/>
      <c r="AAK81" s="57"/>
      <c r="AAL81" s="57"/>
      <c r="AAM81" s="57"/>
      <c r="AAN81" s="57"/>
      <c r="AAO81" s="57"/>
      <c r="AAP81" s="57"/>
      <c r="AAQ81" s="57"/>
      <c r="AAR81" s="57"/>
      <c r="AAS81" s="57"/>
      <c r="AAT81" s="57"/>
      <c r="AAU81" s="57"/>
      <c r="AAV81" s="57"/>
      <c r="AAW81" s="57"/>
      <c r="AAX81" s="57"/>
      <c r="AAY81" s="57"/>
      <c r="AAZ81" s="57"/>
      <c r="ABA81" s="57"/>
      <c r="ABB81" s="57"/>
      <c r="ABC81" s="57"/>
      <c r="ABD81" s="57"/>
      <c r="ABE81" s="57"/>
      <c r="ABF81" s="57"/>
      <c r="ABG81" s="57"/>
      <c r="ABH81" s="57"/>
      <c r="ABI81" s="57"/>
      <c r="ABJ81" s="57"/>
      <c r="ABK81" s="57"/>
      <c r="ABL81" s="57"/>
      <c r="ABM81" s="57"/>
      <c r="ABN81" s="57"/>
      <c r="ABO81" s="57"/>
      <c r="ABP81" s="57"/>
      <c r="ABQ81" s="57"/>
      <c r="ABR81" s="57"/>
      <c r="ABS81" s="57"/>
      <c r="ABT81" s="57"/>
      <c r="ABU81" s="57"/>
      <c r="ABV81" s="57"/>
      <c r="ABW81" s="57"/>
      <c r="ABX81" s="57"/>
      <c r="ABY81" s="57"/>
      <c r="ABZ81" s="57"/>
      <c r="ACA81" s="57"/>
      <c r="ACB81" s="57"/>
      <c r="ACC81" s="57"/>
      <c r="ACD81" s="57"/>
      <c r="ACE81" s="57"/>
      <c r="ACF81" s="57"/>
      <c r="ACG81" s="57"/>
      <c r="ACH81" s="57"/>
      <c r="ACI81" s="57"/>
      <c r="ACJ81" s="57"/>
      <c r="ACK81" s="57"/>
      <c r="ACL81" s="57"/>
      <c r="ACM81" s="57"/>
      <c r="ACN81" s="57"/>
      <c r="ACO81" s="57"/>
      <c r="ACP81" s="57"/>
      <c r="ACQ81" s="57"/>
      <c r="ACR81" s="57"/>
      <c r="ACS81" s="57"/>
      <c r="ACT81" s="57"/>
      <c r="ACU81" s="57"/>
      <c r="ACV81" s="57"/>
      <c r="ACW81" s="57"/>
      <c r="ACX81" s="57"/>
      <c r="ACY81" s="57"/>
      <c r="ACZ81" s="57"/>
      <c r="ADA81" s="57"/>
      <c r="ADB81" s="57"/>
      <c r="ADC81" s="57"/>
      <c r="ADD81" s="57"/>
      <c r="ADE81" s="57"/>
      <c r="ADF81" s="57"/>
      <c r="ADG81" s="57"/>
      <c r="ADH81" s="57"/>
      <c r="ADI81" s="57"/>
      <c r="ADJ81" s="57"/>
      <c r="ADK81" s="57"/>
      <c r="ADL81" s="57"/>
      <c r="ADM81" s="57"/>
      <c r="ADN81" s="57"/>
      <c r="ADO81" s="57"/>
      <c r="ADP81" s="57"/>
      <c r="ADQ81" s="57"/>
      <c r="ADR81" s="57"/>
      <c r="ADS81" s="57"/>
      <c r="ADT81" s="57"/>
      <c r="ADU81" s="57"/>
      <c r="ADV81" s="57"/>
      <c r="ADW81" s="57"/>
      <c r="ADX81" s="57"/>
      <c r="ADY81" s="57"/>
      <c r="ADZ81" s="57"/>
      <c r="AEA81" s="57"/>
      <c r="AEB81" s="57"/>
      <c r="AEC81" s="57"/>
      <c r="AED81" s="57"/>
      <c r="AEE81" s="57"/>
      <c r="AEF81" s="57"/>
      <c r="AEG81" s="57"/>
      <c r="AEH81" s="57"/>
      <c r="AEI81" s="57"/>
      <c r="AEJ81" s="57"/>
      <c r="AEK81" s="57"/>
      <c r="AEL81" s="57"/>
      <c r="AEM81" s="57"/>
      <c r="AEN81" s="57"/>
      <c r="AEO81" s="57"/>
      <c r="AEP81" s="57"/>
      <c r="AEQ81" s="57"/>
      <c r="AER81" s="57"/>
      <c r="AES81" s="57"/>
      <c r="AET81" s="57"/>
      <c r="AEU81" s="57"/>
      <c r="AEV81" s="57"/>
      <c r="AEW81" s="57"/>
      <c r="AEX81" s="57"/>
      <c r="AEY81" s="57"/>
      <c r="AEZ81" s="57"/>
      <c r="AFA81" s="57"/>
      <c r="AFB81" s="57"/>
      <c r="AFC81" s="57"/>
      <c r="AFD81" s="57"/>
      <c r="AFE81" s="57"/>
      <c r="AFF81" s="57"/>
      <c r="AFG81" s="57"/>
      <c r="AFH81" s="57"/>
      <c r="AFI81" s="57"/>
      <c r="AFJ81" s="57"/>
      <c r="AFK81" s="57"/>
      <c r="AFL81" s="57"/>
      <c r="AFM81" s="57"/>
      <c r="AFN81" s="57"/>
      <c r="AFO81" s="57"/>
      <c r="AFP81" s="57"/>
      <c r="AFQ81" s="57"/>
      <c r="AFR81" s="57"/>
      <c r="AFS81" s="57"/>
      <c r="AFT81" s="57"/>
      <c r="AFU81" s="57"/>
      <c r="AFV81" s="57"/>
      <c r="AFW81" s="57"/>
      <c r="AFX81" s="57"/>
      <c r="AFY81" s="57"/>
      <c r="AFZ81" s="57"/>
      <c r="AGA81" s="57"/>
      <c r="AGB81" s="57"/>
      <c r="AGC81" s="57"/>
      <c r="AGD81" s="57"/>
      <c r="AGE81" s="57"/>
      <c r="AGF81" s="57"/>
      <c r="AGG81" s="57"/>
      <c r="AGH81" s="57"/>
      <c r="AGI81" s="57"/>
      <c r="AGJ81" s="57"/>
      <c r="AGK81" s="57"/>
      <c r="AGL81" s="57"/>
      <c r="AGM81" s="57"/>
      <c r="AGN81" s="57"/>
      <c r="AGO81" s="57"/>
      <c r="AGP81" s="57"/>
      <c r="AGQ81" s="57"/>
      <c r="AGR81" s="57"/>
      <c r="AGS81" s="57"/>
      <c r="AGT81" s="57"/>
      <c r="AGU81" s="57"/>
      <c r="AGV81" s="57"/>
      <c r="AGW81" s="57"/>
      <c r="AGX81" s="57"/>
      <c r="AGY81" s="57"/>
      <c r="AGZ81" s="57"/>
      <c r="AHA81" s="57"/>
      <c r="AHB81" s="57"/>
      <c r="AHC81" s="57"/>
      <c r="AHD81" s="57"/>
      <c r="AHE81" s="57"/>
      <c r="AHF81" s="57"/>
      <c r="AHG81" s="57"/>
      <c r="AHH81" s="57"/>
      <c r="AHI81" s="57"/>
      <c r="AHJ81" s="57"/>
      <c r="AHK81" s="57"/>
      <c r="AHL81" s="57"/>
      <c r="AHM81" s="57"/>
      <c r="AHN81" s="57"/>
      <c r="AHO81" s="57"/>
      <c r="AHP81" s="57"/>
      <c r="AHQ81" s="57"/>
      <c r="AHR81" s="57"/>
      <c r="AHS81" s="57"/>
      <c r="AHT81" s="57"/>
      <c r="AHU81" s="57"/>
      <c r="AHV81" s="57"/>
      <c r="AHW81" s="57"/>
      <c r="AHX81" s="57"/>
      <c r="AHY81" s="57"/>
      <c r="AHZ81" s="57"/>
      <c r="AIA81" s="57"/>
      <c r="AIB81" s="57"/>
      <c r="AIC81" s="57"/>
      <c r="AID81" s="57"/>
      <c r="AIE81" s="57"/>
      <c r="AIF81" s="57"/>
      <c r="AIG81" s="57"/>
      <c r="AIH81" s="57"/>
      <c r="AII81" s="57"/>
      <c r="AIJ81" s="57"/>
      <c r="AIK81" s="57"/>
      <c r="AIL81" s="57"/>
      <c r="AIM81" s="57"/>
      <c r="AIN81" s="57"/>
      <c r="AIO81" s="57"/>
      <c r="AIP81" s="57"/>
      <c r="AIQ81" s="57"/>
      <c r="AIR81" s="57"/>
      <c r="AIS81" s="57"/>
      <c r="AIT81" s="57"/>
      <c r="AIU81" s="57"/>
      <c r="AIV81" s="57"/>
      <c r="AIW81" s="57"/>
      <c r="AIX81" s="57"/>
      <c r="AIY81" s="57"/>
      <c r="AIZ81" s="57"/>
      <c r="AJA81" s="57"/>
      <c r="AJB81" s="57"/>
      <c r="AJC81" s="57"/>
      <c r="AJD81" s="57"/>
      <c r="AJE81" s="57"/>
      <c r="AJF81" s="57"/>
      <c r="AJG81" s="57"/>
      <c r="AJH81" s="57"/>
      <c r="AJI81" s="57"/>
      <c r="AJJ81" s="57"/>
      <c r="AJK81" s="57"/>
      <c r="AJL81" s="57"/>
      <c r="AJM81" s="57"/>
      <c r="AJN81" s="57"/>
      <c r="AJO81" s="57"/>
      <c r="AJP81" s="57"/>
      <c r="AJQ81" s="57"/>
      <c r="AJR81" s="57"/>
      <c r="AJS81" s="57"/>
      <c r="AJT81" s="57"/>
      <c r="AJU81" s="57"/>
      <c r="AJV81" s="57"/>
      <c r="AJW81" s="57"/>
      <c r="AJX81" s="57"/>
      <c r="AJY81" s="57"/>
      <c r="AJZ81" s="57"/>
      <c r="AKA81" s="57"/>
      <c r="AKB81" s="57"/>
      <c r="AKC81" s="57"/>
      <c r="AKD81" s="57"/>
      <c r="AKE81" s="57"/>
      <c r="AKF81" s="57"/>
      <c r="AKG81" s="57"/>
      <c r="AKH81" s="57"/>
      <c r="AKI81" s="57"/>
      <c r="AKJ81" s="57"/>
      <c r="AKK81" s="57"/>
      <c r="AKL81" s="57"/>
      <c r="AKM81" s="57"/>
      <c r="AKN81" s="57"/>
      <c r="AKO81" s="57"/>
      <c r="AKP81" s="57"/>
      <c r="AKQ81" s="57"/>
      <c r="AKR81" s="57"/>
      <c r="AKS81" s="57"/>
      <c r="AKT81" s="57"/>
      <c r="AKU81" s="57"/>
      <c r="AKV81" s="57"/>
      <c r="AKW81" s="57"/>
      <c r="AKX81" s="57"/>
      <c r="AKY81" s="57"/>
      <c r="AKZ81" s="57"/>
      <c r="ALA81" s="57"/>
      <c r="ALB81" s="57"/>
      <c r="ALC81" s="57"/>
      <c r="ALD81" s="57"/>
      <c r="ALE81" s="57"/>
      <c r="ALF81" s="57"/>
      <c r="ALG81" s="57"/>
      <c r="ALH81" s="57"/>
      <c r="ALI81" s="57"/>
      <c r="ALJ81" s="57"/>
      <c r="ALK81" s="57"/>
      <c r="ALL81" s="57"/>
      <c r="ALM81" s="57"/>
      <c r="ALN81" s="57"/>
      <c r="ALO81" s="57"/>
      <c r="ALP81" s="57"/>
      <c r="ALQ81" s="57"/>
      <c r="ALR81" s="57"/>
      <c r="ALS81" s="57"/>
      <c r="ALT81" s="57"/>
      <c r="ALU81" s="57"/>
      <c r="ALV81" s="57"/>
      <c r="ALW81" s="57"/>
      <c r="ALX81" s="57"/>
      <c r="ALY81" s="57"/>
      <c r="ALZ81" s="57"/>
      <c r="AMA81" s="57"/>
      <c r="AMB81" s="57"/>
      <c r="AMC81" s="57"/>
      <c r="AMD81" s="57"/>
      <c r="AME81" s="57"/>
      <c r="AMF81" s="57"/>
      <c r="AMG81" s="57"/>
      <c r="AMH81" s="57"/>
      <c r="AMI81" s="57"/>
      <c r="AMJ81" s="57"/>
      <c r="AMK81" s="57"/>
      <c r="AML81" s="57"/>
      <c r="AMM81" s="57"/>
      <c r="AMN81" s="57"/>
      <c r="AMO81" s="57"/>
      <c r="AMP81" s="57"/>
      <c r="AMQ81" s="57"/>
      <c r="AMR81" s="57"/>
      <c r="AMS81" s="57"/>
      <c r="AMT81" s="57"/>
      <c r="AMU81" s="57"/>
      <c r="AMV81" s="57"/>
      <c r="AMW81" s="57"/>
      <c r="AMX81" s="57"/>
      <c r="AMY81" s="57"/>
      <c r="AMZ81" s="57"/>
      <c r="ANA81" s="57"/>
      <c r="ANB81" s="57"/>
      <c r="ANC81" s="57"/>
      <c r="AND81" s="57"/>
      <c r="ANE81" s="57"/>
      <c r="ANF81" s="57"/>
      <c r="ANG81" s="57"/>
      <c r="ANH81" s="57"/>
      <c r="ANI81" s="57"/>
      <c r="ANJ81" s="57"/>
      <c r="ANK81" s="57"/>
      <c r="ANL81" s="57"/>
      <c r="ANM81" s="57"/>
      <c r="ANN81" s="57"/>
      <c r="ANO81" s="57"/>
      <c r="ANP81" s="57"/>
      <c r="ANQ81" s="57"/>
      <c r="ANR81" s="57"/>
      <c r="ANS81" s="57"/>
      <c r="ANT81" s="57"/>
      <c r="ANU81" s="57"/>
      <c r="ANV81" s="57"/>
      <c r="ANW81" s="57"/>
      <c r="ANX81" s="57"/>
      <c r="ANY81" s="57"/>
      <c r="ANZ81" s="57"/>
      <c r="AOA81" s="57"/>
      <c r="AOB81" s="57"/>
      <c r="AOC81" s="57"/>
      <c r="AOD81" s="57"/>
      <c r="AOE81" s="57"/>
      <c r="AOF81" s="57"/>
      <c r="AOG81" s="57"/>
      <c r="AOH81" s="57"/>
      <c r="AOI81" s="57"/>
      <c r="AOJ81" s="57"/>
      <c r="AOK81" s="57"/>
      <c r="AOL81" s="57"/>
      <c r="AOM81" s="57"/>
      <c r="AON81" s="57"/>
      <c r="AOO81" s="57"/>
      <c r="AOP81" s="57"/>
      <c r="AOQ81" s="57"/>
      <c r="AOR81" s="57"/>
      <c r="AOS81" s="57"/>
      <c r="AOT81" s="57"/>
      <c r="AOU81" s="57"/>
      <c r="AOV81" s="57"/>
      <c r="AOW81" s="57"/>
      <c r="AOX81" s="57"/>
      <c r="AOY81" s="57"/>
      <c r="AOZ81" s="57"/>
      <c r="APA81" s="57"/>
      <c r="APB81" s="57"/>
      <c r="APC81" s="57"/>
      <c r="APD81" s="57"/>
      <c r="APE81" s="57"/>
      <c r="APF81" s="57"/>
      <c r="APG81" s="57"/>
      <c r="APH81" s="57"/>
      <c r="API81" s="57"/>
      <c r="APJ81" s="57"/>
      <c r="APK81" s="57"/>
      <c r="APL81" s="57"/>
      <c r="APM81" s="57"/>
      <c r="APN81" s="57"/>
      <c r="APO81" s="57"/>
      <c r="APP81" s="57"/>
      <c r="APQ81" s="57"/>
      <c r="APR81" s="57"/>
      <c r="APS81" s="57"/>
      <c r="APT81" s="57"/>
      <c r="APU81" s="57"/>
      <c r="APV81" s="57"/>
      <c r="APW81" s="57"/>
      <c r="APX81" s="57"/>
      <c r="APY81" s="57"/>
    </row>
    <row r="82" spans="1:1117" x14ac:dyDescent="0.2">
      <c r="A82" s="334" t="s">
        <v>512</v>
      </c>
      <c r="B82" s="50">
        <v>42989.77</v>
      </c>
      <c r="C82" s="50">
        <v>9421.9062580885056</v>
      </c>
      <c r="D82" s="50">
        <v>499015.44078253541</v>
      </c>
      <c r="E82" s="50">
        <v>0</v>
      </c>
      <c r="F82" s="50">
        <v>0</v>
      </c>
      <c r="G82" s="50">
        <v>8834.6617666799502</v>
      </c>
      <c r="H82" s="50"/>
      <c r="I82" s="50">
        <v>88017.605987849514</v>
      </c>
      <c r="J82" s="50">
        <v>104409.7853146808</v>
      </c>
      <c r="K82" s="50"/>
      <c r="L82" s="50">
        <v>551575.30902038363</v>
      </c>
      <c r="M82" s="50"/>
      <c r="N82" s="50"/>
      <c r="O82" s="50">
        <v>294.49387910962093</v>
      </c>
      <c r="P82" s="50">
        <v>0</v>
      </c>
      <c r="Q82" s="50">
        <v>887549.95605001308</v>
      </c>
      <c r="R82" s="50">
        <v>117409.10984277978</v>
      </c>
      <c r="S82" s="50"/>
      <c r="T82" s="50">
        <v>5467.301866283633</v>
      </c>
      <c r="U82" s="50">
        <v>75730.31</v>
      </c>
      <c r="V82" s="50">
        <v>2927.6699196174704</v>
      </c>
      <c r="W82" s="50">
        <v>93544.986292993577</v>
      </c>
      <c r="X82" s="50">
        <v>323.89450921863283</v>
      </c>
      <c r="Y82" s="50">
        <f t="shared" si="13"/>
        <v>2487512.2014902337</v>
      </c>
      <c r="Z82" s="57"/>
      <c r="AA82" s="73"/>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7"/>
      <c r="IT82" s="57"/>
      <c r="IU82" s="57"/>
      <c r="IV82" s="57"/>
      <c r="IW82" s="57"/>
      <c r="IX82" s="57"/>
      <c r="IY82" s="57"/>
      <c r="IZ82" s="57"/>
      <c r="JA82" s="57"/>
      <c r="JB82" s="57"/>
      <c r="JC82" s="57"/>
      <c r="JD82" s="57"/>
      <c r="JE82" s="57"/>
      <c r="JF82" s="57"/>
      <c r="JG82" s="57"/>
      <c r="JH82" s="57"/>
      <c r="JI82" s="57"/>
      <c r="JJ82" s="57"/>
      <c r="JK82" s="57"/>
      <c r="JL82" s="57"/>
      <c r="JM82" s="57"/>
      <c r="JN82" s="57"/>
      <c r="JO82" s="57"/>
      <c r="JP82" s="57"/>
      <c r="JQ82" s="57"/>
      <c r="JR82" s="57"/>
      <c r="JS82" s="57"/>
      <c r="JT82" s="57"/>
      <c r="JU82" s="57"/>
      <c r="JV82" s="57"/>
      <c r="JW82" s="57"/>
      <c r="JX82" s="57"/>
      <c r="JY82" s="57"/>
      <c r="JZ82" s="57"/>
      <c r="KA82" s="57"/>
      <c r="KB82" s="57"/>
      <c r="KC82" s="57"/>
      <c r="KD82" s="57"/>
      <c r="KE82" s="57"/>
      <c r="KF82" s="57"/>
      <c r="KG82" s="57"/>
      <c r="KH82" s="57"/>
      <c r="KI82" s="57"/>
      <c r="KJ82" s="57"/>
      <c r="KK82" s="57"/>
      <c r="KL82" s="57"/>
      <c r="KM82" s="57"/>
      <c r="KN82" s="57"/>
      <c r="KO82" s="57"/>
      <c r="KP82" s="57"/>
      <c r="KQ82" s="57"/>
      <c r="KR82" s="57"/>
      <c r="KS82" s="57"/>
      <c r="KT82" s="57"/>
      <c r="KU82" s="57"/>
      <c r="KV82" s="57"/>
      <c r="KW82" s="57"/>
      <c r="KX82" s="57"/>
      <c r="KY82" s="57"/>
      <c r="KZ82" s="57"/>
      <c r="LA82" s="57"/>
      <c r="LB82" s="57"/>
      <c r="LC82" s="57"/>
      <c r="LD82" s="57"/>
      <c r="LE82" s="57"/>
      <c r="LF82" s="57"/>
      <c r="LG82" s="57"/>
      <c r="LH82" s="57"/>
      <c r="LI82" s="57"/>
      <c r="LJ82" s="57"/>
      <c r="LK82" s="57"/>
      <c r="LL82" s="57"/>
      <c r="LM82" s="57"/>
      <c r="LN82" s="57"/>
      <c r="LO82" s="57"/>
      <c r="LP82" s="57"/>
      <c r="LQ82" s="57"/>
      <c r="LR82" s="57"/>
      <c r="LS82" s="57"/>
      <c r="LT82" s="57"/>
      <c r="LU82" s="57"/>
      <c r="LV82" s="57"/>
      <c r="LW82" s="57"/>
      <c r="LX82" s="57"/>
      <c r="LY82" s="57"/>
      <c r="LZ82" s="57"/>
      <c r="MA82" s="57"/>
      <c r="MB82" s="57"/>
      <c r="MC82" s="57"/>
      <c r="MD82" s="57"/>
      <c r="ME82" s="57"/>
      <c r="MF82" s="57"/>
      <c r="MG82" s="57"/>
      <c r="MH82" s="57"/>
      <c r="MI82" s="57"/>
      <c r="MJ82" s="57"/>
      <c r="MK82" s="57"/>
      <c r="ML82" s="57"/>
      <c r="MM82" s="57"/>
      <c r="MN82" s="57"/>
      <c r="MO82" s="57"/>
      <c r="MP82" s="57"/>
      <c r="MQ82" s="57"/>
      <c r="MR82" s="57"/>
      <c r="MS82" s="57"/>
      <c r="MT82" s="57"/>
      <c r="MU82" s="57"/>
      <c r="MV82" s="57"/>
      <c r="MW82" s="57"/>
      <c r="MX82" s="57"/>
      <c r="MY82" s="57"/>
      <c r="MZ82" s="57"/>
      <c r="NA82" s="57"/>
      <c r="NB82" s="57"/>
      <c r="NC82" s="57"/>
      <c r="ND82" s="57"/>
      <c r="NE82" s="57"/>
      <c r="NF82" s="57"/>
      <c r="NG82" s="57"/>
      <c r="NH82" s="57"/>
      <c r="NI82" s="57"/>
      <c r="NJ82" s="57"/>
      <c r="NK82" s="57"/>
      <c r="NL82" s="57"/>
      <c r="NM82" s="57"/>
      <c r="NN82" s="57"/>
      <c r="NO82" s="57"/>
      <c r="NP82" s="57"/>
      <c r="NQ82" s="57"/>
      <c r="NR82" s="57"/>
      <c r="NS82" s="57"/>
      <c r="NT82" s="57"/>
      <c r="NU82" s="57"/>
      <c r="NV82" s="57"/>
      <c r="NW82" s="57"/>
      <c r="NX82" s="57"/>
      <c r="NY82" s="57"/>
      <c r="NZ82" s="57"/>
      <c r="OA82" s="57"/>
      <c r="OB82" s="57"/>
      <c r="OC82" s="57"/>
      <c r="OD82" s="57"/>
      <c r="OE82" s="57"/>
      <c r="OF82" s="57"/>
      <c r="OG82" s="57"/>
      <c r="OH82" s="57"/>
      <c r="OI82" s="57"/>
      <c r="OJ82" s="57"/>
      <c r="OK82" s="57"/>
      <c r="OL82" s="57"/>
      <c r="OM82" s="57"/>
      <c r="ON82" s="57"/>
      <c r="OO82" s="57"/>
      <c r="OP82" s="57"/>
      <c r="OQ82" s="57"/>
      <c r="OR82" s="57"/>
      <c r="OS82" s="57"/>
      <c r="OT82" s="57"/>
      <c r="OU82" s="57"/>
      <c r="OV82" s="57"/>
      <c r="OW82" s="57"/>
      <c r="OX82" s="57"/>
      <c r="OY82" s="57"/>
      <c r="OZ82" s="57"/>
      <c r="PA82" s="57"/>
      <c r="PB82" s="57"/>
      <c r="PC82" s="57"/>
      <c r="PD82" s="57"/>
      <c r="PE82" s="57"/>
      <c r="PF82" s="57"/>
      <c r="PG82" s="57"/>
      <c r="PH82" s="57"/>
      <c r="PI82" s="57"/>
      <c r="PJ82" s="57"/>
      <c r="PK82" s="57"/>
      <c r="PL82" s="57"/>
      <c r="PM82" s="57"/>
      <c r="PN82" s="57"/>
      <c r="PO82" s="57"/>
      <c r="PP82" s="57"/>
      <c r="PQ82" s="57"/>
      <c r="PR82" s="57"/>
      <c r="PS82" s="57"/>
      <c r="PT82" s="57"/>
      <c r="PU82" s="57"/>
      <c r="PV82" s="57"/>
      <c r="PW82" s="57"/>
      <c r="PX82" s="57"/>
      <c r="PY82" s="57"/>
      <c r="PZ82" s="57"/>
      <c r="QA82" s="57"/>
      <c r="QB82" s="57"/>
      <c r="QC82" s="57"/>
      <c r="QD82" s="57"/>
      <c r="QE82" s="57"/>
      <c r="QF82" s="57"/>
      <c r="QG82" s="57"/>
      <c r="QH82" s="57"/>
      <c r="QI82" s="57"/>
      <c r="QJ82" s="57"/>
      <c r="QK82" s="57"/>
      <c r="QL82" s="57"/>
      <c r="QM82" s="57"/>
      <c r="QN82" s="57"/>
      <c r="QO82" s="57"/>
      <c r="QP82" s="57"/>
      <c r="QQ82" s="57"/>
      <c r="QR82" s="57"/>
      <c r="QS82" s="57"/>
      <c r="QT82" s="57"/>
      <c r="QU82" s="57"/>
      <c r="QV82" s="57"/>
      <c r="QW82" s="57"/>
      <c r="QX82" s="57"/>
      <c r="QY82" s="57"/>
      <c r="QZ82" s="57"/>
      <c r="RA82" s="57"/>
      <c r="RB82" s="57"/>
      <c r="RC82" s="57"/>
      <c r="RD82" s="57"/>
      <c r="RE82" s="57"/>
      <c r="RF82" s="57"/>
      <c r="RG82" s="57"/>
      <c r="RH82" s="57"/>
      <c r="RI82" s="57"/>
      <c r="RJ82" s="57"/>
      <c r="RK82" s="57"/>
      <c r="RL82" s="57"/>
      <c r="RM82" s="57"/>
      <c r="RN82" s="57"/>
      <c r="RO82" s="57"/>
      <c r="RP82" s="57"/>
      <c r="RQ82" s="57"/>
      <c r="RR82" s="57"/>
      <c r="RS82" s="57"/>
      <c r="RT82" s="57"/>
      <c r="RU82" s="57"/>
      <c r="RV82" s="57"/>
      <c r="RW82" s="57"/>
      <c r="RX82" s="57"/>
      <c r="RY82" s="57"/>
      <c r="RZ82" s="57"/>
      <c r="SA82" s="57"/>
      <c r="SB82" s="57"/>
      <c r="SC82" s="57"/>
      <c r="SD82" s="57"/>
      <c r="SE82" s="57"/>
      <c r="SF82" s="57"/>
      <c r="SG82" s="57"/>
      <c r="SH82" s="57"/>
      <c r="SI82" s="57"/>
      <c r="SJ82" s="57"/>
      <c r="SK82" s="57"/>
      <c r="SL82" s="57"/>
      <c r="SM82" s="57"/>
      <c r="SN82" s="57"/>
      <c r="SO82" s="57"/>
      <c r="SP82" s="57"/>
      <c r="SQ82" s="57"/>
      <c r="SR82" s="57"/>
      <c r="SS82" s="57"/>
      <c r="ST82" s="57"/>
      <c r="SU82" s="57"/>
      <c r="SV82" s="57"/>
      <c r="SW82" s="57"/>
      <c r="SX82" s="57"/>
      <c r="SY82" s="57"/>
      <c r="SZ82" s="57"/>
      <c r="TA82" s="57"/>
      <c r="TB82" s="57"/>
      <c r="TC82" s="57"/>
      <c r="TD82" s="57"/>
      <c r="TE82" s="57"/>
      <c r="TF82" s="57"/>
      <c r="TG82" s="57"/>
      <c r="TH82" s="57"/>
      <c r="TI82" s="57"/>
      <c r="TJ82" s="57"/>
      <c r="TK82" s="57"/>
      <c r="TL82" s="57"/>
      <c r="TM82" s="57"/>
      <c r="TN82" s="57"/>
      <c r="TO82" s="57"/>
      <c r="TP82" s="57"/>
      <c r="TQ82" s="57"/>
      <c r="TR82" s="57"/>
      <c r="TS82" s="57"/>
      <c r="TT82" s="57"/>
      <c r="TU82" s="57"/>
      <c r="TV82" s="57"/>
      <c r="TW82" s="57"/>
      <c r="TX82" s="57"/>
      <c r="TY82" s="57"/>
      <c r="TZ82" s="57"/>
      <c r="UA82" s="57"/>
      <c r="UB82" s="57"/>
      <c r="UC82" s="57"/>
      <c r="UD82" s="57"/>
      <c r="UE82" s="57"/>
      <c r="UF82" s="57"/>
      <c r="UG82" s="57"/>
      <c r="UH82" s="57"/>
      <c r="UI82" s="57"/>
      <c r="UJ82" s="57"/>
      <c r="UK82" s="57"/>
      <c r="UL82" s="57"/>
      <c r="UM82" s="57"/>
      <c r="UN82" s="57"/>
      <c r="UO82" s="57"/>
      <c r="UP82" s="57"/>
      <c r="UQ82" s="57"/>
      <c r="UR82" s="57"/>
      <c r="US82" s="57"/>
      <c r="UT82" s="57"/>
      <c r="UU82" s="57"/>
      <c r="UV82" s="57"/>
      <c r="UW82" s="57"/>
      <c r="UX82" s="57"/>
      <c r="UY82" s="57"/>
      <c r="UZ82" s="57"/>
      <c r="VA82" s="57"/>
      <c r="VB82" s="57"/>
      <c r="VC82" s="57"/>
      <c r="VD82" s="57"/>
      <c r="VE82" s="57"/>
      <c r="VF82" s="57"/>
      <c r="VG82" s="57"/>
      <c r="VH82" s="57"/>
      <c r="VI82" s="57"/>
      <c r="VJ82" s="57"/>
      <c r="VK82" s="57"/>
      <c r="VL82" s="57"/>
      <c r="VM82" s="57"/>
      <c r="VN82" s="57"/>
      <c r="VO82" s="57"/>
      <c r="VP82" s="57"/>
      <c r="VQ82" s="57"/>
      <c r="VR82" s="57"/>
      <c r="VS82" s="57"/>
      <c r="VT82" s="57"/>
      <c r="VU82" s="57"/>
      <c r="VV82" s="57"/>
      <c r="VW82" s="57"/>
      <c r="VX82" s="57"/>
      <c r="VY82" s="57"/>
      <c r="VZ82" s="57"/>
      <c r="WA82" s="57"/>
      <c r="WB82" s="57"/>
      <c r="WC82" s="57"/>
      <c r="WD82" s="57"/>
      <c r="WE82" s="57"/>
      <c r="WF82" s="57"/>
      <c r="WG82" s="57"/>
      <c r="WH82" s="57"/>
      <c r="WI82" s="57"/>
      <c r="WJ82" s="57"/>
      <c r="WK82" s="57"/>
      <c r="WL82" s="57"/>
      <c r="WM82" s="57"/>
      <c r="WN82" s="57"/>
      <c r="WO82" s="57"/>
      <c r="WP82" s="57"/>
      <c r="WQ82" s="57"/>
      <c r="WR82" s="57"/>
      <c r="WS82" s="57"/>
      <c r="WT82" s="57"/>
      <c r="WU82" s="57"/>
      <c r="WV82" s="57"/>
      <c r="WW82" s="57"/>
      <c r="WX82" s="57"/>
      <c r="WY82" s="57"/>
      <c r="WZ82" s="57"/>
      <c r="XA82" s="57"/>
      <c r="XB82" s="57"/>
      <c r="XC82" s="57"/>
      <c r="XD82" s="57"/>
      <c r="XE82" s="57"/>
      <c r="XF82" s="57"/>
      <c r="XG82" s="57"/>
      <c r="XH82" s="57"/>
      <c r="XI82" s="57"/>
      <c r="XJ82" s="57"/>
      <c r="XK82" s="57"/>
      <c r="XL82" s="57"/>
      <c r="XM82" s="57"/>
      <c r="XN82" s="57"/>
      <c r="XO82" s="57"/>
      <c r="XP82" s="57"/>
      <c r="XQ82" s="57"/>
      <c r="XR82" s="57"/>
      <c r="XS82" s="57"/>
      <c r="XT82" s="57"/>
      <c r="XU82" s="57"/>
      <c r="XV82" s="57"/>
      <c r="XW82" s="57"/>
      <c r="XX82" s="57"/>
      <c r="XY82" s="57"/>
      <c r="XZ82" s="57"/>
      <c r="YA82" s="57"/>
      <c r="YB82" s="57"/>
      <c r="YC82" s="57"/>
      <c r="YD82" s="57"/>
      <c r="YE82" s="57"/>
      <c r="YF82" s="57"/>
      <c r="YG82" s="57"/>
      <c r="YH82" s="57"/>
      <c r="YI82" s="57"/>
      <c r="YJ82" s="57"/>
      <c r="YK82" s="57"/>
      <c r="YL82" s="57"/>
      <c r="YM82" s="57"/>
      <c r="YN82" s="57"/>
      <c r="YO82" s="57"/>
      <c r="YP82" s="57"/>
      <c r="YQ82" s="57"/>
      <c r="YR82" s="57"/>
      <c r="YS82" s="57"/>
      <c r="YT82" s="57"/>
      <c r="YU82" s="57"/>
      <c r="YV82" s="57"/>
      <c r="YW82" s="57"/>
      <c r="YX82" s="57"/>
      <c r="YY82" s="57"/>
      <c r="YZ82" s="57"/>
      <c r="ZA82" s="57"/>
      <c r="ZB82" s="57"/>
      <c r="ZC82" s="57"/>
      <c r="ZD82" s="57"/>
      <c r="ZE82" s="57"/>
      <c r="ZF82" s="57"/>
      <c r="ZG82" s="57"/>
      <c r="ZH82" s="57"/>
      <c r="ZI82" s="57"/>
      <c r="ZJ82" s="57"/>
      <c r="ZK82" s="57"/>
      <c r="ZL82" s="57"/>
      <c r="ZM82" s="57"/>
      <c r="ZN82" s="57"/>
      <c r="ZO82" s="57"/>
      <c r="ZP82" s="57"/>
      <c r="ZQ82" s="57"/>
      <c r="ZR82" s="57"/>
      <c r="ZS82" s="57"/>
      <c r="ZT82" s="57"/>
      <c r="ZU82" s="57"/>
      <c r="ZV82" s="57"/>
      <c r="ZW82" s="57"/>
      <c r="ZX82" s="57"/>
      <c r="ZY82" s="57"/>
      <c r="ZZ82" s="57"/>
      <c r="AAA82" s="57"/>
      <c r="AAB82" s="57"/>
      <c r="AAC82" s="57"/>
      <c r="AAD82" s="57"/>
      <c r="AAE82" s="57"/>
      <c r="AAF82" s="57"/>
      <c r="AAG82" s="57"/>
      <c r="AAH82" s="57"/>
      <c r="AAI82" s="57"/>
      <c r="AAJ82" s="57"/>
      <c r="AAK82" s="57"/>
      <c r="AAL82" s="57"/>
      <c r="AAM82" s="57"/>
      <c r="AAN82" s="57"/>
      <c r="AAO82" s="57"/>
      <c r="AAP82" s="57"/>
      <c r="AAQ82" s="57"/>
      <c r="AAR82" s="57"/>
      <c r="AAS82" s="57"/>
      <c r="AAT82" s="57"/>
      <c r="AAU82" s="57"/>
      <c r="AAV82" s="57"/>
      <c r="AAW82" s="57"/>
      <c r="AAX82" s="57"/>
      <c r="AAY82" s="57"/>
      <c r="AAZ82" s="57"/>
      <c r="ABA82" s="57"/>
      <c r="ABB82" s="57"/>
      <c r="ABC82" s="57"/>
      <c r="ABD82" s="57"/>
      <c r="ABE82" s="57"/>
      <c r="ABF82" s="57"/>
      <c r="ABG82" s="57"/>
      <c r="ABH82" s="57"/>
      <c r="ABI82" s="57"/>
      <c r="ABJ82" s="57"/>
      <c r="ABK82" s="57"/>
      <c r="ABL82" s="57"/>
      <c r="ABM82" s="57"/>
      <c r="ABN82" s="57"/>
      <c r="ABO82" s="57"/>
      <c r="ABP82" s="57"/>
      <c r="ABQ82" s="57"/>
      <c r="ABR82" s="57"/>
      <c r="ABS82" s="57"/>
      <c r="ABT82" s="57"/>
      <c r="ABU82" s="57"/>
      <c r="ABV82" s="57"/>
      <c r="ABW82" s="57"/>
      <c r="ABX82" s="57"/>
      <c r="ABY82" s="57"/>
      <c r="ABZ82" s="57"/>
      <c r="ACA82" s="57"/>
      <c r="ACB82" s="57"/>
      <c r="ACC82" s="57"/>
      <c r="ACD82" s="57"/>
      <c r="ACE82" s="57"/>
      <c r="ACF82" s="57"/>
      <c r="ACG82" s="57"/>
      <c r="ACH82" s="57"/>
      <c r="ACI82" s="57"/>
      <c r="ACJ82" s="57"/>
      <c r="ACK82" s="57"/>
      <c r="ACL82" s="57"/>
      <c r="ACM82" s="57"/>
      <c r="ACN82" s="57"/>
      <c r="ACO82" s="57"/>
      <c r="ACP82" s="57"/>
      <c r="ACQ82" s="57"/>
      <c r="ACR82" s="57"/>
      <c r="ACS82" s="57"/>
      <c r="ACT82" s="57"/>
      <c r="ACU82" s="57"/>
      <c r="ACV82" s="57"/>
      <c r="ACW82" s="57"/>
      <c r="ACX82" s="57"/>
      <c r="ACY82" s="57"/>
      <c r="ACZ82" s="57"/>
      <c r="ADA82" s="57"/>
      <c r="ADB82" s="57"/>
      <c r="ADC82" s="57"/>
      <c r="ADD82" s="57"/>
      <c r="ADE82" s="57"/>
      <c r="ADF82" s="57"/>
      <c r="ADG82" s="57"/>
      <c r="ADH82" s="57"/>
      <c r="ADI82" s="57"/>
      <c r="ADJ82" s="57"/>
      <c r="ADK82" s="57"/>
      <c r="ADL82" s="57"/>
      <c r="ADM82" s="57"/>
      <c r="ADN82" s="57"/>
      <c r="ADO82" s="57"/>
      <c r="ADP82" s="57"/>
      <c r="ADQ82" s="57"/>
      <c r="ADR82" s="57"/>
      <c r="ADS82" s="57"/>
      <c r="ADT82" s="57"/>
      <c r="ADU82" s="57"/>
      <c r="ADV82" s="57"/>
      <c r="ADW82" s="57"/>
      <c r="ADX82" s="57"/>
      <c r="ADY82" s="57"/>
      <c r="ADZ82" s="57"/>
      <c r="AEA82" s="57"/>
      <c r="AEB82" s="57"/>
      <c r="AEC82" s="57"/>
      <c r="AED82" s="57"/>
      <c r="AEE82" s="57"/>
      <c r="AEF82" s="57"/>
      <c r="AEG82" s="57"/>
      <c r="AEH82" s="57"/>
      <c r="AEI82" s="57"/>
      <c r="AEJ82" s="57"/>
      <c r="AEK82" s="57"/>
      <c r="AEL82" s="57"/>
      <c r="AEM82" s="57"/>
      <c r="AEN82" s="57"/>
      <c r="AEO82" s="57"/>
      <c r="AEP82" s="57"/>
      <c r="AEQ82" s="57"/>
      <c r="AER82" s="57"/>
      <c r="AES82" s="57"/>
      <c r="AET82" s="57"/>
      <c r="AEU82" s="57"/>
      <c r="AEV82" s="57"/>
      <c r="AEW82" s="57"/>
      <c r="AEX82" s="57"/>
      <c r="AEY82" s="57"/>
      <c r="AEZ82" s="57"/>
      <c r="AFA82" s="57"/>
      <c r="AFB82" s="57"/>
      <c r="AFC82" s="57"/>
      <c r="AFD82" s="57"/>
      <c r="AFE82" s="57"/>
      <c r="AFF82" s="57"/>
      <c r="AFG82" s="57"/>
      <c r="AFH82" s="57"/>
      <c r="AFI82" s="57"/>
      <c r="AFJ82" s="57"/>
      <c r="AFK82" s="57"/>
      <c r="AFL82" s="57"/>
      <c r="AFM82" s="57"/>
      <c r="AFN82" s="57"/>
      <c r="AFO82" s="57"/>
      <c r="AFP82" s="57"/>
      <c r="AFQ82" s="57"/>
      <c r="AFR82" s="57"/>
      <c r="AFS82" s="57"/>
      <c r="AFT82" s="57"/>
      <c r="AFU82" s="57"/>
      <c r="AFV82" s="57"/>
      <c r="AFW82" s="57"/>
      <c r="AFX82" s="57"/>
      <c r="AFY82" s="57"/>
      <c r="AFZ82" s="57"/>
      <c r="AGA82" s="57"/>
      <c r="AGB82" s="57"/>
      <c r="AGC82" s="57"/>
      <c r="AGD82" s="57"/>
      <c r="AGE82" s="57"/>
      <c r="AGF82" s="57"/>
      <c r="AGG82" s="57"/>
      <c r="AGH82" s="57"/>
      <c r="AGI82" s="57"/>
      <c r="AGJ82" s="57"/>
      <c r="AGK82" s="57"/>
      <c r="AGL82" s="57"/>
      <c r="AGM82" s="57"/>
      <c r="AGN82" s="57"/>
      <c r="AGO82" s="57"/>
      <c r="AGP82" s="57"/>
      <c r="AGQ82" s="57"/>
      <c r="AGR82" s="57"/>
      <c r="AGS82" s="57"/>
      <c r="AGT82" s="57"/>
      <c r="AGU82" s="57"/>
      <c r="AGV82" s="57"/>
      <c r="AGW82" s="57"/>
      <c r="AGX82" s="57"/>
      <c r="AGY82" s="57"/>
      <c r="AGZ82" s="57"/>
      <c r="AHA82" s="57"/>
      <c r="AHB82" s="57"/>
      <c r="AHC82" s="57"/>
      <c r="AHD82" s="57"/>
      <c r="AHE82" s="57"/>
      <c r="AHF82" s="57"/>
      <c r="AHG82" s="57"/>
      <c r="AHH82" s="57"/>
      <c r="AHI82" s="57"/>
      <c r="AHJ82" s="57"/>
      <c r="AHK82" s="57"/>
      <c r="AHL82" s="57"/>
      <c r="AHM82" s="57"/>
      <c r="AHN82" s="57"/>
      <c r="AHO82" s="57"/>
      <c r="AHP82" s="57"/>
      <c r="AHQ82" s="57"/>
      <c r="AHR82" s="57"/>
      <c r="AHS82" s="57"/>
      <c r="AHT82" s="57"/>
      <c r="AHU82" s="57"/>
      <c r="AHV82" s="57"/>
      <c r="AHW82" s="57"/>
      <c r="AHX82" s="57"/>
      <c r="AHY82" s="57"/>
      <c r="AHZ82" s="57"/>
      <c r="AIA82" s="57"/>
      <c r="AIB82" s="57"/>
      <c r="AIC82" s="57"/>
      <c r="AID82" s="57"/>
      <c r="AIE82" s="57"/>
      <c r="AIF82" s="57"/>
      <c r="AIG82" s="57"/>
      <c r="AIH82" s="57"/>
      <c r="AII82" s="57"/>
      <c r="AIJ82" s="57"/>
      <c r="AIK82" s="57"/>
      <c r="AIL82" s="57"/>
      <c r="AIM82" s="57"/>
      <c r="AIN82" s="57"/>
      <c r="AIO82" s="57"/>
      <c r="AIP82" s="57"/>
      <c r="AIQ82" s="57"/>
      <c r="AIR82" s="57"/>
      <c r="AIS82" s="57"/>
      <c r="AIT82" s="57"/>
      <c r="AIU82" s="57"/>
      <c r="AIV82" s="57"/>
      <c r="AIW82" s="57"/>
      <c r="AIX82" s="57"/>
      <c r="AIY82" s="57"/>
      <c r="AIZ82" s="57"/>
      <c r="AJA82" s="57"/>
      <c r="AJB82" s="57"/>
      <c r="AJC82" s="57"/>
      <c r="AJD82" s="57"/>
      <c r="AJE82" s="57"/>
      <c r="AJF82" s="57"/>
      <c r="AJG82" s="57"/>
      <c r="AJH82" s="57"/>
      <c r="AJI82" s="57"/>
      <c r="AJJ82" s="57"/>
      <c r="AJK82" s="57"/>
      <c r="AJL82" s="57"/>
      <c r="AJM82" s="57"/>
      <c r="AJN82" s="57"/>
      <c r="AJO82" s="57"/>
      <c r="AJP82" s="57"/>
      <c r="AJQ82" s="57"/>
      <c r="AJR82" s="57"/>
      <c r="AJS82" s="57"/>
      <c r="AJT82" s="57"/>
      <c r="AJU82" s="57"/>
      <c r="AJV82" s="57"/>
      <c r="AJW82" s="57"/>
      <c r="AJX82" s="57"/>
      <c r="AJY82" s="57"/>
      <c r="AJZ82" s="57"/>
      <c r="AKA82" s="57"/>
      <c r="AKB82" s="57"/>
      <c r="AKC82" s="57"/>
      <c r="AKD82" s="57"/>
      <c r="AKE82" s="57"/>
      <c r="AKF82" s="57"/>
      <c r="AKG82" s="57"/>
      <c r="AKH82" s="57"/>
      <c r="AKI82" s="57"/>
      <c r="AKJ82" s="57"/>
      <c r="AKK82" s="57"/>
      <c r="AKL82" s="57"/>
      <c r="AKM82" s="57"/>
      <c r="AKN82" s="57"/>
      <c r="AKO82" s="57"/>
      <c r="AKP82" s="57"/>
      <c r="AKQ82" s="57"/>
      <c r="AKR82" s="57"/>
      <c r="AKS82" s="57"/>
      <c r="AKT82" s="57"/>
      <c r="AKU82" s="57"/>
      <c r="AKV82" s="57"/>
      <c r="AKW82" s="57"/>
      <c r="AKX82" s="57"/>
      <c r="AKY82" s="57"/>
      <c r="AKZ82" s="57"/>
      <c r="ALA82" s="57"/>
      <c r="ALB82" s="57"/>
      <c r="ALC82" s="57"/>
      <c r="ALD82" s="57"/>
      <c r="ALE82" s="57"/>
      <c r="ALF82" s="57"/>
      <c r="ALG82" s="57"/>
      <c r="ALH82" s="57"/>
      <c r="ALI82" s="57"/>
      <c r="ALJ82" s="57"/>
      <c r="ALK82" s="57"/>
      <c r="ALL82" s="57"/>
      <c r="ALM82" s="57"/>
      <c r="ALN82" s="57"/>
      <c r="ALO82" s="57"/>
      <c r="ALP82" s="57"/>
      <c r="ALQ82" s="57"/>
      <c r="ALR82" s="57"/>
      <c r="ALS82" s="57"/>
      <c r="ALT82" s="57"/>
      <c r="ALU82" s="57"/>
      <c r="ALV82" s="57"/>
      <c r="ALW82" s="57"/>
      <c r="ALX82" s="57"/>
      <c r="ALY82" s="57"/>
      <c r="ALZ82" s="57"/>
      <c r="AMA82" s="57"/>
      <c r="AMB82" s="57"/>
      <c r="AMC82" s="57"/>
      <c r="AMD82" s="57"/>
      <c r="AME82" s="57"/>
      <c r="AMF82" s="57"/>
      <c r="AMG82" s="57"/>
      <c r="AMH82" s="57"/>
      <c r="AMI82" s="57"/>
      <c r="AMJ82" s="57"/>
      <c r="AMK82" s="57"/>
      <c r="AML82" s="57"/>
      <c r="AMM82" s="57"/>
      <c r="AMN82" s="57"/>
      <c r="AMO82" s="57"/>
      <c r="AMP82" s="57"/>
      <c r="AMQ82" s="57"/>
      <c r="AMR82" s="57"/>
      <c r="AMS82" s="57"/>
      <c r="AMT82" s="57"/>
      <c r="AMU82" s="57"/>
      <c r="AMV82" s="57"/>
      <c r="AMW82" s="57"/>
      <c r="AMX82" s="57"/>
      <c r="AMY82" s="57"/>
      <c r="AMZ82" s="57"/>
      <c r="ANA82" s="57"/>
      <c r="ANB82" s="57"/>
      <c r="ANC82" s="57"/>
      <c r="AND82" s="57"/>
      <c r="ANE82" s="57"/>
      <c r="ANF82" s="57"/>
      <c r="ANG82" s="57"/>
      <c r="ANH82" s="57"/>
      <c r="ANI82" s="57"/>
      <c r="ANJ82" s="57"/>
      <c r="ANK82" s="57"/>
      <c r="ANL82" s="57"/>
      <c r="ANM82" s="57"/>
      <c r="ANN82" s="57"/>
      <c r="ANO82" s="57"/>
      <c r="ANP82" s="57"/>
      <c r="ANQ82" s="57"/>
      <c r="ANR82" s="57"/>
      <c r="ANS82" s="57"/>
      <c r="ANT82" s="57"/>
      <c r="ANU82" s="57"/>
      <c r="ANV82" s="57"/>
      <c r="ANW82" s="57"/>
      <c r="ANX82" s="57"/>
      <c r="ANY82" s="57"/>
      <c r="ANZ82" s="57"/>
      <c r="AOA82" s="57"/>
      <c r="AOB82" s="57"/>
      <c r="AOC82" s="57"/>
      <c r="AOD82" s="57"/>
      <c r="AOE82" s="57"/>
      <c r="AOF82" s="57"/>
      <c r="AOG82" s="57"/>
      <c r="AOH82" s="57"/>
      <c r="AOI82" s="57"/>
      <c r="AOJ82" s="57"/>
      <c r="AOK82" s="57"/>
      <c r="AOL82" s="57"/>
      <c r="AOM82" s="57"/>
      <c r="AON82" s="57"/>
      <c r="AOO82" s="57"/>
      <c r="AOP82" s="57"/>
      <c r="AOQ82" s="57"/>
      <c r="AOR82" s="57"/>
      <c r="AOS82" s="57"/>
      <c r="AOT82" s="57"/>
      <c r="AOU82" s="57"/>
      <c r="AOV82" s="57"/>
      <c r="AOW82" s="57"/>
      <c r="AOX82" s="57"/>
      <c r="AOY82" s="57"/>
      <c r="AOZ82" s="57"/>
      <c r="APA82" s="57"/>
      <c r="APB82" s="57"/>
      <c r="APC82" s="57"/>
      <c r="APD82" s="57"/>
      <c r="APE82" s="57"/>
      <c r="APF82" s="57"/>
      <c r="APG82" s="57"/>
      <c r="APH82" s="57"/>
      <c r="API82" s="57"/>
      <c r="APJ82" s="57"/>
      <c r="APK82" s="57"/>
      <c r="APL82" s="57"/>
      <c r="APM82" s="57"/>
      <c r="APN82" s="57"/>
      <c r="APO82" s="57"/>
      <c r="APP82" s="57"/>
      <c r="APQ82" s="57"/>
      <c r="APR82" s="57"/>
      <c r="APS82" s="57"/>
      <c r="APT82" s="57"/>
      <c r="APU82" s="57"/>
      <c r="APV82" s="57"/>
      <c r="APW82" s="57"/>
      <c r="APX82" s="57"/>
      <c r="APY82" s="57"/>
    </row>
    <row r="83" spans="1:1117" s="12" customFormat="1" x14ac:dyDescent="0.2">
      <c r="A83" s="334" t="s">
        <v>513</v>
      </c>
      <c r="B83" s="50">
        <v>2727.3999999999996</v>
      </c>
      <c r="C83" s="50">
        <v>17850.21</v>
      </c>
      <c r="D83" s="50">
        <v>715443.44</v>
      </c>
      <c r="E83" s="50"/>
      <c r="F83" s="50"/>
      <c r="G83" s="50">
        <v>12707.89</v>
      </c>
      <c r="H83" s="50"/>
      <c r="I83" s="50">
        <v>145096.23000000001</v>
      </c>
      <c r="J83" s="50">
        <v>93198.5</v>
      </c>
      <c r="K83" s="50"/>
      <c r="L83" s="50">
        <v>974075.54999999981</v>
      </c>
      <c r="M83" s="50"/>
      <c r="N83" s="50"/>
      <c r="O83" s="50">
        <v>1494.64</v>
      </c>
      <c r="P83" s="50"/>
      <c r="Q83" s="50">
        <v>1318277.6599999999</v>
      </c>
      <c r="R83" s="50">
        <v>142732.82999999999</v>
      </c>
      <c r="S83" s="50">
        <v>57.8</v>
      </c>
      <c r="T83" s="50">
        <v>743.55</v>
      </c>
      <c r="U83" s="50">
        <v>178018.71</v>
      </c>
      <c r="V83" s="50">
        <v>5111.87</v>
      </c>
      <c r="W83" s="50">
        <v>107439.34999999998</v>
      </c>
      <c r="X83" s="50">
        <v>1463.7700000000002</v>
      </c>
      <c r="Y83" s="50">
        <f t="shared" si="13"/>
        <v>3716439.3999999994</v>
      </c>
      <c r="Z83" s="57"/>
      <c r="AA83" s="73"/>
      <c r="AB83" s="57"/>
      <c r="AC83" s="57"/>
      <c r="AD83" s="57"/>
      <c r="AE83" s="57"/>
      <c r="AF83" s="57"/>
      <c r="AG83" s="57"/>
      <c r="AH83" s="57"/>
      <c r="AI83" s="57"/>
      <c r="AJ83" s="57"/>
      <c r="AK83" s="57"/>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c r="ES83" s="113"/>
      <c r="ET83" s="113"/>
      <c r="EU83" s="113"/>
      <c r="EV83" s="113"/>
      <c r="EW83" s="113"/>
      <c r="EX83" s="113"/>
      <c r="EY83" s="113"/>
      <c r="EZ83" s="113"/>
      <c r="FA83" s="113"/>
      <c r="FB83" s="113"/>
      <c r="FC83" s="113"/>
      <c r="FD83" s="113"/>
      <c r="FE83" s="113"/>
      <c r="FF83" s="113"/>
      <c r="FG83" s="113"/>
      <c r="FH83" s="113"/>
      <c r="FI83" s="113"/>
      <c r="FJ83" s="113"/>
      <c r="FK83" s="113"/>
      <c r="FL83" s="113"/>
      <c r="FM83" s="113"/>
      <c r="FN83" s="113"/>
      <c r="FO83" s="113"/>
      <c r="FP83" s="113"/>
      <c r="FQ83" s="113"/>
      <c r="FR83" s="113"/>
      <c r="FS83" s="113"/>
      <c r="FT83" s="113"/>
      <c r="FU83" s="113"/>
      <c r="FV83" s="113"/>
      <c r="FW83" s="113"/>
      <c r="FX83" s="113"/>
      <c r="FY83" s="113"/>
      <c r="FZ83" s="113"/>
      <c r="GA83" s="113"/>
      <c r="GB83" s="113"/>
      <c r="GC83" s="113"/>
      <c r="GD83" s="113"/>
      <c r="GE83" s="113"/>
      <c r="GF83" s="113"/>
      <c r="GG83" s="113"/>
      <c r="GH83" s="113"/>
      <c r="GI83" s="113"/>
      <c r="GJ83" s="113"/>
      <c r="GK83" s="113"/>
      <c r="GL83" s="113"/>
      <c r="GM83" s="113"/>
      <c r="GN83" s="113"/>
      <c r="GO83" s="113"/>
      <c r="GP83" s="113"/>
      <c r="GQ83" s="113"/>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13"/>
      <c r="IG83" s="113"/>
      <c r="IH83" s="113"/>
      <c r="II83" s="113"/>
      <c r="IJ83" s="113"/>
      <c r="IK83" s="113"/>
      <c r="IL83" s="113"/>
      <c r="IM83" s="113"/>
      <c r="IN83" s="113"/>
      <c r="IO83" s="113"/>
      <c r="IP83" s="113"/>
      <c r="IQ83" s="113"/>
      <c r="IR83" s="113"/>
      <c r="IS83" s="113"/>
      <c r="IT83" s="113"/>
      <c r="IU83" s="113"/>
      <c r="IV83" s="113"/>
      <c r="IW83" s="113"/>
      <c r="IX83" s="113"/>
      <c r="IY83" s="113"/>
      <c r="IZ83" s="113"/>
      <c r="JA83" s="113"/>
      <c r="JB83" s="113"/>
      <c r="JC83" s="113"/>
      <c r="JD83" s="113"/>
      <c r="JE83" s="113"/>
      <c r="JF83" s="113"/>
      <c r="JG83" s="113"/>
      <c r="JH83" s="113"/>
      <c r="JI83" s="113"/>
      <c r="JJ83" s="113"/>
      <c r="JK83" s="113"/>
      <c r="JL83" s="113"/>
      <c r="JM83" s="113"/>
      <c r="JN83" s="113"/>
      <c r="JO83" s="113"/>
      <c r="JP83" s="113"/>
      <c r="JQ83" s="113"/>
      <c r="JR83" s="113"/>
      <c r="JS83" s="113"/>
      <c r="JT83" s="113"/>
      <c r="JU83" s="113"/>
      <c r="JV83" s="113"/>
      <c r="JW83" s="113"/>
      <c r="JX83" s="113"/>
      <c r="JY83" s="113"/>
      <c r="JZ83" s="113"/>
      <c r="KA83" s="113"/>
      <c r="KB83" s="113"/>
      <c r="KC83" s="113"/>
      <c r="KD83" s="113"/>
      <c r="KE83" s="113"/>
      <c r="KF83" s="113"/>
      <c r="KG83" s="113"/>
      <c r="KH83" s="113"/>
      <c r="KI83" s="113"/>
      <c r="KJ83" s="113"/>
      <c r="KK83" s="113"/>
      <c r="KL83" s="113"/>
      <c r="KM83" s="113"/>
      <c r="KN83" s="113"/>
      <c r="KO83" s="113"/>
      <c r="KP83" s="113"/>
      <c r="KQ83" s="113"/>
      <c r="KR83" s="113"/>
      <c r="KS83" s="113"/>
      <c r="KT83" s="113"/>
      <c r="KU83" s="113"/>
      <c r="KV83" s="113"/>
      <c r="KW83" s="113"/>
      <c r="KX83" s="113"/>
      <c r="KY83" s="113"/>
      <c r="KZ83" s="113"/>
      <c r="LA83" s="113"/>
      <c r="LB83" s="113"/>
      <c r="LC83" s="113"/>
      <c r="LD83" s="113"/>
      <c r="LE83" s="113"/>
      <c r="LF83" s="113"/>
      <c r="LG83" s="113"/>
      <c r="LH83" s="113"/>
      <c r="LI83" s="113"/>
      <c r="LJ83" s="113"/>
      <c r="LK83" s="113"/>
      <c r="LL83" s="113"/>
      <c r="LM83" s="113"/>
      <c r="LN83" s="113"/>
      <c r="LO83" s="113"/>
      <c r="LP83" s="113"/>
      <c r="LQ83" s="113"/>
      <c r="LR83" s="113"/>
      <c r="LS83" s="113"/>
      <c r="LT83" s="113"/>
      <c r="LU83" s="113"/>
      <c r="LV83" s="113"/>
      <c r="LW83" s="113"/>
      <c r="LX83" s="113"/>
      <c r="LY83" s="113"/>
      <c r="LZ83" s="113"/>
      <c r="MA83" s="113"/>
      <c r="MB83" s="113"/>
      <c r="MC83" s="113"/>
      <c r="MD83" s="113"/>
      <c r="ME83" s="113"/>
      <c r="MF83" s="113"/>
      <c r="MG83" s="113"/>
      <c r="MH83" s="113"/>
      <c r="MI83" s="113"/>
      <c r="MJ83" s="113"/>
      <c r="MK83" s="113"/>
      <c r="ML83" s="113"/>
      <c r="MM83" s="113"/>
      <c r="MN83" s="113"/>
      <c r="MO83" s="113"/>
      <c r="MP83" s="113"/>
      <c r="MQ83" s="113"/>
      <c r="MR83" s="113"/>
      <c r="MS83" s="113"/>
      <c r="MT83" s="113"/>
      <c r="MU83" s="113"/>
      <c r="MV83" s="113"/>
      <c r="MW83" s="113"/>
      <c r="MX83" s="113"/>
      <c r="MY83" s="113"/>
      <c r="MZ83" s="113"/>
      <c r="NA83" s="113"/>
      <c r="NB83" s="113"/>
      <c r="NC83" s="113"/>
      <c r="ND83" s="113"/>
      <c r="NE83" s="113"/>
      <c r="NF83" s="113"/>
      <c r="NG83" s="113"/>
      <c r="NH83" s="113"/>
      <c r="NI83" s="113"/>
      <c r="NJ83" s="113"/>
      <c r="NK83" s="113"/>
      <c r="NL83" s="113"/>
      <c r="NM83" s="113"/>
      <c r="NN83" s="113"/>
      <c r="NO83" s="113"/>
      <c r="NP83" s="113"/>
      <c r="NQ83" s="113"/>
      <c r="NR83" s="113"/>
      <c r="NS83" s="113"/>
      <c r="NT83" s="113"/>
      <c r="NU83" s="113"/>
      <c r="NV83" s="113"/>
      <c r="NW83" s="113"/>
      <c r="NX83" s="113"/>
      <c r="NY83" s="113"/>
      <c r="NZ83" s="113"/>
      <c r="OA83" s="113"/>
      <c r="OB83" s="113"/>
      <c r="OC83" s="113"/>
      <c r="OD83" s="113"/>
      <c r="OE83" s="113"/>
      <c r="OF83" s="113"/>
      <c r="OG83" s="113"/>
      <c r="OH83" s="113"/>
      <c r="OI83" s="113"/>
      <c r="OJ83" s="113"/>
      <c r="OK83" s="113"/>
      <c r="OL83" s="113"/>
      <c r="OM83" s="113"/>
      <c r="ON83" s="113"/>
      <c r="OO83" s="113"/>
      <c r="OP83" s="113"/>
      <c r="OQ83" s="113"/>
      <c r="OR83" s="113"/>
      <c r="OS83" s="113"/>
      <c r="OT83" s="113"/>
      <c r="OU83" s="113"/>
      <c r="OV83" s="113"/>
      <c r="OW83" s="113"/>
      <c r="OX83" s="113"/>
      <c r="OY83" s="113"/>
      <c r="OZ83" s="113"/>
      <c r="PA83" s="113"/>
      <c r="PB83" s="113"/>
      <c r="PC83" s="113"/>
      <c r="PD83" s="113"/>
      <c r="PE83" s="113"/>
      <c r="PF83" s="113"/>
      <c r="PG83" s="113"/>
      <c r="PH83" s="113"/>
      <c r="PI83" s="113"/>
      <c r="PJ83" s="113"/>
      <c r="PK83" s="113"/>
      <c r="PL83" s="113"/>
      <c r="PM83" s="113"/>
      <c r="PN83" s="113"/>
      <c r="PO83" s="113"/>
      <c r="PP83" s="113"/>
      <c r="PQ83" s="113"/>
      <c r="PR83" s="113"/>
      <c r="PS83" s="113"/>
      <c r="PT83" s="113"/>
      <c r="PU83" s="113"/>
      <c r="PV83" s="113"/>
      <c r="PW83" s="113"/>
      <c r="PX83" s="113"/>
      <c r="PY83" s="113"/>
      <c r="PZ83" s="113"/>
      <c r="QA83" s="113"/>
      <c r="QB83" s="113"/>
      <c r="QC83" s="113"/>
      <c r="QD83" s="113"/>
      <c r="QE83" s="113"/>
      <c r="QF83" s="113"/>
      <c r="QG83" s="113"/>
      <c r="QH83" s="113"/>
      <c r="QI83" s="113"/>
      <c r="QJ83" s="113"/>
      <c r="QK83" s="113"/>
      <c r="QL83" s="113"/>
      <c r="QM83" s="113"/>
      <c r="QN83" s="113"/>
      <c r="QO83" s="113"/>
      <c r="QP83" s="113"/>
      <c r="QQ83" s="113"/>
      <c r="QR83" s="113"/>
      <c r="QS83" s="113"/>
      <c r="QT83" s="113"/>
      <c r="QU83" s="113"/>
      <c r="QV83" s="113"/>
      <c r="QW83" s="113"/>
      <c r="QX83" s="113"/>
      <c r="QY83" s="113"/>
      <c r="QZ83" s="113"/>
      <c r="RA83" s="113"/>
      <c r="RB83" s="113"/>
      <c r="RC83" s="113"/>
      <c r="RD83" s="113"/>
      <c r="RE83" s="113"/>
      <c r="RF83" s="113"/>
      <c r="RG83" s="113"/>
      <c r="RH83" s="113"/>
      <c r="RI83" s="113"/>
      <c r="RJ83" s="113"/>
      <c r="RK83" s="113"/>
      <c r="RL83" s="113"/>
      <c r="RM83" s="113"/>
      <c r="RN83" s="113"/>
      <c r="RO83" s="113"/>
      <c r="RP83" s="113"/>
      <c r="RQ83" s="113"/>
      <c r="RR83" s="113"/>
      <c r="RS83" s="113"/>
      <c r="RT83" s="113"/>
      <c r="RU83" s="113"/>
      <c r="RV83" s="113"/>
      <c r="RW83" s="113"/>
      <c r="RX83" s="113"/>
      <c r="RY83" s="113"/>
      <c r="RZ83" s="113"/>
      <c r="SA83" s="113"/>
      <c r="SB83" s="113"/>
      <c r="SC83" s="113"/>
      <c r="SD83" s="113"/>
      <c r="SE83" s="113"/>
      <c r="SF83" s="113"/>
      <c r="SG83" s="113"/>
      <c r="SH83" s="113"/>
      <c r="SI83" s="113"/>
      <c r="SJ83" s="113"/>
      <c r="SK83" s="113"/>
      <c r="SL83" s="113"/>
      <c r="SM83" s="113"/>
      <c r="SN83" s="113"/>
      <c r="SO83" s="113"/>
      <c r="SP83" s="113"/>
      <c r="SQ83" s="113"/>
      <c r="SR83" s="113"/>
      <c r="SS83" s="113"/>
      <c r="ST83" s="113"/>
      <c r="SU83" s="113"/>
      <c r="SV83" s="113"/>
      <c r="SW83" s="113"/>
      <c r="SX83" s="113"/>
      <c r="SY83" s="113"/>
      <c r="SZ83" s="113"/>
      <c r="TA83" s="113"/>
      <c r="TB83" s="113"/>
      <c r="TC83" s="113"/>
      <c r="TD83" s="113"/>
      <c r="TE83" s="113"/>
      <c r="TF83" s="113"/>
      <c r="TG83" s="113"/>
      <c r="TH83" s="113"/>
      <c r="TI83" s="113"/>
      <c r="TJ83" s="113"/>
      <c r="TK83" s="113"/>
      <c r="TL83" s="113"/>
      <c r="TM83" s="113"/>
      <c r="TN83" s="113"/>
      <c r="TO83" s="113"/>
      <c r="TP83" s="113"/>
      <c r="TQ83" s="113"/>
      <c r="TR83" s="113"/>
      <c r="TS83" s="113"/>
      <c r="TT83" s="113"/>
      <c r="TU83" s="113"/>
      <c r="TV83" s="113"/>
      <c r="TW83" s="113"/>
      <c r="TX83" s="113"/>
      <c r="TY83" s="113"/>
      <c r="TZ83" s="113"/>
      <c r="UA83" s="113"/>
      <c r="UB83" s="113"/>
      <c r="UC83" s="113"/>
      <c r="UD83" s="113"/>
      <c r="UE83" s="113"/>
      <c r="UF83" s="113"/>
      <c r="UG83" s="113"/>
      <c r="UH83" s="113"/>
      <c r="UI83" s="113"/>
      <c r="UJ83" s="113"/>
      <c r="UK83" s="113"/>
      <c r="UL83" s="113"/>
      <c r="UM83" s="113"/>
      <c r="UN83" s="113"/>
      <c r="UO83" s="113"/>
      <c r="UP83" s="113"/>
      <c r="UQ83" s="113"/>
      <c r="UR83" s="113"/>
      <c r="US83" s="113"/>
      <c r="UT83" s="113"/>
      <c r="UU83" s="113"/>
      <c r="UV83" s="113"/>
      <c r="UW83" s="113"/>
      <c r="UX83" s="113"/>
      <c r="UY83" s="113"/>
      <c r="UZ83" s="113"/>
      <c r="VA83" s="113"/>
      <c r="VB83" s="113"/>
      <c r="VC83" s="113"/>
      <c r="VD83" s="113"/>
      <c r="VE83" s="113"/>
      <c r="VF83" s="113"/>
      <c r="VG83" s="113"/>
      <c r="VH83" s="113"/>
      <c r="VI83" s="113"/>
      <c r="VJ83" s="113"/>
      <c r="VK83" s="113"/>
      <c r="VL83" s="113"/>
      <c r="VM83" s="113"/>
      <c r="VN83" s="113"/>
      <c r="VO83" s="113"/>
      <c r="VP83" s="113"/>
      <c r="VQ83" s="113"/>
      <c r="VR83" s="113"/>
      <c r="VS83" s="113"/>
      <c r="VT83" s="113"/>
      <c r="VU83" s="113"/>
      <c r="VV83" s="113"/>
      <c r="VW83" s="113"/>
      <c r="VX83" s="113"/>
      <c r="VY83" s="113"/>
      <c r="VZ83" s="113"/>
      <c r="WA83" s="113"/>
      <c r="WB83" s="113"/>
      <c r="WC83" s="113"/>
      <c r="WD83" s="113"/>
      <c r="WE83" s="113"/>
      <c r="WF83" s="113"/>
      <c r="WG83" s="113"/>
      <c r="WH83" s="113"/>
      <c r="WI83" s="113"/>
      <c r="WJ83" s="113"/>
      <c r="WK83" s="113"/>
      <c r="WL83" s="113"/>
      <c r="WM83" s="113"/>
      <c r="WN83" s="113"/>
      <c r="WO83" s="113"/>
      <c r="WP83" s="113"/>
      <c r="WQ83" s="113"/>
      <c r="WR83" s="113"/>
      <c r="WS83" s="113"/>
      <c r="WT83" s="113"/>
      <c r="WU83" s="113"/>
      <c r="WV83" s="113"/>
      <c r="WW83" s="113"/>
      <c r="WX83" s="113"/>
      <c r="WY83" s="113"/>
      <c r="WZ83" s="113"/>
      <c r="XA83" s="113"/>
      <c r="XB83" s="113"/>
      <c r="XC83" s="113"/>
      <c r="XD83" s="113"/>
      <c r="XE83" s="113"/>
      <c r="XF83" s="113"/>
      <c r="XG83" s="113"/>
      <c r="XH83" s="113"/>
      <c r="XI83" s="113"/>
      <c r="XJ83" s="113"/>
      <c r="XK83" s="113"/>
      <c r="XL83" s="113"/>
      <c r="XM83" s="113"/>
      <c r="XN83" s="113"/>
      <c r="XO83" s="113"/>
      <c r="XP83" s="113"/>
      <c r="XQ83" s="113"/>
      <c r="XR83" s="113"/>
      <c r="XS83" s="113"/>
      <c r="XT83" s="113"/>
      <c r="XU83" s="113"/>
      <c r="XV83" s="113"/>
      <c r="XW83" s="113"/>
      <c r="XX83" s="113"/>
      <c r="XY83" s="113"/>
      <c r="XZ83" s="113"/>
      <c r="YA83" s="113"/>
      <c r="YB83" s="113"/>
      <c r="YC83" s="113"/>
      <c r="YD83" s="113"/>
      <c r="YE83" s="113"/>
      <c r="YF83" s="113"/>
      <c r="YG83" s="113"/>
      <c r="YH83" s="113"/>
      <c r="YI83" s="113"/>
      <c r="YJ83" s="113"/>
      <c r="YK83" s="113"/>
      <c r="YL83" s="113"/>
      <c r="YM83" s="113"/>
      <c r="YN83" s="113"/>
      <c r="YO83" s="113"/>
      <c r="YP83" s="113"/>
      <c r="YQ83" s="113"/>
      <c r="YR83" s="113"/>
      <c r="YS83" s="113"/>
      <c r="YT83" s="113"/>
      <c r="YU83" s="113"/>
      <c r="YV83" s="113"/>
      <c r="YW83" s="113"/>
      <c r="YX83" s="113"/>
      <c r="YY83" s="113"/>
      <c r="YZ83" s="113"/>
      <c r="ZA83" s="113"/>
      <c r="ZB83" s="113"/>
      <c r="ZC83" s="113"/>
      <c r="ZD83" s="113"/>
      <c r="ZE83" s="113"/>
      <c r="ZF83" s="113"/>
      <c r="ZG83" s="113"/>
      <c r="ZH83" s="113"/>
      <c r="ZI83" s="113"/>
      <c r="ZJ83" s="113"/>
      <c r="ZK83" s="113"/>
      <c r="ZL83" s="113"/>
      <c r="ZM83" s="113"/>
      <c r="ZN83" s="113"/>
      <c r="ZO83" s="113"/>
      <c r="ZP83" s="113"/>
      <c r="ZQ83" s="113"/>
      <c r="ZR83" s="113"/>
      <c r="ZS83" s="113"/>
      <c r="ZT83" s="113"/>
      <c r="ZU83" s="113"/>
      <c r="ZV83" s="113"/>
      <c r="ZW83" s="113"/>
      <c r="ZX83" s="113"/>
      <c r="ZY83" s="113"/>
      <c r="ZZ83" s="113"/>
      <c r="AAA83" s="113"/>
      <c r="AAB83" s="113"/>
      <c r="AAC83" s="113"/>
      <c r="AAD83" s="113"/>
      <c r="AAE83" s="113"/>
      <c r="AAF83" s="113"/>
      <c r="AAG83" s="113"/>
      <c r="AAH83" s="113"/>
      <c r="AAI83" s="113"/>
      <c r="AAJ83" s="113"/>
      <c r="AAK83" s="113"/>
      <c r="AAL83" s="113"/>
      <c r="AAM83" s="113"/>
      <c r="AAN83" s="113"/>
      <c r="AAO83" s="113"/>
      <c r="AAP83" s="113"/>
      <c r="AAQ83" s="113"/>
      <c r="AAR83" s="113"/>
      <c r="AAS83" s="113"/>
      <c r="AAT83" s="113"/>
      <c r="AAU83" s="113"/>
      <c r="AAV83" s="113"/>
      <c r="AAW83" s="113"/>
      <c r="AAX83" s="113"/>
      <c r="AAY83" s="113"/>
      <c r="AAZ83" s="113"/>
      <c r="ABA83" s="113"/>
      <c r="ABB83" s="113"/>
      <c r="ABC83" s="113"/>
      <c r="ABD83" s="113"/>
      <c r="ABE83" s="113"/>
      <c r="ABF83" s="113"/>
      <c r="ABG83" s="113"/>
      <c r="ABH83" s="113"/>
      <c r="ABI83" s="113"/>
      <c r="ABJ83" s="113"/>
      <c r="ABK83" s="113"/>
      <c r="ABL83" s="113"/>
      <c r="ABM83" s="113"/>
      <c r="ABN83" s="113"/>
      <c r="ABO83" s="113"/>
      <c r="ABP83" s="113"/>
      <c r="ABQ83" s="113"/>
      <c r="ABR83" s="113"/>
      <c r="ABS83" s="113"/>
      <c r="ABT83" s="113"/>
      <c r="ABU83" s="113"/>
      <c r="ABV83" s="113"/>
      <c r="ABW83" s="113"/>
      <c r="ABX83" s="113"/>
      <c r="ABY83" s="113"/>
      <c r="ABZ83" s="113"/>
      <c r="ACA83" s="113"/>
      <c r="ACB83" s="113"/>
      <c r="ACC83" s="113"/>
      <c r="ACD83" s="113"/>
      <c r="ACE83" s="113"/>
      <c r="ACF83" s="113"/>
      <c r="ACG83" s="113"/>
      <c r="ACH83" s="113"/>
      <c r="ACI83" s="113"/>
      <c r="ACJ83" s="113"/>
      <c r="ACK83" s="113"/>
      <c r="ACL83" s="113"/>
      <c r="ACM83" s="113"/>
      <c r="ACN83" s="113"/>
      <c r="ACO83" s="113"/>
      <c r="ACP83" s="113"/>
      <c r="ACQ83" s="113"/>
      <c r="ACR83" s="113"/>
      <c r="ACS83" s="113"/>
      <c r="ACT83" s="113"/>
      <c r="ACU83" s="113"/>
      <c r="ACV83" s="113"/>
      <c r="ACW83" s="113"/>
      <c r="ACX83" s="113"/>
      <c r="ACY83" s="113"/>
      <c r="ACZ83" s="113"/>
      <c r="ADA83" s="113"/>
      <c r="ADB83" s="113"/>
      <c r="ADC83" s="113"/>
      <c r="ADD83" s="113"/>
      <c r="ADE83" s="113"/>
      <c r="ADF83" s="113"/>
      <c r="ADG83" s="113"/>
      <c r="ADH83" s="113"/>
      <c r="ADI83" s="113"/>
      <c r="ADJ83" s="113"/>
      <c r="ADK83" s="113"/>
      <c r="ADL83" s="113"/>
      <c r="ADM83" s="113"/>
      <c r="ADN83" s="113"/>
      <c r="ADO83" s="113"/>
      <c r="ADP83" s="113"/>
      <c r="ADQ83" s="113"/>
      <c r="ADR83" s="113"/>
      <c r="ADS83" s="113"/>
      <c r="ADT83" s="113"/>
      <c r="ADU83" s="113"/>
      <c r="ADV83" s="113"/>
      <c r="ADW83" s="113"/>
      <c r="ADX83" s="113"/>
      <c r="ADY83" s="113"/>
      <c r="ADZ83" s="113"/>
      <c r="AEA83" s="113"/>
      <c r="AEB83" s="113"/>
      <c r="AEC83" s="113"/>
      <c r="AED83" s="113"/>
      <c r="AEE83" s="113"/>
      <c r="AEF83" s="113"/>
      <c r="AEG83" s="113"/>
      <c r="AEH83" s="113"/>
      <c r="AEI83" s="113"/>
      <c r="AEJ83" s="113"/>
      <c r="AEK83" s="113"/>
      <c r="AEL83" s="113"/>
      <c r="AEM83" s="113"/>
      <c r="AEN83" s="113"/>
      <c r="AEO83" s="113"/>
      <c r="AEP83" s="113"/>
      <c r="AEQ83" s="113"/>
      <c r="AER83" s="113"/>
      <c r="AES83" s="113"/>
      <c r="AET83" s="113"/>
      <c r="AEU83" s="113"/>
      <c r="AEV83" s="113"/>
      <c r="AEW83" s="113"/>
      <c r="AEX83" s="113"/>
      <c r="AEY83" s="113"/>
      <c r="AEZ83" s="113"/>
      <c r="AFA83" s="113"/>
      <c r="AFB83" s="113"/>
      <c r="AFC83" s="113"/>
      <c r="AFD83" s="113"/>
      <c r="AFE83" s="113"/>
      <c r="AFF83" s="113"/>
      <c r="AFG83" s="113"/>
      <c r="AFH83" s="113"/>
      <c r="AFI83" s="113"/>
      <c r="AFJ83" s="113"/>
      <c r="AFK83" s="113"/>
      <c r="AFL83" s="113"/>
      <c r="AFM83" s="113"/>
      <c r="AFN83" s="113"/>
      <c r="AFO83" s="113"/>
      <c r="AFP83" s="113"/>
      <c r="AFQ83" s="113"/>
      <c r="AFR83" s="113"/>
      <c r="AFS83" s="113"/>
      <c r="AFT83" s="113"/>
      <c r="AFU83" s="113"/>
      <c r="AFV83" s="113"/>
      <c r="AFW83" s="113"/>
      <c r="AFX83" s="113"/>
      <c r="AFY83" s="113"/>
      <c r="AFZ83" s="113"/>
      <c r="AGA83" s="113"/>
      <c r="AGB83" s="113"/>
      <c r="AGC83" s="113"/>
      <c r="AGD83" s="113"/>
      <c r="AGE83" s="113"/>
      <c r="AGF83" s="113"/>
      <c r="AGG83" s="113"/>
      <c r="AGH83" s="113"/>
      <c r="AGI83" s="113"/>
      <c r="AGJ83" s="113"/>
      <c r="AGK83" s="113"/>
      <c r="AGL83" s="113"/>
      <c r="AGM83" s="113"/>
      <c r="AGN83" s="113"/>
      <c r="AGO83" s="113"/>
      <c r="AGP83" s="113"/>
      <c r="AGQ83" s="113"/>
      <c r="AGR83" s="113"/>
      <c r="AGS83" s="113"/>
      <c r="AGT83" s="113"/>
      <c r="AGU83" s="113"/>
      <c r="AGV83" s="113"/>
      <c r="AGW83" s="113"/>
      <c r="AGX83" s="113"/>
      <c r="AGY83" s="113"/>
      <c r="AGZ83" s="113"/>
      <c r="AHA83" s="113"/>
      <c r="AHB83" s="113"/>
      <c r="AHC83" s="113"/>
      <c r="AHD83" s="113"/>
      <c r="AHE83" s="113"/>
      <c r="AHF83" s="113"/>
      <c r="AHG83" s="113"/>
      <c r="AHH83" s="113"/>
      <c r="AHI83" s="113"/>
      <c r="AHJ83" s="113"/>
      <c r="AHK83" s="113"/>
      <c r="AHL83" s="113"/>
      <c r="AHM83" s="113"/>
      <c r="AHN83" s="113"/>
      <c r="AHO83" s="113"/>
      <c r="AHP83" s="113"/>
      <c r="AHQ83" s="113"/>
      <c r="AHR83" s="113"/>
      <c r="AHS83" s="113"/>
      <c r="AHT83" s="113"/>
      <c r="AHU83" s="113"/>
      <c r="AHV83" s="113"/>
      <c r="AHW83" s="113"/>
      <c r="AHX83" s="113"/>
      <c r="AHY83" s="113"/>
      <c r="AHZ83" s="113"/>
      <c r="AIA83" s="113"/>
      <c r="AIB83" s="113"/>
      <c r="AIC83" s="113"/>
      <c r="AID83" s="113"/>
      <c r="AIE83" s="113"/>
      <c r="AIF83" s="113"/>
      <c r="AIG83" s="113"/>
      <c r="AIH83" s="113"/>
      <c r="AII83" s="113"/>
      <c r="AIJ83" s="113"/>
      <c r="AIK83" s="113"/>
      <c r="AIL83" s="113"/>
      <c r="AIM83" s="113"/>
      <c r="AIN83" s="113"/>
      <c r="AIO83" s="113"/>
      <c r="AIP83" s="113"/>
      <c r="AIQ83" s="113"/>
      <c r="AIR83" s="113"/>
      <c r="AIS83" s="113"/>
      <c r="AIT83" s="113"/>
      <c r="AIU83" s="113"/>
      <c r="AIV83" s="113"/>
      <c r="AIW83" s="113"/>
      <c r="AIX83" s="113"/>
      <c r="AIY83" s="113"/>
      <c r="AIZ83" s="113"/>
      <c r="AJA83" s="113"/>
      <c r="AJB83" s="113"/>
      <c r="AJC83" s="113"/>
      <c r="AJD83" s="113"/>
      <c r="AJE83" s="113"/>
      <c r="AJF83" s="113"/>
      <c r="AJG83" s="113"/>
      <c r="AJH83" s="113"/>
      <c r="AJI83" s="113"/>
      <c r="AJJ83" s="113"/>
      <c r="AJK83" s="113"/>
      <c r="AJL83" s="113"/>
      <c r="AJM83" s="113"/>
      <c r="AJN83" s="113"/>
      <c r="AJO83" s="113"/>
      <c r="AJP83" s="113"/>
      <c r="AJQ83" s="113"/>
      <c r="AJR83" s="113"/>
      <c r="AJS83" s="113"/>
      <c r="AJT83" s="113"/>
      <c r="AJU83" s="113"/>
      <c r="AJV83" s="113"/>
      <c r="AJW83" s="113"/>
      <c r="AJX83" s="113"/>
      <c r="AJY83" s="113"/>
      <c r="AJZ83" s="113"/>
      <c r="AKA83" s="113"/>
      <c r="AKB83" s="113"/>
      <c r="AKC83" s="113"/>
      <c r="AKD83" s="113"/>
      <c r="AKE83" s="113"/>
      <c r="AKF83" s="113"/>
      <c r="AKG83" s="113"/>
      <c r="AKH83" s="113"/>
      <c r="AKI83" s="113"/>
      <c r="AKJ83" s="113"/>
      <c r="AKK83" s="113"/>
      <c r="AKL83" s="113"/>
      <c r="AKM83" s="113"/>
      <c r="AKN83" s="113"/>
      <c r="AKO83" s="113"/>
      <c r="AKP83" s="113"/>
      <c r="AKQ83" s="113"/>
      <c r="AKR83" s="113"/>
      <c r="AKS83" s="113"/>
      <c r="AKT83" s="113"/>
      <c r="AKU83" s="113"/>
      <c r="AKV83" s="113"/>
      <c r="AKW83" s="113"/>
      <c r="AKX83" s="113"/>
      <c r="AKY83" s="113"/>
      <c r="AKZ83" s="113"/>
      <c r="ALA83" s="113"/>
      <c r="ALB83" s="113"/>
      <c r="ALC83" s="113"/>
      <c r="ALD83" s="113"/>
      <c r="ALE83" s="113"/>
      <c r="ALF83" s="113"/>
      <c r="ALG83" s="113"/>
      <c r="ALH83" s="113"/>
      <c r="ALI83" s="113"/>
      <c r="ALJ83" s="113"/>
      <c r="ALK83" s="113"/>
      <c r="ALL83" s="113"/>
      <c r="ALM83" s="113"/>
      <c r="ALN83" s="113"/>
      <c r="ALO83" s="113"/>
      <c r="ALP83" s="113"/>
      <c r="ALQ83" s="113"/>
      <c r="ALR83" s="113"/>
      <c r="ALS83" s="113"/>
      <c r="ALT83" s="113"/>
      <c r="ALU83" s="113"/>
      <c r="ALV83" s="113"/>
      <c r="ALW83" s="113"/>
      <c r="ALX83" s="113"/>
      <c r="ALY83" s="113"/>
      <c r="ALZ83" s="113"/>
      <c r="AMA83" s="113"/>
      <c r="AMB83" s="113"/>
      <c r="AMC83" s="113"/>
      <c r="AMD83" s="113"/>
      <c r="AME83" s="113"/>
      <c r="AMF83" s="113"/>
      <c r="AMG83" s="113"/>
      <c r="AMH83" s="113"/>
      <c r="AMI83" s="113"/>
      <c r="AMJ83" s="113"/>
      <c r="AMK83" s="113"/>
      <c r="AML83" s="113"/>
      <c r="AMM83" s="113"/>
      <c r="AMN83" s="113"/>
      <c r="AMO83" s="113"/>
      <c r="AMP83" s="113"/>
      <c r="AMQ83" s="113"/>
      <c r="AMR83" s="113"/>
      <c r="AMS83" s="113"/>
      <c r="AMT83" s="113"/>
      <c r="AMU83" s="113"/>
      <c r="AMV83" s="113"/>
      <c r="AMW83" s="113"/>
      <c r="AMX83" s="113"/>
      <c r="AMY83" s="113"/>
      <c r="AMZ83" s="113"/>
      <c r="ANA83" s="113"/>
      <c r="ANB83" s="113"/>
      <c r="ANC83" s="113"/>
      <c r="AND83" s="113"/>
      <c r="ANE83" s="113"/>
      <c r="ANF83" s="113"/>
      <c r="ANG83" s="113"/>
      <c r="ANH83" s="113"/>
      <c r="ANI83" s="113"/>
      <c r="ANJ83" s="113"/>
      <c r="ANK83" s="113"/>
      <c r="ANL83" s="113"/>
      <c r="ANM83" s="113"/>
      <c r="ANN83" s="113"/>
      <c r="ANO83" s="113"/>
      <c r="ANP83" s="113"/>
      <c r="ANQ83" s="113"/>
      <c r="ANR83" s="113"/>
      <c r="ANS83" s="113"/>
      <c r="ANT83" s="113"/>
      <c r="ANU83" s="113"/>
      <c r="ANV83" s="113"/>
      <c r="ANW83" s="113"/>
      <c r="ANX83" s="113"/>
      <c r="ANY83" s="113"/>
      <c r="ANZ83" s="113"/>
      <c r="AOA83" s="113"/>
      <c r="AOB83" s="113"/>
      <c r="AOC83" s="113"/>
      <c r="AOD83" s="113"/>
      <c r="AOE83" s="113"/>
      <c r="AOF83" s="113"/>
      <c r="AOG83" s="113"/>
      <c r="AOH83" s="113"/>
      <c r="AOI83" s="113"/>
      <c r="AOJ83" s="113"/>
      <c r="AOK83" s="113"/>
      <c r="AOL83" s="113"/>
      <c r="AOM83" s="113"/>
      <c r="AON83" s="113"/>
      <c r="AOO83" s="113"/>
      <c r="AOP83" s="113"/>
      <c r="AOQ83" s="113"/>
      <c r="AOR83" s="113"/>
      <c r="AOS83" s="113"/>
      <c r="AOT83" s="113"/>
      <c r="AOU83" s="113"/>
      <c r="AOV83" s="113"/>
      <c r="AOW83" s="113"/>
      <c r="AOX83" s="113"/>
      <c r="AOY83" s="113"/>
      <c r="AOZ83" s="113"/>
      <c r="APA83" s="113"/>
      <c r="APB83" s="113"/>
      <c r="APC83" s="113"/>
      <c r="APD83" s="113"/>
      <c r="APE83" s="113"/>
      <c r="APF83" s="113"/>
      <c r="APG83" s="113"/>
      <c r="APH83" s="113"/>
      <c r="API83" s="113"/>
      <c r="APJ83" s="113"/>
      <c r="APK83" s="113"/>
      <c r="APL83" s="113"/>
      <c r="APM83" s="113"/>
      <c r="APN83" s="113"/>
      <c r="APO83" s="113"/>
      <c r="APP83" s="113"/>
      <c r="APQ83" s="113"/>
      <c r="APR83" s="113"/>
      <c r="APS83" s="113"/>
      <c r="APT83" s="113"/>
      <c r="APU83" s="113"/>
      <c r="APV83" s="113"/>
      <c r="APW83" s="113"/>
      <c r="APX83" s="113"/>
      <c r="APY83" s="113"/>
    </row>
    <row r="84" spans="1:1117" x14ac:dyDescent="0.2">
      <c r="A84" s="463" t="s">
        <v>514</v>
      </c>
      <c r="B84" s="50">
        <v>105581</v>
      </c>
      <c r="C84" s="50">
        <v>36618.100000000006</v>
      </c>
      <c r="D84" s="50">
        <v>1067471.57</v>
      </c>
      <c r="E84" s="50"/>
      <c r="F84" s="50"/>
      <c r="G84" s="50">
        <v>6081.77</v>
      </c>
      <c r="H84" s="50">
        <v>16586.27</v>
      </c>
      <c r="I84" s="50">
        <v>84855.559999999983</v>
      </c>
      <c r="J84" s="50">
        <v>98762.400000000009</v>
      </c>
      <c r="K84" s="50"/>
      <c r="L84" s="50">
        <v>1203155.3900000001</v>
      </c>
      <c r="M84" s="50"/>
      <c r="N84" s="50"/>
      <c r="O84" s="50">
        <v>3676.14</v>
      </c>
      <c r="P84" s="50"/>
      <c r="Q84" s="50">
        <v>1616274.23</v>
      </c>
      <c r="R84" s="50">
        <v>127886.90000000001</v>
      </c>
      <c r="S84" s="50">
        <v>210.13</v>
      </c>
      <c r="T84" s="50">
        <v>61481.91</v>
      </c>
      <c r="U84" s="50">
        <v>289769.22000000003</v>
      </c>
      <c r="V84" s="50">
        <v>7334.32</v>
      </c>
      <c r="W84" s="50">
        <v>114517.52</v>
      </c>
      <c r="X84" s="50">
        <v>2954.08</v>
      </c>
      <c r="Y84" s="50">
        <f t="shared" si="13"/>
        <v>4843216.5100000007</v>
      </c>
      <c r="Z84" s="113"/>
      <c r="AA84" s="113"/>
      <c r="AB84" s="113"/>
      <c r="AC84" s="113"/>
      <c r="AD84" s="113"/>
      <c r="AE84" s="113"/>
      <c r="AF84" s="113"/>
      <c r="AG84" s="113"/>
      <c r="AH84" s="113"/>
      <c r="AI84" s="113"/>
      <c r="AJ84" s="113"/>
      <c r="AK84" s="113"/>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7"/>
      <c r="IX84" s="57"/>
      <c r="IY84" s="57"/>
      <c r="IZ84" s="57"/>
      <c r="JA84" s="57"/>
      <c r="JB84" s="57"/>
      <c r="JC84" s="57"/>
      <c r="JD84" s="57"/>
      <c r="JE84" s="57"/>
      <c r="JF84" s="57"/>
      <c r="JG84" s="57"/>
      <c r="JH84" s="57"/>
      <c r="JI84" s="57"/>
      <c r="JJ84" s="57"/>
      <c r="JK84" s="57"/>
      <c r="JL84" s="57"/>
      <c r="JM84" s="57"/>
      <c r="JN84" s="57"/>
      <c r="JO84" s="57"/>
      <c r="JP84" s="57"/>
      <c r="JQ84" s="57"/>
      <c r="JR84" s="57"/>
      <c r="JS84" s="57"/>
      <c r="JT84" s="57"/>
      <c r="JU84" s="57"/>
      <c r="JV84" s="57"/>
      <c r="JW84" s="57"/>
      <c r="JX84" s="57"/>
      <c r="JY84" s="57"/>
      <c r="JZ84" s="57"/>
      <c r="KA84" s="57"/>
      <c r="KB84" s="57"/>
      <c r="KC84" s="57"/>
      <c r="KD84" s="57"/>
      <c r="KE84" s="57"/>
      <c r="KF84" s="57"/>
      <c r="KG84" s="57"/>
      <c r="KH84" s="57"/>
      <c r="KI84" s="57"/>
      <c r="KJ84" s="57"/>
      <c r="KK84" s="57"/>
      <c r="KL84" s="57"/>
      <c r="KM84" s="57"/>
      <c r="KN84" s="57"/>
      <c r="KO84" s="57"/>
      <c r="KP84" s="57"/>
      <c r="KQ84" s="57"/>
      <c r="KR84" s="57"/>
      <c r="KS84" s="57"/>
      <c r="KT84" s="57"/>
      <c r="KU84" s="57"/>
      <c r="KV84" s="57"/>
      <c r="KW84" s="57"/>
      <c r="KX84" s="57"/>
      <c r="KY84" s="57"/>
      <c r="KZ84" s="57"/>
      <c r="LA84" s="57"/>
      <c r="LB84" s="57"/>
      <c r="LC84" s="57"/>
      <c r="LD84" s="57"/>
      <c r="LE84" s="57"/>
      <c r="LF84" s="57"/>
      <c r="LG84" s="57"/>
      <c r="LH84" s="57"/>
      <c r="LI84" s="57"/>
      <c r="LJ84" s="57"/>
      <c r="LK84" s="57"/>
      <c r="LL84" s="57"/>
      <c r="LM84" s="57"/>
      <c r="LN84" s="57"/>
      <c r="LO84" s="57"/>
      <c r="LP84" s="57"/>
      <c r="LQ84" s="57"/>
      <c r="LR84" s="57"/>
      <c r="LS84" s="57"/>
      <c r="LT84" s="57"/>
      <c r="LU84" s="57"/>
      <c r="LV84" s="57"/>
      <c r="LW84" s="57"/>
      <c r="LX84" s="57"/>
      <c r="LY84" s="57"/>
      <c r="LZ84" s="57"/>
      <c r="MA84" s="57"/>
      <c r="MB84" s="57"/>
      <c r="MC84" s="57"/>
      <c r="MD84" s="57"/>
      <c r="ME84" s="57"/>
      <c r="MF84" s="57"/>
      <c r="MG84" s="57"/>
      <c r="MH84" s="57"/>
      <c r="MI84" s="57"/>
      <c r="MJ84" s="57"/>
      <c r="MK84" s="57"/>
      <c r="ML84" s="57"/>
      <c r="MM84" s="57"/>
      <c r="MN84" s="57"/>
      <c r="MO84" s="57"/>
      <c r="MP84" s="57"/>
      <c r="MQ84" s="57"/>
      <c r="MR84" s="57"/>
      <c r="MS84" s="57"/>
      <c r="MT84" s="57"/>
      <c r="MU84" s="57"/>
      <c r="MV84" s="57"/>
      <c r="MW84" s="57"/>
      <c r="MX84" s="57"/>
      <c r="MY84" s="57"/>
      <c r="MZ84" s="57"/>
      <c r="NA84" s="57"/>
      <c r="NB84" s="57"/>
      <c r="NC84" s="57"/>
      <c r="ND84" s="57"/>
      <c r="NE84" s="57"/>
      <c r="NF84" s="57"/>
      <c r="NG84" s="57"/>
      <c r="NH84" s="57"/>
      <c r="NI84" s="57"/>
      <c r="NJ84" s="57"/>
      <c r="NK84" s="57"/>
      <c r="NL84" s="57"/>
      <c r="NM84" s="57"/>
      <c r="NN84" s="57"/>
      <c r="NO84" s="57"/>
      <c r="NP84" s="57"/>
      <c r="NQ84" s="57"/>
      <c r="NR84" s="57"/>
      <c r="NS84" s="57"/>
      <c r="NT84" s="57"/>
      <c r="NU84" s="57"/>
      <c r="NV84" s="57"/>
      <c r="NW84" s="57"/>
      <c r="NX84" s="57"/>
      <c r="NY84" s="57"/>
      <c r="NZ84" s="57"/>
      <c r="OA84" s="57"/>
      <c r="OB84" s="57"/>
      <c r="OC84" s="57"/>
      <c r="OD84" s="57"/>
      <c r="OE84" s="57"/>
      <c r="OF84" s="57"/>
      <c r="OG84" s="57"/>
      <c r="OH84" s="57"/>
      <c r="OI84" s="57"/>
      <c r="OJ84" s="57"/>
      <c r="OK84" s="57"/>
      <c r="OL84" s="57"/>
      <c r="OM84" s="57"/>
      <c r="ON84" s="57"/>
      <c r="OO84" s="57"/>
      <c r="OP84" s="57"/>
      <c r="OQ84" s="57"/>
      <c r="OR84" s="57"/>
      <c r="OS84" s="57"/>
      <c r="OT84" s="57"/>
      <c r="OU84" s="57"/>
      <c r="OV84" s="57"/>
      <c r="OW84" s="57"/>
      <c r="OX84" s="57"/>
      <c r="OY84" s="57"/>
      <c r="OZ84" s="57"/>
      <c r="PA84" s="57"/>
      <c r="PB84" s="57"/>
      <c r="PC84" s="57"/>
      <c r="PD84" s="57"/>
      <c r="PE84" s="57"/>
      <c r="PF84" s="57"/>
      <c r="PG84" s="57"/>
      <c r="PH84" s="57"/>
      <c r="PI84" s="57"/>
      <c r="PJ84" s="57"/>
      <c r="PK84" s="57"/>
      <c r="PL84" s="57"/>
      <c r="PM84" s="57"/>
      <c r="PN84" s="57"/>
      <c r="PO84" s="57"/>
      <c r="PP84" s="57"/>
      <c r="PQ84" s="57"/>
      <c r="PR84" s="57"/>
      <c r="PS84" s="57"/>
      <c r="PT84" s="57"/>
      <c r="PU84" s="57"/>
      <c r="PV84" s="57"/>
      <c r="PW84" s="57"/>
      <c r="PX84" s="57"/>
      <c r="PY84" s="57"/>
      <c r="PZ84" s="57"/>
      <c r="QA84" s="57"/>
      <c r="QB84" s="57"/>
      <c r="QC84" s="57"/>
      <c r="QD84" s="57"/>
      <c r="QE84" s="57"/>
      <c r="QF84" s="57"/>
      <c r="QG84" s="57"/>
      <c r="QH84" s="57"/>
      <c r="QI84" s="57"/>
      <c r="QJ84" s="57"/>
      <c r="QK84" s="57"/>
      <c r="QL84" s="57"/>
      <c r="QM84" s="57"/>
      <c r="QN84" s="57"/>
      <c r="QO84" s="57"/>
      <c r="QP84" s="57"/>
      <c r="QQ84" s="57"/>
      <c r="QR84" s="57"/>
      <c r="QS84" s="57"/>
      <c r="QT84" s="57"/>
      <c r="QU84" s="57"/>
      <c r="QV84" s="57"/>
      <c r="QW84" s="57"/>
      <c r="QX84" s="57"/>
      <c r="QY84" s="57"/>
      <c r="QZ84" s="57"/>
      <c r="RA84" s="57"/>
      <c r="RB84" s="57"/>
      <c r="RC84" s="57"/>
      <c r="RD84" s="57"/>
      <c r="RE84" s="57"/>
      <c r="RF84" s="57"/>
      <c r="RG84" s="57"/>
      <c r="RH84" s="57"/>
      <c r="RI84" s="57"/>
      <c r="RJ84" s="57"/>
      <c r="RK84" s="57"/>
      <c r="RL84" s="57"/>
      <c r="RM84" s="57"/>
      <c r="RN84" s="57"/>
      <c r="RO84" s="57"/>
      <c r="RP84" s="57"/>
      <c r="RQ84" s="57"/>
      <c r="RR84" s="57"/>
      <c r="RS84" s="57"/>
      <c r="RT84" s="57"/>
      <c r="RU84" s="57"/>
      <c r="RV84" s="57"/>
      <c r="RW84" s="57"/>
      <c r="RX84" s="57"/>
      <c r="RY84" s="57"/>
      <c r="RZ84" s="57"/>
      <c r="SA84" s="57"/>
      <c r="SB84" s="57"/>
      <c r="SC84" s="57"/>
      <c r="SD84" s="57"/>
      <c r="SE84" s="57"/>
      <c r="SF84" s="57"/>
      <c r="SG84" s="57"/>
      <c r="SH84" s="57"/>
      <c r="SI84" s="57"/>
      <c r="SJ84" s="57"/>
      <c r="SK84" s="57"/>
      <c r="SL84" s="57"/>
      <c r="SM84" s="57"/>
      <c r="SN84" s="57"/>
      <c r="SO84" s="57"/>
      <c r="SP84" s="57"/>
      <c r="SQ84" s="57"/>
      <c r="SR84" s="57"/>
      <c r="SS84" s="57"/>
      <c r="ST84" s="57"/>
      <c r="SU84" s="57"/>
      <c r="SV84" s="57"/>
      <c r="SW84" s="57"/>
      <c r="SX84" s="57"/>
      <c r="SY84" s="57"/>
      <c r="SZ84" s="57"/>
      <c r="TA84" s="57"/>
      <c r="TB84" s="57"/>
      <c r="TC84" s="57"/>
      <c r="TD84" s="57"/>
      <c r="TE84" s="57"/>
      <c r="TF84" s="57"/>
      <c r="TG84" s="57"/>
      <c r="TH84" s="57"/>
      <c r="TI84" s="57"/>
      <c r="TJ84" s="57"/>
      <c r="TK84" s="57"/>
      <c r="TL84" s="57"/>
      <c r="TM84" s="57"/>
      <c r="TN84" s="57"/>
      <c r="TO84" s="57"/>
      <c r="TP84" s="57"/>
      <c r="TQ84" s="57"/>
      <c r="TR84" s="57"/>
      <c r="TS84" s="57"/>
      <c r="TT84" s="57"/>
      <c r="TU84" s="57"/>
      <c r="TV84" s="57"/>
      <c r="TW84" s="57"/>
      <c r="TX84" s="57"/>
      <c r="TY84" s="57"/>
      <c r="TZ84" s="57"/>
      <c r="UA84" s="57"/>
      <c r="UB84" s="57"/>
      <c r="UC84" s="57"/>
      <c r="UD84" s="57"/>
      <c r="UE84" s="57"/>
      <c r="UF84" s="57"/>
      <c r="UG84" s="57"/>
      <c r="UH84" s="57"/>
      <c r="UI84" s="57"/>
      <c r="UJ84" s="57"/>
      <c r="UK84" s="57"/>
      <c r="UL84" s="57"/>
      <c r="UM84" s="57"/>
      <c r="UN84" s="57"/>
      <c r="UO84" s="57"/>
      <c r="UP84" s="57"/>
      <c r="UQ84" s="57"/>
      <c r="UR84" s="57"/>
      <c r="US84" s="57"/>
      <c r="UT84" s="57"/>
      <c r="UU84" s="57"/>
      <c r="UV84" s="57"/>
      <c r="UW84" s="57"/>
      <c r="UX84" s="57"/>
      <c r="UY84" s="57"/>
      <c r="UZ84" s="57"/>
      <c r="VA84" s="57"/>
      <c r="VB84" s="57"/>
      <c r="VC84" s="57"/>
      <c r="VD84" s="57"/>
      <c r="VE84" s="57"/>
      <c r="VF84" s="57"/>
      <c r="VG84" s="57"/>
      <c r="VH84" s="57"/>
      <c r="VI84" s="57"/>
      <c r="VJ84" s="57"/>
      <c r="VK84" s="57"/>
      <c r="VL84" s="57"/>
      <c r="VM84" s="57"/>
      <c r="VN84" s="57"/>
      <c r="VO84" s="57"/>
      <c r="VP84" s="57"/>
      <c r="VQ84" s="57"/>
      <c r="VR84" s="57"/>
      <c r="VS84" s="57"/>
      <c r="VT84" s="57"/>
      <c r="VU84" s="57"/>
      <c r="VV84" s="57"/>
      <c r="VW84" s="57"/>
      <c r="VX84" s="57"/>
      <c r="VY84" s="57"/>
      <c r="VZ84" s="57"/>
      <c r="WA84" s="57"/>
      <c r="WB84" s="57"/>
      <c r="WC84" s="57"/>
      <c r="WD84" s="57"/>
      <c r="WE84" s="57"/>
      <c r="WF84" s="57"/>
      <c r="WG84" s="57"/>
      <c r="WH84" s="57"/>
      <c r="WI84" s="57"/>
      <c r="WJ84" s="57"/>
      <c r="WK84" s="57"/>
      <c r="WL84" s="57"/>
      <c r="WM84" s="57"/>
      <c r="WN84" s="57"/>
      <c r="WO84" s="57"/>
      <c r="WP84" s="57"/>
      <c r="WQ84" s="57"/>
      <c r="WR84" s="57"/>
      <c r="WS84" s="57"/>
      <c r="WT84" s="57"/>
      <c r="WU84" s="57"/>
      <c r="WV84" s="57"/>
      <c r="WW84" s="57"/>
      <c r="WX84" s="57"/>
      <c r="WY84" s="57"/>
      <c r="WZ84" s="57"/>
      <c r="XA84" s="57"/>
      <c r="XB84" s="57"/>
      <c r="XC84" s="57"/>
      <c r="XD84" s="57"/>
      <c r="XE84" s="57"/>
      <c r="XF84" s="57"/>
      <c r="XG84" s="57"/>
      <c r="XH84" s="57"/>
      <c r="XI84" s="57"/>
      <c r="XJ84" s="57"/>
      <c r="XK84" s="57"/>
      <c r="XL84" s="57"/>
      <c r="XM84" s="57"/>
      <c r="XN84" s="57"/>
      <c r="XO84" s="57"/>
      <c r="XP84" s="57"/>
      <c r="XQ84" s="57"/>
      <c r="XR84" s="57"/>
      <c r="XS84" s="57"/>
      <c r="XT84" s="57"/>
      <c r="XU84" s="57"/>
      <c r="XV84" s="57"/>
      <c r="XW84" s="57"/>
      <c r="XX84" s="57"/>
      <c r="XY84" s="57"/>
      <c r="XZ84" s="57"/>
      <c r="YA84" s="57"/>
      <c r="YB84" s="57"/>
      <c r="YC84" s="57"/>
      <c r="YD84" s="57"/>
      <c r="YE84" s="57"/>
      <c r="YF84" s="57"/>
      <c r="YG84" s="57"/>
      <c r="YH84" s="57"/>
      <c r="YI84" s="57"/>
      <c r="YJ84" s="57"/>
      <c r="YK84" s="57"/>
      <c r="YL84" s="57"/>
      <c r="YM84" s="57"/>
      <c r="YN84" s="57"/>
      <c r="YO84" s="57"/>
      <c r="YP84" s="57"/>
      <c r="YQ84" s="57"/>
      <c r="YR84" s="57"/>
      <c r="YS84" s="57"/>
      <c r="YT84" s="57"/>
      <c r="YU84" s="57"/>
      <c r="YV84" s="57"/>
      <c r="YW84" s="57"/>
      <c r="YX84" s="57"/>
      <c r="YY84" s="57"/>
      <c r="YZ84" s="57"/>
      <c r="ZA84" s="57"/>
      <c r="ZB84" s="57"/>
      <c r="ZC84" s="57"/>
      <c r="ZD84" s="57"/>
      <c r="ZE84" s="57"/>
      <c r="ZF84" s="57"/>
      <c r="ZG84" s="57"/>
      <c r="ZH84" s="57"/>
      <c r="ZI84" s="57"/>
      <c r="ZJ84" s="57"/>
      <c r="ZK84" s="57"/>
      <c r="ZL84" s="57"/>
      <c r="ZM84" s="57"/>
      <c r="ZN84" s="57"/>
      <c r="ZO84" s="57"/>
      <c r="ZP84" s="57"/>
      <c r="ZQ84" s="57"/>
      <c r="ZR84" s="57"/>
      <c r="ZS84" s="57"/>
      <c r="ZT84" s="57"/>
      <c r="ZU84" s="57"/>
      <c r="ZV84" s="57"/>
      <c r="ZW84" s="57"/>
      <c r="ZX84" s="57"/>
      <c r="ZY84" s="57"/>
      <c r="ZZ84" s="57"/>
      <c r="AAA84" s="57"/>
      <c r="AAB84" s="57"/>
      <c r="AAC84" s="57"/>
      <c r="AAD84" s="57"/>
      <c r="AAE84" s="57"/>
      <c r="AAF84" s="57"/>
      <c r="AAG84" s="57"/>
      <c r="AAH84" s="57"/>
      <c r="AAI84" s="57"/>
      <c r="AAJ84" s="57"/>
      <c r="AAK84" s="57"/>
      <c r="AAL84" s="57"/>
      <c r="AAM84" s="57"/>
      <c r="AAN84" s="57"/>
      <c r="AAO84" s="57"/>
      <c r="AAP84" s="57"/>
      <c r="AAQ84" s="57"/>
      <c r="AAR84" s="57"/>
      <c r="AAS84" s="57"/>
      <c r="AAT84" s="57"/>
      <c r="AAU84" s="57"/>
      <c r="AAV84" s="57"/>
      <c r="AAW84" s="57"/>
      <c r="AAX84" s="57"/>
      <c r="AAY84" s="57"/>
      <c r="AAZ84" s="57"/>
      <c r="ABA84" s="57"/>
      <c r="ABB84" s="57"/>
      <c r="ABC84" s="57"/>
      <c r="ABD84" s="57"/>
      <c r="ABE84" s="57"/>
      <c r="ABF84" s="57"/>
      <c r="ABG84" s="57"/>
      <c r="ABH84" s="57"/>
      <c r="ABI84" s="57"/>
      <c r="ABJ84" s="57"/>
      <c r="ABK84" s="57"/>
      <c r="ABL84" s="57"/>
      <c r="ABM84" s="57"/>
      <c r="ABN84" s="57"/>
      <c r="ABO84" s="57"/>
      <c r="ABP84" s="57"/>
      <c r="ABQ84" s="57"/>
      <c r="ABR84" s="57"/>
      <c r="ABS84" s="57"/>
      <c r="ABT84" s="57"/>
      <c r="ABU84" s="57"/>
      <c r="ABV84" s="57"/>
      <c r="ABW84" s="57"/>
      <c r="ABX84" s="57"/>
      <c r="ABY84" s="57"/>
      <c r="ABZ84" s="57"/>
      <c r="ACA84" s="57"/>
      <c r="ACB84" s="57"/>
      <c r="ACC84" s="57"/>
      <c r="ACD84" s="57"/>
      <c r="ACE84" s="57"/>
      <c r="ACF84" s="57"/>
      <c r="ACG84" s="57"/>
      <c r="ACH84" s="57"/>
      <c r="ACI84" s="57"/>
      <c r="ACJ84" s="57"/>
      <c r="ACK84" s="57"/>
      <c r="ACL84" s="57"/>
      <c r="ACM84" s="57"/>
      <c r="ACN84" s="57"/>
      <c r="ACO84" s="57"/>
      <c r="ACP84" s="57"/>
      <c r="ACQ84" s="57"/>
      <c r="ACR84" s="57"/>
      <c r="ACS84" s="57"/>
      <c r="ACT84" s="57"/>
      <c r="ACU84" s="57"/>
      <c r="ACV84" s="57"/>
      <c r="ACW84" s="57"/>
      <c r="ACX84" s="57"/>
      <c r="ACY84" s="57"/>
      <c r="ACZ84" s="57"/>
      <c r="ADA84" s="57"/>
      <c r="ADB84" s="57"/>
      <c r="ADC84" s="57"/>
      <c r="ADD84" s="57"/>
      <c r="ADE84" s="57"/>
      <c r="ADF84" s="57"/>
      <c r="ADG84" s="57"/>
      <c r="ADH84" s="57"/>
      <c r="ADI84" s="57"/>
      <c r="ADJ84" s="57"/>
      <c r="ADK84" s="57"/>
      <c r="ADL84" s="57"/>
      <c r="ADM84" s="57"/>
      <c r="ADN84" s="57"/>
      <c r="ADO84" s="57"/>
      <c r="ADP84" s="57"/>
      <c r="ADQ84" s="57"/>
      <c r="ADR84" s="57"/>
      <c r="ADS84" s="57"/>
      <c r="ADT84" s="57"/>
      <c r="ADU84" s="57"/>
      <c r="ADV84" s="57"/>
      <c r="ADW84" s="57"/>
      <c r="ADX84" s="57"/>
      <c r="ADY84" s="57"/>
      <c r="ADZ84" s="57"/>
      <c r="AEA84" s="57"/>
      <c r="AEB84" s="57"/>
      <c r="AEC84" s="57"/>
      <c r="AED84" s="57"/>
      <c r="AEE84" s="57"/>
      <c r="AEF84" s="57"/>
      <c r="AEG84" s="57"/>
      <c r="AEH84" s="57"/>
      <c r="AEI84" s="57"/>
      <c r="AEJ84" s="57"/>
      <c r="AEK84" s="57"/>
      <c r="AEL84" s="57"/>
      <c r="AEM84" s="57"/>
      <c r="AEN84" s="57"/>
      <c r="AEO84" s="57"/>
      <c r="AEP84" s="57"/>
      <c r="AEQ84" s="57"/>
      <c r="AER84" s="57"/>
      <c r="AES84" s="57"/>
      <c r="AET84" s="57"/>
      <c r="AEU84" s="57"/>
      <c r="AEV84" s="57"/>
      <c r="AEW84" s="57"/>
      <c r="AEX84" s="57"/>
      <c r="AEY84" s="57"/>
      <c r="AEZ84" s="57"/>
      <c r="AFA84" s="57"/>
      <c r="AFB84" s="57"/>
      <c r="AFC84" s="57"/>
      <c r="AFD84" s="57"/>
      <c r="AFE84" s="57"/>
      <c r="AFF84" s="57"/>
      <c r="AFG84" s="57"/>
      <c r="AFH84" s="57"/>
      <c r="AFI84" s="57"/>
      <c r="AFJ84" s="57"/>
      <c r="AFK84" s="57"/>
      <c r="AFL84" s="57"/>
      <c r="AFM84" s="57"/>
      <c r="AFN84" s="57"/>
      <c r="AFO84" s="57"/>
      <c r="AFP84" s="57"/>
      <c r="AFQ84" s="57"/>
      <c r="AFR84" s="57"/>
      <c r="AFS84" s="57"/>
      <c r="AFT84" s="57"/>
      <c r="AFU84" s="57"/>
      <c r="AFV84" s="57"/>
      <c r="AFW84" s="57"/>
      <c r="AFX84" s="57"/>
      <c r="AFY84" s="57"/>
      <c r="AFZ84" s="57"/>
      <c r="AGA84" s="57"/>
      <c r="AGB84" s="57"/>
      <c r="AGC84" s="57"/>
      <c r="AGD84" s="57"/>
      <c r="AGE84" s="57"/>
      <c r="AGF84" s="57"/>
      <c r="AGG84" s="57"/>
      <c r="AGH84" s="57"/>
      <c r="AGI84" s="57"/>
      <c r="AGJ84" s="57"/>
      <c r="AGK84" s="57"/>
      <c r="AGL84" s="57"/>
      <c r="AGM84" s="57"/>
      <c r="AGN84" s="57"/>
      <c r="AGO84" s="57"/>
      <c r="AGP84" s="57"/>
      <c r="AGQ84" s="57"/>
      <c r="AGR84" s="57"/>
      <c r="AGS84" s="57"/>
      <c r="AGT84" s="57"/>
      <c r="AGU84" s="57"/>
      <c r="AGV84" s="57"/>
      <c r="AGW84" s="57"/>
      <c r="AGX84" s="57"/>
      <c r="AGY84" s="57"/>
      <c r="AGZ84" s="57"/>
      <c r="AHA84" s="57"/>
      <c r="AHB84" s="57"/>
      <c r="AHC84" s="57"/>
      <c r="AHD84" s="57"/>
      <c r="AHE84" s="57"/>
      <c r="AHF84" s="57"/>
      <c r="AHG84" s="57"/>
      <c r="AHH84" s="57"/>
      <c r="AHI84" s="57"/>
      <c r="AHJ84" s="57"/>
      <c r="AHK84" s="57"/>
      <c r="AHL84" s="57"/>
      <c r="AHM84" s="57"/>
      <c r="AHN84" s="57"/>
      <c r="AHO84" s="57"/>
      <c r="AHP84" s="57"/>
      <c r="AHQ84" s="57"/>
      <c r="AHR84" s="57"/>
      <c r="AHS84" s="57"/>
      <c r="AHT84" s="57"/>
      <c r="AHU84" s="57"/>
      <c r="AHV84" s="57"/>
      <c r="AHW84" s="57"/>
      <c r="AHX84" s="57"/>
      <c r="AHY84" s="57"/>
      <c r="AHZ84" s="57"/>
      <c r="AIA84" s="57"/>
      <c r="AIB84" s="57"/>
      <c r="AIC84" s="57"/>
      <c r="AID84" s="57"/>
      <c r="AIE84" s="57"/>
      <c r="AIF84" s="57"/>
      <c r="AIG84" s="57"/>
      <c r="AIH84" s="57"/>
      <c r="AII84" s="57"/>
      <c r="AIJ84" s="57"/>
      <c r="AIK84" s="57"/>
      <c r="AIL84" s="57"/>
      <c r="AIM84" s="57"/>
      <c r="AIN84" s="57"/>
      <c r="AIO84" s="57"/>
      <c r="AIP84" s="57"/>
      <c r="AIQ84" s="57"/>
      <c r="AIR84" s="57"/>
      <c r="AIS84" s="57"/>
      <c r="AIT84" s="57"/>
      <c r="AIU84" s="57"/>
      <c r="AIV84" s="57"/>
      <c r="AIW84" s="57"/>
      <c r="AIX84" s="57"/>
      <c r="AIY84" s="57"/>
      <c r="AIZ84" s="57"/>
      <c r="AJA84" s="57"/>
      <c r="AJB84" s="57"/>
      <c r="AJC84" s="57"/>
      <c r="AJD84" s="57"/>
      <c r="AJE84" s="57"/>
      <c r="AJF84" s="57"/>
      <c r="AJG84" s="57"/>
      <c r="AJH84" s="57"/>
      <c r="AJI84" s="57"/>
      <c r="AJJ84" s="57"/>
      <c r="AJK84" s="57"/>
      <c r="AJL84" s="57"/>
      <c r="AJM84" s="57"/>
      <c r="AJN84" s="57"/>
      <c r="AJO84" s="57"/>
      <c r="AJP84" s="57"/>
      <c r="AJQ84" s="57"/>
      <c r="AJR84" s="57"/>
      <c r="AJS84" s="57"/>
      <c r="AJT84" s="57"/>
      <c r="AJU84" s="57"/>
      <c r="AJV84" s="57"/>
      <c r="AJW84" s="57"/>
      <c r="AJX84" s="57"/>
      <c r="AJY84" s="57"/>
      <c r="AJZ84" s="57"/>
      <c r="AKA84" s="57"/>
      <c r="AKB84" s="57"/>
      <c r="AKC84" s="57"/>
      <c r="AKD84" s="57"/>
      <c r="AKE84" s="57"/>
      <c r="AKF84" s="57"/>
      <c r="AKG84" s="57"/>
      <c r="AKH84" s="57"/>
      <c r="AKI84" s="57"/>
      <c r="AKJ84" s="57"/>
      <c r="AKK84" s="57"/>
      <c r="AKL84" s="57"/>
      <c r="AKM84" s="57"/>
      <c r="AKN84" s="57"/>
      <c r="AKO84" s="57"/>
      <c r="AKP84" s="57"/>
      <c r="AKQ84" s="57"/>
      <c r="AKR84" s="57"/>
      <c r="AKS84" s="57"/>
      <c r="AKT84" s="57"/>
      <c r="AKU84" s="57"/>
      <c r="AKV84" s="57"/>
      <c r="AKW84" s="57"/>
      <c r="AKX84" s="57"/>
      <c r="AKY84" s="57"/>
      <c r="AKZ84" s="57"/>
      <c r="ALA84" s="57"/>
      <c r="ALB84" s="57"/>
      <c r="ALC84" s="57"/>
      <c r="ALD84" s="57"/>
      <c r="ALE84" s="57"/>
      <c r="ALF84" s="57"/>
      <c r="ALG84" s="57"/>
      <c r="ALH84" s="57"/>
      <c r="ALI84" s="57"/>
      <c r="ALJ84" s="57"/>
      <c r="ALK84" s="57"/>
      <c r="ALL84" s="57"/>
      <c r="ALM84" s="57"/>
      <c r="ALN84" s="57"/>
      <c r="ALO84" s="57"/>
      <c r="ALP84" s="57"/>
      <c r="ALQ84" s="57"/>
      <c r="ALR84" s="57"/>
      <c r="ALS84" s="57"/>
      <c r="ALT84" s="57"/>
      <c r="ALU84" s="57"/>
      <c r="ALV84" s="57"/>
      <c r="ALW84" s="57"/>
      <c r="ALX84" s="57"/>
      <c r="ALY84" s="57"/>
      <c r="ALZ84" s="57"/>
      <c r="AMA84" s="57"/>
      <c r="AMB84" s="57"/>
      <c r="AMC84" s="57"/>
      <c r="AMD84" s="57"/>
      <c r="AME84" s="57"/>
      <c r="AMF84" s="57"/>
      <c r="AMG84" s="57"/>
      <c r="AMH84" s="57"/>
      <c r="AMI84" s="57"/>
      <c r="AMJ84" s="57"/>
      <c r="AMK84" s="57"/>
      <c r="AML84" s="57"/>
      <c r="AMM84" s="57"/>
      <c r="AMN84" s="57"/>
      <c r="AMO84" s="57"/>
      <c r="AMP84" s="57"/>
      <c r="AMQ84" s="57"/>
      <c r="AMR84" s="57"/>
      <c r="AMS84" s="57"/>
      <c r="AMT84" s="57"/>
      <c r="AMU84" s="57"/>
      <c r="AMV84" s="57"/>
      <c r="AMW84" s="57"/>
      <c r="AMX84" s="57"/>
      <c r="AMY84" s="57"/>
      <c r="AMZ84" s="57"/>
      <c r="ANA84" s="57"/>
      <c r="ANB84" s="57"/>
      <c r="ANC84" s="57"/>
      <c r="AND84" s="57"/>
      <c r="ANE84" s="57"/>
      <c r="ANF84" s="57"/>
      <c r="ANG84" s="57"/>
      <c r="ANH84" s="57"/>
      <c r="ANI84" s="57"/>
      <c r="ANJ84" s="57"/>
      <c r="ANK84" s="57"/>
      <c r="ANL84" s="57"/>
      <c r="ANM84" s="57"/>
      <c r="ANN84" s="57"/>
      <c r="ANO84" s="57"/>
      <c r="ANP84" s="57"/>
      <c r="ANQ84" s="57"/>
      <c r="ANR84" s="57"/>
      <c r="ANS84" s="57"/>
      <c r="ANT84" s="57"/>
      <c r="ANU84" s="57"/>
      <c r="ANV84" s="57"/>
      <c r="ANW84" s="57"/>
      <c r="ANX84" s="57"/>
      <c r="ANY84" s="57"/>
      <c r="ANZ84" s="57"/>
      <c r="AOA84" s="57"/>
      <c r="AOB84" s="57"/>
      <c r="AOC84" s="57"/>
      <c r="AOD84" s="57"/>
      <c r="AOE84" s="57"/>
      <c r="AOF84" s="57"/>
      <c r="AOG84" s="57"/>
      <c r="AOH84" s="57"/>
      <c r="AOI84" s="57"/>
      <c r="AOJ84" s="57"/>
      <c r="AOK84" s="57"/>
      <c r="AOL84" s="57"/>
      <c r="AOM84" s="57"/>
      <c r="AON84" s="57"/>
      <c r="AOO84" s="57"/>
      <c r="AOP84" s="57"/>
      <c r="AOQ84" s="57"/>
      <c r="AOR84" s="57"/>
      <c r="AOS84" s="57"/>
      <c r="AOT84" s="57"/>
      <c r="AOU84" s="57"/>
      <c r="AOV84" s="57"/>
      <c r="AOW84" s="57"/>
      <c r="AOX84" s="57"/>
      <c r="AOY84" s="57"/>
      <c r="AOZ84" s="57"/>
      <c r="APA84" s="57"/>
      <c r="APB84" s="57"/>
      <c r="APC84" s="57"/>
      <c r="APD84" s="57"/>
      <c r="APE84" s="57"/>
      <c r="APF84" s="57"/>
      <c r="APG84" s="57"/>
      <c r="APH84" s="57"/>
      <c r="API84" s="57"/>
      <c r="APJ84" s="57"/>
      <c r="APK84" s="57"/>
      <c r="APL84" s="57"/>
      <c r="APM84" s="57"/>
      <c r="APN84" s="57"/>
      <c r="APO84" s="57"/>
      <c r="APP84" s="57"/>
      <c r="APQ84" s="57"/>
      <c r="APR84" s="57"/>
      <c r="APS84" s="57"/>
      <c r="APT84" s="57"/>
      <c r="APU84" s="57"/>
      <c r="APV84" s="57"/>
      <c r="APW84" s="57"/>
      <c r="APX84" s="57"/>
      <c r="APY84" s="57"/>
    </row>
    <row r="85" spans="1:1117" x14ac:dyDescent="0.2">
      <c r="A85" s="463" t="s">
        <v>515</v>
      </c>
      <c r="B85" s="50">
        <v>192695.36000000002</v>
      </c>
      <c r="C85" s="50">
        <v>38416.523000000001</v>
      </c>
      <c r="D85" s="50">
        <v>1359528.78</v>
      </c>
      <c r="E85" s="50"/>
      <c r="F85" s="50"/>
      <c r="G85" s="50">
        <v>7458.3000000000011</v>
      </c>
      <c r="H85" s="50">
        <v>16021.329999999994</v>
      </c>
      <c r="I85" s="50">
        <v>99953.09</v>
      </c>
      <c r="J85" s="50">
        <v>543413.20000000007</v>
      </c>
      <c r="K85" s="50"/>
      <c r="L85" s="50">
        <v>1214622.5500000003</v>
      </c>
      <c r="M85" s="50">
        <v>8943.7099999999991</v>
      </c>
      <c r="N85" s="50">
        <v>478.26</v>
      </c>
      <c r="O85" s="50">
        <v>5642.7699999999995</v>
      </c>
      <c r="P85" s="50"/>
      <c r="Q85" s="50">
        <v>1320748.1500000001</v>
      </c>
      <c r="R85" s="50">
        <v>140730.78999999998</v>
      </c>
      <c r="S85" s="50">
        <v>271.55999999999995</v>
      </c>
      <c r="T85" s="50">
        <v>31377.119999999995</v>
      </c>
      <c r="U85" s="50">
        <v>379378.05</v>
      </c>
      <c r="V85" s="50">
        <v>10403.590000000002</v>
      </c>
      <c r="W85" s="50">
        <v>165499.18</v>
      </c>
      <c r="X85" s="50">
        <v>1506.21</v>
      </c>
      <c r="Y85" s="50">
        <f t="shared" si="13"/>
        <v>5537088.523</v>
      </c>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row>
    <row r="86" spans="1:1117" x14ac:dyDescent="0.2">
      <c r="A86" s="336" t="s">
        <v>516</v>
      </c>
      <c r="B86" s="50">
        <v>83927.35</v>
      </c>
      <c r="C86" s="50">
        <v>49943.17</v>
      </c>
      <c r="D86" s="50">
        <v>1989098.1</v>
      </c>
      <c r="E86" s="50"/>
      <c r="F86" s="50"/>
      <c r="G86" s="50">
        <v>7116</v>
      </c>
      <c r="H86" s="50">
        <v>21696.159999999996</v>
      </c>
      <c r="I86" s="50">
        <v>141774.39999999999</v>
      </c>
      <c r="J86" s="50">
        <v>476058.32000000007</v>
      </c>
      <c r="K86" s="50"/>
      <c r="L86" s="50">
        <v>1438718.58</v>
      </c>
      <c r="M86" s="50">
        <v>6601.79</v>
      </c>
      <c r="N86" s="50">
        <v>2817.85</v>
      </c>
      <c r="O86" s="50">
        <v>42976.88</v>
      </c>
      <c r="P86" s="50"/>
      <c r="Q86" s="50">
        <v>2130321.94</v>
      </c>
      <c r="R86" s="50">
        <v>145717.81999999998</v>
      </c>
      <c r="S86" s="50">
        <v>839.04</v>
      </c>
      <c r="T86" s="50">
        <v>37995.039999999994</v>
      </c>
      <c r="U86" s="50">
        <v>513007.35000000003</v>
      </c>
      <c r="V86" s="50">
        <v>16722.330000000002</v>
      </c>
      <c r="W86" s="50">
        <v>237936.61</v>
      </c>
      <c r="X86" s="50">
        <v>2633.76</v>
      </c>
      <c r="Y86" s="50">
        <f t="shared" si="13"/>
        <v>7345902.4899999993</v>
      </c>
      <c r="AJ86" s="57"/>
      <c r="AK86" s="57"/>
    </row>
    <row r="87" spans="1:1117" x14ac:dyDescent="0.2">
      <c r="A87" s="336" t="s">
        <v>517</v>
      </c>
      <c r="B87" s="50">
        <v>358370.68000000005</v>
      </c>
      <c r="C87" s="50">
        <v>74074.079999999987</v>
      </c>
      <c r="D87" s="125">
        <v>1813149.79</v>
      </c>
      <c r="E87" s="125"/>
      <c r="F87" s="125"/>
      <c r="G87" s="125">
        <v>9196.6999999999989</v>
      </c>
      <c r="H87" s="125">
        <v>101880.43000000001</v>
      </c>
      <c r="I87" s="125">
        <v>99707.23000000001</v>
      </c>
      <c r="J87" s="125">
        <v>591264.60999999987</v>
      </c>
      <c r="K87" s="125">
        <v>327707.74000000005</v>
      </c>
      <c r="L87" s="125">
        <v>2151155.2599999998</v>
      </c>
      <c r="M87" s="125">
        <v>5043.6000000000004</v>
      </c>
      <c r="N87" s="125">
        <v>3321.54</v>
      </c>
      <c r="O87" s="125">
        <v>24616.49</v>
      </c>
      <c r="P87" s="125"/>
      <c r="Q87" s="125">
        <v>3118908.0200000005</v>
      </c>
      <c r="R87" s="125">
        <v>140743.86000000002</v>
      </c>
      <c r="S87" s="125">
        <v>765.22</v>
      </c>
      <c r="T87" s="125">
        <v>32447.410000000003</v>
      </c>
      <c r="U87" s="125">
        <v>414166.39</v>
      </c>
      <c r="V87" s="125">
        <v>22027.02</v>
      </c>
      <c r="W87" s="125">
        <v>212078.38</v>
      </c>
      <c r="X87" s="125">
        <v>2785.64</v>
      </c>
      <c r="Y87" s="50">
        <f t="shared" si="13"/>
        <v>9503410.0900000017</v>
      </c>
    </row>
    <row r="88" spans="1:1117" x14ac:dyDescent="0.2">
      <c r="A88" s="336" t="s">
        <v>400</v>
      </c>
      <c r="B88" s="50">
        <v>194227.79925596775</v>
      </c>
      <c r="C88" s="50">
        <v>95914.934808184291</v>
      </c>
      <c r="D88" s="125">
        <v>2121130.7309979624</v>
      </c>
      <c r="E88" s="125"/>
      <c r="F88" s="125"/>
      <c r="G88" s="125">
        <v>16518.01565503699</v>
      </c>
      <c r="H88" s="125">
        <v>208802.10579486098</v>
      </c>
      <c r="I88" s="125">
        <v>147041.56652869741</v>
      </c>
      <c r="J88" s="125">
        <v>418493.18298947491</v>
      </c>
      <c r="K88" s="125">
        <v>395435.78971289517</v>
      </c>
      <c r="L88" s="125">
        <v>1813988.1887537008</v>
      </c>
      <c r="M88" s="125">
        <v>6091.1051518050899</v>
      </c>
      <c r="N88" s="125">
        <v>7002.6415309170197</v>
      </c>
      <c r="O88" s="125">
        <v>17381.821614786029</v>
      </c>
      <c r="P88" s="125"/>
      <c r="Q88" s="125">
        <v>4010735.7011296661</v>
      </c>
      <c r="R88" s="125">
        <v>175835.66191849185</v>
      </c>
      <c r="S88" s="125">
        <v>852.85838776454295</v>
      </c>
      <c r="T88" s="125">
        <v>29740.615846066699</v>
      </c>
      <c r="U88" s="125">
        <v>1219615.5700616024</v>
      </c>
      <c r="V88" s="125">
        <v>20917.55606342286</v>
      </c>
      <c r="W88" s="125">
        <v>308209.02995402552</v>
      </c>
      <c r="X88" s="125">
        <v>1712.6881670486168</v>
      </c>
      <c r="Y88" s="50">
        <f t="shared" ref="Y88" si="14">SUM(B88:X88)</f>
        <v>11209647.564322375</v>
      </c>
    </row>
    <row r="89" spans="1:1117" x14ac:dyDescent="0.2">
      <c r="A89" s="478" t="s">
        <v>489</v>
      </c>
      <c r="B89" s="125">
        <f>SUM(B73:B88)</f>
        <v>1007917.4292559677</v>
      </c>
      <c r="C89" s="125">
        <f t="shared" ref="C89:Y89" si="15">SUM(C73:C88)</f>
        <v>322238.9240662728</v>
      </c>
      <c r="D89" s="125">
        <f t="shared" si="15"/>
        <v>9860150.9817804974</v>
      </c>
      <c r="E89" s="125">
        <f t="shared" si="15"/>
        <v>1409989.99</v>
      </c>
      <c r="F89" s="125">
        <f t="shared" si="15"/>
        <v>304231.37</v>
      </c>
      <c r="G89" s="125">
        <f t="shared" si="15"/>
        <v>123017.16742171693</v>
      </c>
      <c r="H89" s="125">
        <f t="shared" si="15"/>
        <v>364986.29579486098</v>
      </c>
      <c r="I89" s="125">
        <f t="shared" si="15"/>
        <v>1660817.2425165472</v>
      </c>
      <c r="J89" s="125">
        <f t="shared" si="15"/>
        <v>2575695.4283041558</v>
      </c>
      <c r="K89" s="125">
        <f t="shared" si="15"/>
        <v>723143.52971289516</v>
      </c>
      <c r="L89" s="125">
        <f t="shared" si="15"/>
        <v>11341408.737774085</v>
      </c>
      <c r="M89" s="125">
        <f t="shared" si="15"/>
        <v>26680.205151805087</v>
      </c>
      <c r="N89" s="125">
        <f t="shared" si="15"/>
        <v>13620.29153091702</v>
      </c>
      <c r="O89" s="125">
        <f t="shared" si="15"/>
        <v>96083.235493895656</v>
      </c>
      <c r="P89" s="125">
        <f t="shared" si="15"/>
        <v>11654.49</v>
      </c>
      <c r="Q89" s="125">
        <f t="shared" si="15"/>
        <v>15832969.537179681</v>
      </c>
      <c r="R89" s="125">
        <f t="shared" si="15"/>
        <v>1241931.1217612715</v>
      </c>
      <c r="S89" s="125">
        <f t="shared" si="15"/>
        <v>2996.6083877645428</v>
      </c>
      <c r="T89" s="125">
        <f t="shared" si="15"/>
        <v>210274.84771235034</v>
      </c>
      <c r="U89" s="125">
        <f t="shared" si="15"/>
        <v>3203739.7504522279</v>
      </c>
      <c r="V89" s="125">
        <f t="shared" si="15"/>
        <v>93326.445983040336</v>
      </c>
      <c r="W89" s="125">
        <f t="shared" si="15"/>
        <v>1463701.7562470189</v>
      </c>
      <c r="X89" s="125">
        <f t="shared" si="15"/>
        <v>14622.622676267249</v>
      </c>
      <c r="Y89" s="125">
        <f t="shared" si="15"/>
        <v>51905198.009203233</v>
      </c>
    </row>
    <row r="90" spans="1:1117" x14ac:dyDescent="0.2">
      <c r="A90" s="57"/>
      <c r="B90" s="57"/>
      <c r="C90" s="468"/>
      <c r="D90" s="57"/>
      <c r="E90" s="57"/>
      <c r="F90" s="57"/>
      <c r="G90" s="57"/>
      <c r="H90" s="57"/>
      <c r="I90" s="57"/>
      <c r="J90" s="57"/>
      <c r="K90" s="57"/>
      <c r="L90" s="57"/>
      <c r="M90" s="57"/>
      <c r="N90" s="57"/>
      <c r="O90" s="57"/>
      <c r="P90" s="57"/>
      <c r="Q90" s="57"/>
      <c r="R90" s="57"/>
      <c r="S90" s="57"/>
      <c r="T90" s="57"/>
      <c r="U90" s="57"/>
    </row>
    <row r="91" spans="1:1117" x14ac:dyDescent="0.2">
      <c r="A91" s="27" t="s">
        <v>594</v>
      </c>
      <c r="Q91" s="57"/>
      <c r="R91" s="57"/>
      <c r="S91" s="57"/>
      <c r="T91" s="57"/>
      <c r="U91" s="57"/>
    </row>
    <row r="92" spans="1:1117" x14ac:dyDescent="0.2">
      <c r="A92" s="27" t="s">
        <v>595</v>
      </c>
    </row>
    <row r="93" spans="1:1117" x14ac:dyDescent="0.2">
      <c r="A93" s="532" t="s">
        <v>596</v>
      </c>
    </row>
    <row r="94" spans="1:1117" x14ac:dyDescent="0.2">
      <c r="A94" s="532" t="s">
        <v>597</v>
      </c>
    </row>
    <row r="95" spans="1:1117" x14ac:dyDescent="0.2">
      <c r="B95" s="479"/>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1:Q63"/>
  <sheetViews>
    <sheetView topLeftCell="A19" zoomScale="80" zoomScaleNormal="80" workbookViewId="0">
      <selection activeCell="A3" sqref="A3:B3"/>
    </sheetView>
  </sheetViews>
  <sheetFormatPr defaultColWidth="11.42578125" defaultRowHeight="12.75" x14ac:dyDescent="0.2"/>
  <cols>
    <col min="1" max="1" width="12.7109375" customWidth="1"/>
    <col min="2" max="2" width="13.42578125" customWidth="1"/>
    <col min="3" max="3" width="15.5703125" customWidth="1"/>
    <col min="4" max="5" width="14.7109375" customWidth="1"/>
    <col min="6" max="6" width="14" customWidth="1"/>
    <col min="7" max="8" width="15.140625" bestFit="1" customWidth="1"/>
  </cols>
  <sheetData>
    <row r="1" spans="1:17" x14ac:dyDescent="0.2">
      <c r="A1" t="s">
        <v>605</v>
      </c>
    </row>
    <row r="2" spans="1:17" x14ac:dyDescent="0.2">
      <c r="A2" t="s">
        <v>606</v>
      </c>
    </row>
    <row r="3" spans="1:17" x14ac:dyDescent="0.2">
      <c r="A3" t="s">
        <v>607</v>
      </c>
    </row>
    <row r="4" spans="1:17" x14ac:dyDescent="0.2">
      <c r="A4" t="s">
        <v>608</v>
      </c>
    </row>
    <row r="5" spans="1:17" x14ac:dyDescent="0.2">
      <c r="A5" t="s">
        <v>609</v>
      </c>
    </row>
    <row r="6" spans="1:17" x14ac:dyDescent="0.2">
      <c r="A6" t="s">
        <v>610</v>
      </c>
    </row>
    <row r="8" spans="1:17" ht="24.75" customHeight="1" x14ac:dyDescent="0.2">
      <c r="A8" s="648" t="s">
        <v>611</v>
      </c>
      <c r="B8" s="752"/>
      <c r="C8" s="752"/>
      <c r="D8" s="752"/>
      <c r="E8" s="752"/>
      <c r="F8" s="752"/>
      <c r="G8" s="752"/>
      <c r="H8" s="752"/>
      <c r="I8" s="752"/>
      <c r="J8" s="752"/>
      <c r="K8" s="12"/>
    </row>
    <row r="10" spans="1:17" x14ac:dyDescent="0.2">
      <c r="A10" s="480" t="s">
        <v>612</v>
      </c>
    </row>
    <row r="11" spans="1:17" s="276" customFormat="1" x14ac:dyDescent="0.2">
      <c r="A11" s="31" t="s">
        <v>613</v>
      </c>
      <c r="B11" s="481" t="s">
        <v>173</v>
      </c>
      <c r="C11" s="481" t="s">
        <v>174</v>
      </c>
      <c r="D11" s="481" t="s">
        <v>175</v>
      </c>
      <c r="E11" s="482" t="s">
        <v>176</v>
      </c>
      <c r="F11" s="481" t="s">
        <v>177</v>
      </c>
      <c r="G11" s="40" t="s">
        <v>383</v>
      </c>
    </row>
    <row r="12" spans="1:17" x14ac:dyDescent="0.2">
      <c r="A12" s="64" t="s">
        <v>400</v>
      </c>
      <c r="B12" s="483">
        <f>B32</f>
        <v>4.2102680000000001</v>
      </c>
      <c r="C12" s="483">
        <f t="shared" ref="C12:G12" si="0">C32</f>
        <v>243.10916</v>
      </c>
      <c r="D12" s="483">
        <f t="shared" si="0"/>
        <v>501.72144400000002</v>
      </c>
      <c r="E12" s="483">
        <f t="shared" si="0"/>
        <v>260.710936</v>
      </c>
      <c r="F12" s="483">
        <f t="shared" si="0"/>
        <v>364.16824600000001</v>
      </c>
      <c r="G12" s="483">
        <f t="shared" si="0"/>
        <v>49.483013</v>
      </c>
      <c r="Q12" t="s">
        <v>101</v>
      </c>
    </row>
    <row r="15" spans="1:17" x14ac:dyDescent="0.2">
      <c r="A15" s="480" t="s">
        <v>614</v>
      </c>
      <c r="E15" t="s">
        <v>101</v>
      </c>
    </row>
    <row r="16" spans="1:17" ht="38.25" x14ac:dyDescent="0.2">
      <c r="A16" s="16" t="s">
        <v>615</v>
      </c>
      <c r="B16" s="76" t="s">
        <v>173</v>
      </c>
      <c r="C16" s="76" t="s">
        <v>174</v>
      </c>
      <c r="D16" s="76" t="s">
        <v>175</v>
      </c>
      <c r="E16" s="28" t="s">
        <v>176</v>
      </c>
      <c r="F16" s="76" t="s">
        <v>177</v>
      </c>
      <c r="G16" s="40" t="s">
        <v>230</v>
      </c>
      <c r="H16" s="40" t="s">
        <v>79</v>
      </c>
    </row>
    <row r="17" spans="1:8" x14ac:dyDescent="0.2">
      <c r="A17" s="71" t="s">
        <v>503</v>
      </c>
      <c r="B17" s="483">
        <f>B37/1000000</f>
        <v>7.3846999999999996E-2</v>
      </c>
      <c r="C17" s="483">
        <f t="shared" ref="C17:G17" si="1">C37/1000000</f>
        <v>0.455897</v>
      </c>
      <c r="D17" s="483">
        <f t="shared" si="1"/>
        <v>7.0280000000000004E-3</v>
      </c>
      <c r="E17" s="483">
        <f t="shared" si="1"/>
        <v>1.0995E-2</v>
      </c>
      <c r="F17" s="483">
        <f t="shared" si="1"/>
        <v>3.0839999999999999E-3</v>
      </c>
      <c r="G17" s="483">
        <f t="shared" si="1"/>
        <v>4.1598759999999997</v>
      </c>
      <c r="H17" s="483">
        <f>SUM(B17:G17)</f>
        <v>4.7107269999999994</v>
      </c>
    </row>
    <row r="18" spans="1:8" x14ac:dyDescent="0.2">
      <c r="A18" s="71" t="s">
        <v>504</v>
      </c>
      <c r="B18" s="483">
        <f t="shared" ref="B18:G32" si="2">B38/1000000</f>
        <v>0.38306000000000001</v>
      </c>
      <c r="C18" s="483">
        <f t="shared" si="2"/>
        <v>1.6666430000000001</v>
      </c>
      <c r="D18" s="483">
        <f t="shared" si="2"/>
        <v>0.404414</v>
      </c>
      <c r="E18" s="483">
        <f t="shared" si="2"/>
        <v>0.201567</v>
      </c>
      <c r="F18" s="483">
        <f t="shared" si="2"/>
        <v>4.5828000000000001E-2</v>
      </c>
      <c r="G18" s="483">
        <f t="shared" si="2"/>
        <v>5.7922209999999996</v>
      </c>
      <c r="H18" s="483">
        <f t="shared" ref="H18:H32" si="3">SUM(B18:G18)</f>
        <v>8.4937329999999989</v>
      </c>
    </row>
    <row r="19" spans="1:8" x14ac:dyDescent="0.2">
      <c r="A19" s="71" t="s">
        <v>505</v>
      </c>
      <c r="B19" s="483">
        <f t="shared" si="2"/>
        <v>0.36446800000000001</v>
      </c>
      <c r="C19" s="483">
        <f t="shared" si="2"/>
        <v>4.5956840000000003</v>
      </c>
      <c r="D19" s="483">
        <f t="shared" si="2"/>
        <v>1.7343919999999999</v>
      </c>
      <c r="E19" s="483">
        <f t="shared" si="2"/>
        <v>0.77546000000000004</v>
      </c>
      <c r="F19" s="483">
        <f t="shared" si="2"/>
        <v>0.34154699999999999</v>
      </c>
      <c r="G19" s="483">
        <f t="shared" si="2"/>
        <v>11.494088</v>
      </c>
      <c r="H19" s="483">
        <f t="shared" si="3"/>
        <v>19.305638999999999</v>
      </c>
    </row>
    <row r="20" spans="1:8" x14ac:dyDescent="0.2">
      <c r="A20" s="71" t="s">
        <v>506</v>
      </c>
      <c r="B20" s="483">
        <f t="shared" si="2"/>
        <v>0.93133200000000005</v>
      </c>
      <c r="C20" s="483">
        <f t="shared" si="2"/>
        <v>7.4671089999999998</v>
      </c>
      <c r="D20" s="483">
        <f t="shared" si="2"/>
        <v>9.5797380000000008</v>
      </c>
      <c r="E20" s="483">
        <f t="shared" si="2"/>
        <v>5.1749679999999998</v>
      </c>
      <c r="F20" s="483">
        <f t="shared" si="2"/>
        <v>1.044189</v>
      </c>
      <c r="G20" s="483">
        <f t="shared" si="2"/>
        <v>11.014049</v>
      </c>
      <c r="H20" s="483">
        <f t="shared" si="3"/>
        <v>35.211385</v>
      </c>
    </row>
    <row r="21" spans="1:8" x14ac:dyDescent="0.2">
      <c r="A21" s="71" t="s">
        <v>507</v>
      </c>
      <c r="B21" s="483">
        <f t="shared" si="2"/>
        <v>2.8445179999999999</v>
      </c>
      <c r="C21" s="483">
        <f t="shared" si="2"/>
        <v>10.78206</v>
      </c>
      <c r="D21" s="483">
        <f t="shared" si="2"/>
        <v>13.69205</v>
      </c>
      <c r="E21" s="483">
        <f t="shared" si="2"/>
        <v>6.0309799999999996</v>
      </c>
      <c r="F21" s="483">
        <f t="shared" si="2"/>
        <v>1.0432809999999999</v>
      </c>
      <c r="G21" s="483">
        <f t="shared" si="2"/>
        <v>12.340040999999999</v>
      </c>
      <c r="H21" s="483">
        <f t="shared" si="3"/>
        <v>46.732929999999996</v>
      </c>
    </row>
    <row r="22" spans="1:8" x14ac:dyDescent="0.2">
      <c r="A22" s="71" t="s">
        <v>508</v>
      </c>
      <c r="B22" s="483">
        <f t="shared" si="2"/>
        <v>0.98538800000000004</v>
      </c>
      <c r="C22" s="483">
        <f t="shared" si="2"/>
        <v>9.976718</v>
      </c>
      <c r="D22" s="483">
        <f t="shared" si="2"/>
        <v>20.260641</v>
      </c>
      <c r="E22" s="483">
        <f t="shared" si="2"/>
        <v>13.687386999999999</v>
      </c>
      <c r="F22" s="483">
        <f t="shared" si="2"/>
        <v>1.871853</v>
      </c>
      <c r="G22" s="483">
        <f t="shared" si="2"/>
        <v>19.586569000000001</v>
      </c>
      <c r="H22" s="483">
        <f t="shared" si="3"/>
        <v>66.368555999999998</v>
      </c>
    </row>
    <row r="23" spans="1:8" x14ac:dyDescent="0.2">
      <c r="A23" s="71" t="s">
        <v>509</v>
      </c>
      <c r="B23" s="483">
        <f t="shared" si="2"/>
        <v>1.201684</v>
      </c>
      <c r="C23" s="483">
        <f t="shared" si="2"/>
        <v>15.127181999999999</v>
      </c>
      <c r="D23" s="483">
        <f t="shared" si="2"/>
        <v>29.741105999999998</v>
      </c>
      <c r="E23" s="483">
        <f t="shared" si="2"/>
        <v>12.022124</v>
      </c>
      <c r="F23" s="483">
        <f t="shared" si="2"/>
        <v>1.1749830000000001</v>
      </c>
      <c r="G23" s="483">
        <f t="shared" si="2"/>
        <v>26.601156</v>
      </c>
      <c r="H23" s="483">
        <f t="shared" si="3"/>
        <v>85.868234999999984</v>
      </c>
    </row>
    <row r="24" spans="1:8" x14ac:dyDescent="0.2">
      <c r="A24" s="71" t="s">
        <v>510</v>
      </c>
      <c r="B24" s="483">
        <f t="shared" si="2"/>
        <v>1.5309870000000001</v>
      </c>
      <c r="C24" s="483">
        <f t="shared" si="2"/>
        <v>22.666913000000001</v>
      </c>
      <c r="D24" s="483">
        <f t="shared" si="2"/>
        <v>47.641204000000002</v>
      </c>
      <c r="E24" s="483">
        <f t="shared" si="2"/>
        <v>15.117656999999999</v>
      </c>
      <c r="F24" s="483">
        <f t="shared" si="2"/>
        <v>1.7994920000000001</v>
      </c>
      <c r="G24" s="483">
        <f t="shared" si="2"/>
        <v>32.821292999999997</v>
      </c>
      <c r="H24" s="483">
        <f t="shared" si="3"/>
        <v>121.577546</v>
      </c>
    </row>
    <row r="25" spans="1:8" x14ac:dyDescent="0.2">
      <c r="A25" s="71" t="s">
        <v>511</v>
      </c>
      <c r="B25" s="483">
        <f t="shared" si="2"/>
        <v>0.73440899999999998</v>
      </c>
      <c r="C25" s="483">
        <f t="shared" si="2"/>
        <v>31.290271000000001</v>
      </c>
      <c r="D25" s="483">
        <f t="shared" si="2"/>
        <v>78.474031999999994</v>
      </c>
      <c r="E25" s="483">
        <f t="shared" si="2"/>
        <v>27.770396999999999</v>
      </c>
      <c r="F25" s="483">
        <f t="shared" si="2"/>
        <v>4.0463709999999997</v>
      </c>
      <c r="G25" s="483">
        <f t="shared" si="2"/>
        <v>21.80292</v>
      </c>
      <c r="H25" s="483">
        <f t="shared" si="3"/>
        <v>164.11839999999998</v>
      </c>
    </row>
    <row r="26" spans="1:8" x14ac:dyDescent="0.2">
      <c r="A26" s="71" t="s">
        <v>512</v>
      </c>
      <c r="B26" s="483">
        <f t="shared" si="2"/>
        <v>1.38883</v>
      </c>
      <c r="C26" s="483">
        <f t="shared" si="2"/>
        <v>58.512839999999997</v>
      </c>
      <c r="D26" s="483">
        <f t="shared" si="2"/>
        <v>108.062855</v>
      </c>
      <c r="E26" s="483">
        <f t="shared" si="2"/>
        <v>53.119028999999998</v>
      </c>
      <c r="F26" s="483">
        <f t="shared" si="2"/>
        <v>12.931047</v>
      </c>
      <c r="G26" s="483">
        <f t="shared" si="2"/>
        <v>22.423525999999999</v>
      </c>
      <c r="H26" s="483">
        <f t="shared" si="3"/>
        <v>256.43812700000001</v>
      </c>
    </row>
    <row r="27" spans="1:8" x14ac:dyDescent="0.2">
      <c r="A27" s="71" t="s">
        <v>513</v>
      </c>
      <c r="B27" s="483">
        <f t="shared" si="2"/>
        <v>1.13025</v>
      </c>
      <c r="C27" s="483">
        <f t="shared" si="2"/>
        <v>96.292953999999995</v>
      </c>
      <c r="D27" s="483">
        <f t="shared" si="2"/>
        <v>179.48289199999999</v>
      </c>
      <c r="E27" s="483">
        <f t="shared" si="2"/>
        <v>103.23486</v>
      </c>
      <c r="F27" s="483">
        <f t="shared" si="2"/>
        <v>37.149217</v>
      </c>
      <c r="G27" s="483">
        <f t="shared" si="2"/>
        <v>5.8237100000000002</v>
      </c>
      <c r="H27" s="483">
        <f t="shared" si="3"/>
        <v>423.11388299999999</v>
      </c>
    </row>
    <row r="28" spans="1:8" x14ac:dyDescent="0.2">
      <c r="A28" s="71" t="s">
        <v>514</v>
      </c>
      <c r="B28" s="483">
        <f t="shared" si="2"/>
        <v>1.7256720000000001</v>
      </c>
      <c r="C28" s="483">
        <f t="shared" si="2"/>
        <v>127.444305</v>
      </c>
      <c r="D28" s="483">
        <f t="shared" si="2"/>
        <v>233.05652000000001</v>
      </c>
      <c r="E28" s="483">
        <f t="shared" si="2"/>
        <v>59.389938999999998</v>
      </c>
      <c r="F28" s="483">
        <f t="shared" si="2"/>
        <v>61.631079999999997</v>
      </c>
      <c r="G28" s="483">
        <f t="shared" si="2"/>
        <v>19.148987000000002</v>
      </c>
      <c r="H28" s="483">
        <f t="shared" si="3"/>
        <v>502.396503</v>
      </c>
    </row>
    <row r="29" spans="1:8" x14ac:dyDescent="0.2">
      <c r="A29" s="71" t="s">
        <v>515</v>
      </c>
      <c r="B29" s="483">
        <f t="shared" si="2"/>
        <v>1.6792830000000001</v>
      </c>
      <c r="C29" s="483">
        <f t="shared" si="2"/>
        <v>140.29547099999999</v>
      </c>
      <c r="D29" s="483">
        <f t="shared" si="2"/>
        <v>279.65156500000001</v>
      </c>
      <c r="E29" s="483">
        <f t="shared" si="2"/>
        <v>82.007067000000006</v>
      </c>
      <c r="F29" s="483">
        <f t="shared" si="2"/>
        <v>89.801469999999995</v>
      </c>
      <c r="G29" s="483">
        <f t="shared" si="2"/>
        <v>22.357348999999999</v>
      </c>
      <c r="H29" s="483">
        <f t="shared" si="3"/>
        <v>615.79220499999997</v>
      </c>
    </row>
    <row r="30" spans="1:8" x14ac:dyDescent="0.2">
      <c r="A30" s="71" t="s">
        <v>516</v>
      </c>
      <c r="B30" s="483">
        <f t="shared" si="2"/>
        <v>2.5817540000000001</v>
      </c>
      <c r="C30" s="483">
        <f t="shared" si="2"/>
        <v>160.09891200000001</v>
      </c>
      <c r="D30" s="483">
        <f t="shared" si="2"/>
        <v>354.53330499999998</v>
      </c>
      <c r="E30" s="483">
        <f t="shared" si="2"/>
        <v>135.177662</v>
      </c>
      <c r="F30" s="483">
        <f t="shared" si="2"/>
        <v>140.02072899999999</v>
      </c>
      <c r="G30" s="483">
        <f t="shared" si="2"/>
        <v>35.732905000000002</v>
      </c>
      <c r="H30" s="483">
        <f t="shared" si="3"/>
        <v>828.14526699999988</v>
      </c>
    </row>
    <row r="31" spans="1:8" x14ac:dyDescent="0.2">
      <c r="A31" s="71" t="s">
        <v>517</v>
      </c>
      <c r="B31" s="483">
        <f t="shared" si="2"/>
        <v>2.9024570000000001</v>
      </c>
      <c r="C31" s="483">
        <f t="shared" si="2"/>
        <v>197.91232199999999</v>
      </c>
      <c r="D31" s="483">
        <f t="shared" si="2"/>
        <v>352.68350199999998</v>
      </c>
      <c r="E31" s="483">
        <f t="shared" si="2"/>
        <v>187.229724</v>
      </c>
      <c r="F31" s="483">
        <f t="shared" si="2"/>
        <v>244.256879</v>
      </c>
      <c r="G31" s="483">
        <f t="shared" si="2"/>
        <v>43.186785999999998</v>
      </c>
      <c r="H31" s="483">
        <f t="shared" si="3"/>
        <v>1028.1716699999999</v>
      </c>
    </row>
    <row r="32" spans="1:8" x14ac:dyDescent="0.2">
      <c r="A32" s="64" t="s">
        <v>400</v>
      </c>
      <c r="B32" s="483">
        <f t="shared" si="2"/>
        <v>4.2102680000000001</v>
      </c>
      <c r="C32" s="483">
        <f t="shared" si="2"/>
        <v>243.10916</v>
      </c>
      <c r="D32" s="483">
        <f t="shared" si="2"/>
        <v>501.72144400000002</v>
      </c>
      <c r="E32" s="483">
        <f t="shared" si="2"/>
        <v>260.710936</v>
      </c>
      <c r="F32" s="483">
        <f t="shared" si="2"/>
        <v>364.16824600000001</v>
      </c>
      <c r="G32" s="483">
        <f t="shared" si="2"/>
        <v>49.483013</v>
      </c>
      <c r="H32" s="483">
        <f t="shared" si="3"/>
        <v>1423.403067</v>
      </c>
    </row>
    <row r="33" spans="1:8" x14ac:dyDescent="0.2">
      <c r="A33" s="484" t="s">
        <v>79</v>
      </c>
      <c r="B33" s="485">
        <f>SUM(B17:B32)</f>
        <v>24.668206999999995</v>
      </c>
      <c r="C33" s="485">
        <f t="shared" ref="C33:H33" si="4">SUM(C17:C32)</f>
        <v>1127.6944410000001</v>
      </c>
      <c r="D33" s="485">
        <f t="shared" si="4"/>
        <v>2210.7266879999997</v>
      </c>
      <c r="E33" s="485">
        <f t="shared" si="4"/>
        <v>961.660752</v>
      </c>
      <c r="F33" s="485">
        <f t="shared" si="4"/>
        <v>961.32929600000011</v>
      </c>
      <c r="G33" s="485">
        <f t="shared" si="4"/>
        <v>343.76848900000005</v>
      </c>
      <c r="H33" s="485">
        <f t="shared" si="4"/>
        <v>5629.8478729999997</v>
      </c>
    </row>
    <row r="34" spans="1:8" x14ac:dyDescent="0.2">
      <c r="A34" s="486"/>
      <c r="B34" s="487"/>
      <c r="C34" s="487"/>
      <c r="D34" s="487"/>
      <c r="E34" s="487"/>
      <c r="F34" s="487"/>
      <c r="G34" s="487"/>
    </row>
    <row r="35" spans="1:8" x14ac:dyDescent="0.2">
      <c r="A35" s="486" t="s">
        <v>616</v>
      </c>
    </row>
    <row r="36" spans="1:8" ht="14.25" x14ac:dyDescent="0.2">
      <c r="A36" s="31" t="s">
        <v>613</v>
      </c>
      <c r="B36" s="76" t="s">
        <v>173</v>
      </c>
      <c r="C36" s="76" t="s">
        <v>174</v>
      </c>
      <c r="D36" s="76" t="s">
        <v>175</v>
      </c>
      <c r="E36" s="28" t="s">
        <v>176</v>
      </c>
      <c r="F36" s="76" t="s">
        <v>177</v>
      </c>
      <c r="G36" s="40" t="s">
        <v>230</v>
      </c>
      <c r="H36" s="40" t="s">
        <v>79</v>
      </c>
    </row>
    <row r="37" spans="1:8" x14ac:dyDescent="0.2">
      <c r="A37" s="71" t="s">
        <v>503</v>
      </c>
      <c r="B37" s="235">
        <v>73847</v>
      </c>
      <c r="C37" s="235">
        <v>455897</v>
      </c>
      <c r="D37" s="235">
        <v>7028</v>
      </c>
      <c r="E37" s="235">
        <v>10995</v>
      </c>
      <c r="F37" s="235">
        <v>3084</v>
      </c>
      <c r="G37" s="235">
        <v>4159876</v>
      </c>
      <c r="H37" s="235">
        <f>SUM(B37:G37)</f>
        <v>4710727</v>
      </c>
    </row>
    <row r="38" spans="1:8" x14ac:dyDescent="0.2">
      <c r="A38" s="71" t="s">
        <v>504</v>
      </c>
      <c r="B38" s="235">
        <v>383060</v>
      </c>
      <c r="C38" s="235">
        <v>1666643</v>
      </c>
      <c r="D38" s="235">
        <v>404414</v>
      </c>
      <c r="E38" s="235">
        <v>201567</v>
      </c>
      <c r="F38" s="235">
        <v>45828</v>
      </c>
      <c r="G38" s="235">
        <v>5792221</v>
      </c>
      <c r="H38" s="235">
        <f t="shared" ref="H38:H52" si="5">SUM(B38:G38)</f>
        <v>8493733</v>
      </c>
    </row>
    <row r="39" spans="1:8" x14ac:dyDescent="0.2">
      <c r="A39" s="71" t="s">
        <v>505</v>
      </c>
      <c r="B39" s="235">
        <v>364468</v>
      </c>
      <c r="C39" s="235">
        <v>4595684</v>
      </c>
      <c r="D39" s="235">
        <v>1734392</v>
      </c>
      <c r="E39" s="235">
        <v>775460</v>
      </c>
      <c r="F39" s="235">
        <v>341547</v>
      </c>
      <c r="G39" s="235">
        <v>11494088</v>
      </c>
      <c r="H39" s="235">
        <f t="shared" si="5"/>
        <v>19305639</v>
      </c>
    </row>
    <row r="40" spans="1:8" x14ac:dyDescent="0.2">
      <c r="A40" s="71" t="s">
        <v>506</v>
      </c>
      <c r="B40" s="235">
        <v>931332</v>
      </c>
      <c r="C40" s="235">
        <v>7467109</v>
      </c>
      <c r="D40" s="235">
        <v>9579738</v>
      </c>
      <c r="E40" s="235">
        <v>5174968</v>
      </c>
      <c r="F40" s="235">
        <v>1044189</v>
      </c>
      <c r="G40" s="235">
        <v>11014049</v>
      </c>
      <c r="H40" s="235">
        <f t="shared" si="5"/>
        <v>35211385</v>
      </c>
    </row>
    <row r="41" spans="1:8" x14ac:dyDescent="0.2">
      <c r="A41" s="71" t="s">
        <v>507</v>
      </c>
      <c r="B41" s="235">
        <v>2844518</v>
      </c>
      <c r="C41" s="235">
        <v>10782060</v>
      </c>
      <c r="D41" s="235">
        <v>13692050</v>
      </c>
      <c r="E41" s="235">
        <v>6030980</v>
      </c>
      <c r="F41" s="235">
        <v>1043281</v>
      </c>
      <c r="G41" s="235">
        <v>12340041</v>
      </c>
      <c r="H41" s="235">
        <f t="shared" si="5"/>
        <v>46732930</v>
      </c>
    </row>
    <row r="42" spans="1:8" x14ac:dyDescent="0.2">
      <c r="A42" s="71" t="s">
        <v>508</v>
      </c>
      <c r="B42" s="235">
        <v>985388</v>
      </c>
      <c r="C42" s="235">
        <v>9976718</v>
      </c>
      <c r="D42" s="235">
        <v>20260641</v>
      </c>
      <c r="E42" s="235">
        <v>13687387</v>
      </c>
      <c r="F42" s="235">
        <v>1871853</v>
      </c>
      <c r="G42" s="235">
        <v>19586569</v>
      </c>
      <c r="H42" s="235">
        <f t="shared" si="5"/>
        <v>66368556</v>
      </c>
    </row>
    <row r="43" spans="1:8" x14ac:dyDescent="0.2">
      <c r="A43" s="71" t="s">
        <v>509</v>
      </c>
      <c r="B43" s="235">
        <v>1201684</v>
      </c>
      <c r="C43" s="235">
        <v>15127182</v>
      </c>
      <c r="D43" s="235">
        <v>29741106</v>
      </c>
      <c r="E43" s="235">
        <v>12022124</v>
      </c>
      <c r="F43" s="235">
        <v>1174983</v>
      </c>
      <c r="G43" s="235">
        <v>26601156</v>
      </c>
      <c r="H43" s="235">
        <f t="shared" si="5"/>
        <v>85868235</v>
      </c>
    </row>
    <row r="44" spans="1:8" x14ac:dyDescent="0.2">
      <c r="A44" s="71" t="s">
        <v>510</v>
      </c>
      <c r="B44" s="235">
        <v>1530987</v>
      </c>
      <c r="C44" s="235">
        <v>22666913</v>
      </c>
      <c r="D44" s="235">
        <v>47641204</v>
      </c>
      <c r="E44" s="235">
        <v>15117657</v>
      </c>
      <c r="F44" s="235">
        <v>1799492</v>
      </c>
      <c r="G44" s="235">
        <v>32821293</v>
      </c>
      <c r="H44" s="235">
        <f t="shared" si="5"/>
        <v>121577546</v>
      </c>
    </row>
    <row r="45" spans="1:8" x14ac:dyDescent="0.2">
      <c r="A45" s="71" t="s">
        <v>511</v>
      </c>
      <c r="B45" s="235">
        <v>734409</v>
      </c>
      <c r="C45" s="235">
        <v>31290271</v>
      </c>
      <c r="D45" s="235">
        <v>78474032</v>
      </c>
      <c r="E45" s="235">
        <v>27770397</v>
      </c>
      <c r="F45" s="235">
        <v>4046371</v>
      </c>
      <c r="G45" s="235">
        <v>21802920</v>
      </c>
      <c r="H45" s="235">
        <f t="shared" si="5"/>
        <v>164118400</v>
      </c>
    </row>
    <row r="46" spans="1:8" x14ac:dyDescent="0.2">
      <c r="A46" s="71" t="s">
        <v>512</v>
      </c>
      <c r="B46" s="235">
        <v>1388830</v>
      </c>
      <c r="C46" s="235">
        <v>58512840</v>
      </c>
      <c r="D46" s="235">
        <v>108062855</v>
      </c>
      <c r="E46" s="235">
        <v>53119029</v>
      </c>
      <c r="F46" s="235">
        <v>12931047</v>
      </c>
      <c r="G46" s="235">
        <v>22423526</v>
      </c>
      <c r="H46" s="235">
        <f t="shared" si="5"/>
        <v>256438127</v>
      </c>
    </row>
    <row r="47" spans="1:8" x14ac:dyDescent="0.2">
      <c r="A47" s="71" t="s">
        <v>513</v>
      </c>
      <c r="B47" s="235">
        <v>1130250</v>
      </c>
      <c r="C47" s="235">
        <v>96292954</v>
      </c>
      <c r="D47" s="235">
        <v>179482892</v>
      </c>
      <c r="E47" s="235">
        <v>103234860</v>
      </c>
      <c r="F47" s="235">
        <v>37149217</v>
      </c>
      <c r="G47" s="235">
        <v>5823710</v>
      </c>
      <c r="H47" s="235">
        <f t="shared" si="5"/>
        <v>423113883</v>
      </c>
    </row>
    <row r="48" spans="1:8" x14ac:dyDescent="0.2">
      <c r="A48" s="71" t="s">
        <v>514</v>
      </c>
      <c r="B48" s="235">
        <v>1725672</v>
      </c>
      <c r="C48" s="235">
        <v>127444305</v>
      </c>
      <c r="D48" s="235">
        <v>233056520</v>
      </c>
      <c r="E48" s="235">
        <v>59389939</v>
      </c>
      <c r="F48" s="235">
        <v>61631080</v>
      </c>
      <c r="G48" s="235">
        <v>19148987</v>
      </c>
      <c r="H48" s="235">
        <f t="shared" si="5"/>
        <v>502396503</v>
      </c>
    </row>
    <row r="49" spans="1:10" x14ac:dyDescent="0.2">
      <c r="A49" s="71" t="s">
        <v>515</v>
      </c>
      <c r="B49" s="235">
        <v>1679283</v>
      </c>
      <c r="C49" s="235">
        <v>140295471</v>
      </c>
      <c r="D49" s="235">
        <v>279651565</v>
      </c>
      <c r="E49" s="235">
        <v>82007067</v>
      </c>
      <c r="F49" s="235">
        <v>89801470</v>
      </c>
      <c r="G49" s="235">
        <v>22357349</v>
      </c>
      <c r="H49" s="235">
        <f t="shared" si="5"/>
        <v>615792205</v>
      </c>
    </row>
    <row r="50" spans="1:10" x14ac:dyDescent="0.2">
      <c r="A50" s="71" t="s">
        <v>516</v>
      </c>
      <c r="B50" s="235">
        <v>2581754</v>
      </c>
      <c r="C50" s="235">
        <v>160098912</v>
      </c>
      <c r="D50" s="235">
        <v>354533305</v>
      </c>
      <c r="E50" s="235">
        <v>135177662</v>
      </c>
      <c r="F50" s="235">
        <v>140020729</v>
      </c>
      <c r="G50" s="235">
        <v>35732905</v>
      </c>
      <c r="H50" s="235">
        <f t="shared" si="5"/>
        <v>828145267</v>
      </c>
    </row>
    <row r="51" spans="1:10" x14ac:dyDescent="0.2">
      <c r="A51" s="71" t="s">
        <v>517</v>
      </c>
      <c r="B51" s="235">
        <v>2902457</v>
      </c>
      <c r="C51" s="235">
        <v>197912322</v>
      </c>
      <c r="D51" s="235">
        <v>352683502</v>
      </c>
      <c r="E51" s="235">
        <v>187229724</v>
      </c>
      <c r="F51" s="235">
        <v>244256879</v>
      </c>
      <c r="G51" s="235">
        <v>43186786</v>
      </c>
      <c r="H51" s="235">
        <f t="shared" si="5"/>
        <v>1028171670</v>
      </c>
    </row>
    <row r="52" spans="1:10" x14ac:dyDescent="0.2">
      <c r="A52" s="64" t="s">
        <v>400</v>
      </c>
      <c r="B52" s="235">
        <v>4210268</v>
      </c>
      <c r="C52" s="235">
        <v>243109160</v>
      </c>
      <c r="D52" s="235">
        <v>501721444</v>
      </c>
      <c r="E52" s="235">
        <v>260710936</v>
      </c>
      <c r="F52" s="235">
        <v>364168246</v>
      </c>
      <c r="G52" s="235">
        <v>49483013</v>
      </c>
      <c r="H52" s="235">
        <f t="shared" si="5"/>
        <v>1423403067</v>
      </c>
    </row>
    <row r="53" spans="1:10" x14ac:dyDescent="0.2">
      <c r="A53" s="484" t="s">
        <v>79</v>
      </c>
      <c r="B53" s="487">
        <f>SUM(B37:B52)</f>
        <v>24668207</v>
      </c>
      <c r="C53" s="487">
        <f t="shared" ref="C53:H53" si="6">SUM(C37:C52)</f>
        <v>1127694441</v>
      </c>
      <c r="D53" s="487">
        <f t="shared" si="6"/>
        <v>2210726688</v>
      </c>
      <c r="E53" s="487">
        <f t="shared" si="6"/>
        <v>961660752</v>
      </c>
      <c r="F53" s="487">
        <f t="shared" si="6"/>
        <v>961329296</v>
      </c>
      <c r="G53" s="487">
        <f t="shared" si="6"/>
        <v>343768489</v>
      </c>
      <c r="H53" s="487">
        <f t="shared" si="6"/>
        <v>5629847873</v>
      </c>
    </row>
    <row r="56" spans="1:10" x14ac:dyDescent="0.2">
      <c r="A56" s="726" t="s">
        <v>179</v>
      </c>
      <c r="B56" s="728"/>
      <c r="C56" s="728"/>
      <c r="D56" s="728"/>
      <c r="E56" s="728"/>
    </row>
    <row r="58" spans="1:10" x14ac:dyDescent="0.2">
      <c r="I58" s="82"/>
    </row>
    <row r="59" spans="1:10" x14ac:dyDescent="0.2">
      <c r="I59" s="82"/>
    </row>
    <row r="60" spans="1:10" x14ac:dyDescent="0.2">
      <c r="I60" s="82"/>
    </row>
    <row r="61" spans="1:10" x14ac:dyDescent="0.2">
      <c r="I61" s="82"/>
    </row>
    <row r="62" spans="1:10" x14ac:dyDescent="0.2">
      <c r="I62" s="82"/>
    </row>
    <row r="63" spans="1:10" x14ac:dyDescent="0.2">
      <c r="J63" s="82"/>
    </row>
  </sheetData>
  <mergeCells count="2">
    <mergeCell ref="A8:J8"/>
    <mergeCell ref="A56:E56"/>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sheetPr>
  <dimension ref="A1:AA247"/>
  <sheetViews>
    <sheetView topLeftCell="A102" zoomScaleNormal="100" workbookViewId="0">
      <selection activeCell="A106" sqref="A106"/>
    </sheetView>
  </sheetViews>
  <sheetFormatPr defaultColWidth="10.85546875" defaultRowHeight="12.75" x14ac:dyDescent="0.2"/>
  <cols>
    <col min="1" max="1" width="7.7109375" style="489" customWidth="1"/>
    <col min="2" max="2" width="30.28515625" style="489" customWidth="1"/>
    <col min="3" max="3" width="71.5703125" style="489" customWidth="1"/>
    <col min="4" max="4" width="12" style="82" customWidth="1"/>
    <col min="5" max="5" width="11.140625" style="488" customWidth="1"/>
    <col min="6" max="6" width="4" style="488" customWidth="1"/>
    <col min="7" max="7" width="12.85546875" style="489" customWidth="1"/>
    <col min="8" max="8" width="18" style="489" customWidth="1"/>
    <col min="9" max="10" width="9.85546875" style="488" customWidth="1"/>
    <col min="11" max="16384" width="10.85546875" style="488"/>
  </cols>
  <sheetData>
    <row r="1" spans="1:8" ht="15" x14ac:dyDescent="0.2">
      <c r="A1" s="756" t="s">
        <v>617</v>
      </c>
      <c r="B1" s="756"/>
      <c r="C1" s="756"/>
      <c r="D1" s="756"/>
      <c r="E1" s="756"/>
    </row>
    <row r="2" spans="1:8" x14ac:dyDescent="0.2">
      <c r="A2" s="334" t="s">
        <v>258</v>
      </c>
      <c r="B2" s="53" t="s">
        <v>439</v>
      </c>
      <c r="C2" s="53" t="s">
        <v>440</v>
      </c>
      <c r="D2" s="334" t="s">
        <v>618</v>
      </c>
      <c r="E2" s="490" t="s">
        <v>619</v>
      </c>
    </row>
    <row r="3" spans="1:8" x14ac:dyDescent="0.2">
      <c r="A3" s="334">
        <v>1</v>
      </c>
      <c r="B3" s="31" t="s">
        <v>456</v>
      </c>
      <c r="C3" s="64" t="s">
        <v>620</v>
      </c>
      <c r="D3" s="50">
        <v>93034.89</v>
      </c>
      <c r="E3" s="491">
        <v>483920</v>
      </c>
      <c r="G3" s="488"/>
      <c r="H3" s="488"/>
    </row>
    <row r="4" spans="1:8" x14ac:dyDescent="0.2">
      <c r="A4" s="334">
        <v>2</v>
      </c>
      <c r="B4" s="31" t="s">
        <v>442</v>
      </c>
      <c r="C4" s="64" t="s">
        <v>621</v>
      </c>
      <c r="D4" s="50">
        <v>84600.44</v>
      </c>
      <c r="E4" s="491">
        <v>1094519</v>
      </c>
      <c r="G4" s="488"/>
      <c r="H4" s="488"/>
    </row>
    <row r="5" spans="1:8" x14ac:dyDescent="0.2">
      <c r="A5" s="334">
        <v>3</v>
      </c>
      <c r="B5" s="31" t="s">
        <v>622</v>
      </c>
      <c r="C5" s="64" t="s">
        <v>623</v>
      </c>
      <c r="D5" s="50">
        <v>79064.38</v>
      </c>
      <c r="E5" s="491">
        <v>495140</v>
      </c>
      <c r="G5" s="488"/>
      <c r="H5" s="488"/>
    </row>
    <row r="6" spans="1:8" x14ac:dyDescent="0.2">
      <c r="A6" s="335">
        <v>4</v>
      </c>
      <c r="B6" s="31" t="s">
        <v>624</v>
      </c>
      <c r="C6" s="64" t="s">
        <v>453</v>
      </c>
      <c r="D6" s="50">
        <v>62641.21</v>
      </c>
      <c r="E6" s="491">
        <v>510833</v>
      </c>
      <c r="G6" s="488"/>
      <c r="H6" s="488"/>
    </row>
    <row r="7" spans="1:8" x14ac:dyDescent="0.2">
      <c r="A7" s="335">
        <v>5</v>
      </c>
      <c r="B7" s="31" t="s">
        <v>625</v>
      </c>
      <c r="C7" s="64" t="s">
        <v>626</v>
      </c>
      <c r="D7" s="50">
        <v>51678.06</v>
      </c>
      <c r="E7" s="491">
        <v>810148</v>
      </c>
      <c r="G7" s="488"/>
      <c r="H7" s="488"/>
    </row>
    <row r="8" spans="1:8" x14ac:dyDescent="0.2">
      <c r="A8" s="335">
        <v>6</v>
      </c>
      <c r="B8" s="31" t="s">
        <v>627</v>
      </c>
      <c r="C8" s="64" t="s">
        <v>623</v>
      </c>
      <c r="D8" s="50">
        <v>46233.52</v>
      </c>
      <c r="E8" s="491">
        <v>292049</v>
      </c>
      <c r="G8" s="488"/>
      <c r="H8" s="488"/>
    </row>
    <row r="9" spans="1:8" x14ac:dyDescent="0.2">
      <c r="A9" s="335">
        <v>7</v>
      </c>
      <c r="B9" s="31" t="s">
        <v>444</v>
      </c>
      <c r="C9" s="64" t="s">
        <v>628</v>
      </c>
      <c r="D9" s="50">
        <v>45930.94</v>
      </c>
      <c r="E9" s="491">
        <v>755558</v>
      </c>
      <c r="G9" s="488"/>
      <c r="H9" s="488"/>
    </row>
    <row r="10" spans="1:8" x14ac:dyDescent="0.2">
      <c r="A10" s="335">
        <v>8</v>
      </c>
      <c r="B10" s="31" t="s">
        <v>448</v>
      </c>
      <c r="C10" s="64" t="s">
        <v>629</v>
      </c>
      <c r="D10" s="50">
        <v>45624.18</v>
      </c>
      <c r="E10" s="491">
        <v>1729248</v>
      </c>
      <c r="G10" s="488"/>
      <c r="H10" s="488"/>
    </row>
    <row r="11" spans="1:8" x14ac:dyDescent="0.2">
      <c r="A11" s="335">
        <v>9</v>
      </c>
      <c r="B11" s="31" t="s">
        <v>630</v>
      </c>
      <c r="C11" s="492" t="s">
        <v>631</v>
      </c>
      <c r="D11" s="50">
        <v>45578.47</v>
      </c>
      <c r="E11" s="491">
        <v>5414685</v>
      </c>
      <c r="G11" s="488"/>
      <c r="H11" s="488"/>
    </row>
    <row r="12" spans="1:8" x14ac:dyDescent="0.2">
      <c r="A12" s="335">
        <v>10</v>
      </c>
      <c r="B12" s="31" t="s">
        <v>632</v>
      </c>
      <c r="C12" s="492" t="s">
        <v>633</v>
      </c>
      <c r="D12" s="50">
        <v>43639.45</v>
      </c>
      <c r="E12" s="491">
        <v>519463</v>
      </c>
      <c r="G12" s="488"/>
      <c r="H12" s="488"/>
    </row>
    <row r="14" spans="1:8" ht="15" x14ac:dyDescent="0.2">
      <c r="A14" s="756" t="s">
        <v>634</v>
      </c>
      <c r="B14" s="756"/>
      <c r="C14" s="756"/>
      <c r="D14" s="756"/>
      <c r="E14" s="756"/>
      <c r="G14" s="488"/>
      <c r="H14" s="488"/>
    </row>
    <row r="15" spans="1:8" ht="12" customHeight="1" x14ac:dyDescent="0.2">
      <c r="A15" s="334" t="s">
        <v>258</v>
      </c>
      <c r="B15" s="53" t="s">
        <v>439</v>
      </c>
      <c r="C15" s="53" t="s">
        <v>440</v>
      </c>
      <c r="D15" s="334" t="s">
        <v>618</v>
      </c>
      <c r="E15" s="490" t="s">
        <v>619</v>
      </c>
      <c r="G15" s="488"/>
      <c r="H15" s="488"/>
    </row>
    <row r="16" spans="1:8" ht="12" customHeight="1" x14ac:dyDescent="0.2">
      <c r="A16" s="334">
        <v>1</v>
      </c>
      <c r="B16" s="31" t="s">
        <v>442</v>
      </c>
      <c r="C16" s="493" t="s">
        <v>621</v>
      </c>
      <c r="D16" s="42">
        <v>124618.63</v>
      </c>
      <c r="E16" s="43">
        <v>2771007</v>
      </c>
      <c r="G16" s="488"/>
      <c r="H16" s="488"/>
    </row>
    <row r="17" spans="1:8" ht="12" customHeight="1" x14ac:dyDescent="0.2">
      <c r="A17" s="334">
        <v>2</v>
      </c>
      <c r="B17" s="31" t="s">
        <v>458</v>
      </c>
      <c r="C17" s="41" t="s">
        <v>635</v>
      </c>
      <c r="D17" s="42">
        <v>111146.03</v>
      </c>
      <c r="E17" s="43">
        <v>2903073</v>
      </c>
      <c r="G17" s="488"/>
      <c r="H17" s="488"/>
    </row>
    <row r="18" spans="1:8" ht="12" customHeight="1" x14ac:dyDescent="0.2">
      <c r="A18" s="334">
        <v>3</v>
      </c>
      <c r="B18" s="31" t="s">
        <v>636</v>
      </c>
      <c r="C18" s="493" t="s">
        <v>637</v>
      </c>
      <c r="D18" s="42">
        <v>102767.58</v>
      </c>
      <c r="E18" s="43">
        <v>722931</v>
      </c>
      <c r="G18" s="488"/>
      <c r="H18" s="488"/>
    </row>
    <row r="19" spans="1:8" ht="12" customHeight="1" x14ac:dyDescent="0.2">
      <c r="A19" s="335">
        <v>4</v>
      </c>
      <c r="B19" s="31" t="s">
        <v>456</v>
      </c>
      <c r="C19" s="493" t="s">
        <v>620</v>
      </c>
      <c r="D19" s="42">
        <v>93648.47</v>
      </c>
      <c r="E19" s="43">
        <v>976410</v>
      </c>
      <c r="G19" s="488"/>
      <c r="H19" s="488"/>
    </row>
    <row r="20" spans="1:8" ht="12" customHeight="1" x14ac:dyDescent="0.2">
      <c r="A20" s="335">
        <v>5</v>
      </c>
      <c r="B20" s="31" t="s">
        <v>622</v>
      </c>
      <c r="C20" s="493" t="s">
        <v>623</v>
      </c>
      <c r="D20" s="42">
        <v>86588.36</v>
      </c>
      <c r="E20" s="43">
        <v>571815</v>
      </c>
      <c r="G20" s="488"/>
      <c r="H20" s="488"/>
    </row>
    <row r="21" spans="1:8" ht="12" customHeight="1" x14ac:dyDescent="0.2">
      <c r="A21" s="335">
        <v>6</v>
      </c>
      <c r="B21" s="31" t="s">
        <v>444</v>
      </c>
      <c r="C21" s="493" t="s">
        <v>628</v>
      </c>
      <c r="D21" s="42">
        <v>82150.44</v>
      </c>
      <c r="E21" s="43">
        <v>2361609</v>
      </c>
      <c r="G21" s="488"/>
      <c r="H21" s="488"/>
    </row>
    <row r="22" spans="1:8" ht="12" customHeight="1" x14ac:dyDescent="0.2">
      <c r="A22" s="335">
        <v>7</v>
      </c>
      <c r="B22" s="31" t="s">
        <v>627</v>
      </c>
      <c r="C22" s="493" t="s">
        <v>638</v>
      </c>
      <c r="D22" s="42">
        <v>60130.46</v>
      </c>
      <c r="E22" s="43">
        <v>364638</v>
      </c>
      <c r="G22" s="488"/>
      <c r="H22" s="488"/>
    </row>
    <row r="23" spans="1:8" ht="12" customHeight="1" x14ac:dyDescent="0.2">
      <c r="A23" s="335">
        <v>8</v>
      </c>
      <c r="B23" s="31" t="s">
        <v>460</v>
      </c>
      <c r="C23" s="493" t="s">
        <v>629</v>
      </c>
      <c r="D23" s="42">
        <v>49630.35</v>
      </c>
      <c r="E23" s="43">
        <v>1937871</v>
      </c>
      <c r="G23" s="488"/>
      <c r="H23" s="488"/>
    </row>
    <row r="24" spans="1:8" ht="12" customHeight="1" x14ac:dyDescent="0.2">
      <c r="A24" s="335">
        <v>9</v>
      </c>
      <c r="B24" s="31" t="s">
        <v>625</v>
      </c>
      <c r="C24" s="493" t="s">
        <v>639</v>
      </c>
      <c r="D24" s="42">
        <v>46681.83</v>
      </c>
      <c r="E24" s="43">
        <v>1287054</v>
      </c>
      <c r="G24" s="488"/>
      <c r="H24" s="488"/>
    </row>
    <row r="25" spans="1:8" ht="12" customHeight="1" x14ac:dyDescent="0.2">
      <c r="A25" s="335">
        <v>10</v>
      </c>
      <c r="B25" s="31" t="s">
        <v>640</v>
      </c>
      <c r="C25" s="41" t="s">
        <v>641</v>
      </c>
      <c r="D25" s="42">
        <v>45379.45</v>
      </c>
      <c r="E25" s="43">
        <v>1050686</v>
      </c>
      <c r="G25" s="488"/>
      <c r="H25" s="488"/>
    </row>
    <row r="26" spans="1:8" x14ac:dyDescent="0.2">
      <c r="A26"/>
      <c r="B26"/>
      <c r="C26"/>
      <c r="D26"/>
      <c r="E26" s="82"/>
      <c r="G26" s="488"/>
      <c r="H26" s="488"/>
    </row>
    <row r="27" spans="1:8" ht="15" x14ac:dyDescent="0.2">
      <c r="A27" s="753" t="s">
        <v>642</v>
      </c>
      <c r="B27" s="754"/>
      <c r="C27" s="754"/>
      <c r="D27" s="754"/>
      <c r="E27" s="755"/>
      <c r="G27" s="488"/>
      <c r="H27" s="488"/>
    </row>
    <row r="28" spans="1:8" x14ac:dyDescent="0.2">
      <c r="A28" s="334" t="s">
        <v>258</v>
      </c>
      <c r="B28" s="334" t="s">
        <v>293</v>
      </c>
      <c r="C28" s="334" t="s">
        <v>643</v>
      </c>
      <c r="D28" s="334" t="s">
        <v>83</v>
      </c>
      <c r="E28" s="490" t="s">
        <v>84</v>
      </c>
      <c r="G28" s="488"/>
      <c r="H28" s="488"/>
    </row>
    <row r="29" spans="1:8" x14ac:dyDescent="0.2">
      <c r="A29" s="334">
        <v>1</v>
      </c>
      <c r="B29" s="31" t="s">
        <v>458</v>
      </c>
      <c r="C29" s="41" t="s">
        <v>635</v>
      </c>
      <c r="D29" s="42">
        <v>196138.506714508</v>
      </c>
      <c r="E29" s="43">
        <v>4372203</v>
      </c>
      <c r="G29" s="488"/>
      <c r="H29" s="488"/>
    </row>
    <row r="30" spans="1:8" x14ac:dyDescent="0.2">
      <c r="A30" s="334">
        <v>2</v>
      </c>
      <c r="B30" s="31" t="s">
        <v>442</v>
      </c>
      <c r="C30" s="41" t="s">
        <v>621</v>
      </c>
      <c r="D30" s="42">
        <v>165987.98944526899</v>
      </c>
      <c r="E30" s="43">
        <v>2740625</v>
      </c>
      <c r="G30" s="488"/>
      <c r="H30" s="488"/>
    </row>
    <row r="31" spans="1:8" x14ac:dyDescent="0.2">
      <c r="A31" s="334">
        <v>3</v>
      </c>
      <c r="B31" s="31" t="s">
        <v>444</v>
      </c>
      <c r="C31" s="41" t="s">
        <v>628</v>
      </c>
      <c r="D31" s="42">
        <v>129814.394872499</v>
      </c>
      <c r="E31" s="43">
        <v>1505551</v>
      </c>
      <c r="G31" s="488"/>
      <c r="H31" s="488"/>
    </row>
    <row r="32" spans="1:8" x14ac:dyDescent="0.2">
      <c r="A32" s="335">
        <v>4</v>
      </c>
      <c r="B32" s="31" t="s">
        <v>450</v>
      </c>
      <c r="C32" s="493" t="s">
        <v>451</v>
      </c>
      <c r="D32" s="42">
        <v>92435.132680815601</v>
      </c>
      <c r="E32" s="43">
        <v>1016617</v>
      </c>
      <c r="G32" s="488"/>
      <c r="H32" s="488"/>
    </row>
    <row r="33" spans="1:8" x14ac:dyDescent="0.2">
      <c r="A33" s="335">
        <v>5</v>
      </c>
      <c r="B33" s="31" t="s">
        <v>640</v>
      </c>
      <c r="C33" s="493" t="s">
        <v>644</v>
      </c>
      <c r="D33" s="42">
        <v>76969.066405799196</v>
      </c>
      <c r="E33" s="43">
        <v>1271568</v>
      </c>
      <c r="G33" s="488"/>
      <c r="H33" s="488"/>
    </row>
    <row r="34" spans="1:8" x14ac:dyDescent="0.2">
      <c r="A34" s="335">
        <v>6</v>
      </c>
      <c r="B34" s="31" t="s">
        <v>622</v>
      </c>
      <c r="C34" s="493" t="s">
        <v>623</v>
      </c>
      <c r="D34" s="42">
        <v>76395.475724142001</v>
      </c>
      <c r="E34" s="43">
        <v>520382</v>
      </c>
      <c r="G34" s="488"/>
      <c r="H34" s="488"/>
    </row>
    <row r="35" spans="1:8" x14ac:dyDescent="0.2">
      <c r="A35" s="335">
        <v>7</v>
      </c>
      <c r="B35" s="31" t="s">
        <v>456</v>
      </c>
      <c r="C35" s="493" t="s">
        <v>620</v>
      </c>
      <c r="D35" s="42">
        <v>73551.466931229399</v>
      </c>
      <c r="E35" s="43">
        <v>5151841</v>
      </c>
      <c r="G35" s="488"/>
      <c r="H35" s="488"/>
    </row>
    <row r="36" spans="1:8" x14ac:dyDescent="0.2">
      <c r="A36" s="335">
        <v>8</v>
      </c>
      <c r="B36" s="31" t="s">
        <v>452</v>
      </c>
      <c r="C36" s="493" t="s">
        <v>453</v>
      </c>
      <c r="D36" s="42">
        <v>70918.780934014299</v>
      </c>
      <c r="E36" s="43">
        <v>776452</v>
      </c>
      <c r="G36" s="488"/>
      <c r="H36" s="488"/>
    </row>
    <row r="37" spans="1:8" x14ac:dyDescent="0.2">
      <c r="A37" s="335">
        <v>9</v>
      </c>
      <c r="B37" s="31" t="s">
        <v>460</v>
      </c>
      <c r="C37" s="493" t="s">
        <v>629</v>
      </c>
      <c r="D37" s="42">
        <v>70132.051120114498</v>
      </c>
      <c r="E37" s="43">
        <v>2799820</v>
      </c>
      <c r="G37" s="488"/>
      <c r="H37" s="488"/>
    </row>
    <row r="38" spans="1:8" x14ac:dyDescent="0.2">
      <c r="A38" s="335">
        <v>10</v>
      </c>
      <c r="B38" s="31" t="s">
        <v>636</v>
      </c>
      <c r="C38" s="493" t="s">
        <v>637</v>
      </c>
      <c r="D38" s="42">
        <v>69015.678275994898</v>
      </c>
      <c r="E38" s="43">
        <v>503350</v>
      </c>
      <c r="G38" s="488"/>
      <c r="H38" s="488"/>
    </row>
    <row r="39" spans="1:8" x14ac:dyDescent="0.2">
      <c r="A39"/>
      <c r="B39"/>
      <c r="C39" s="494"/>
      <c r="D39"/>
      <c r="E39" s="82"/>
      <c r="G39" s="488"/>
      <c r="H39" s="488"/>
    </row>
    <row r="40" spans="1:8" ht="15" x14ac:dyDescent="0.2">
      <c r="A40" s="753" t="s">
        <v>645</v>
      </c>
      <c r="B40" s="754"/>
      <c r="C40" s="754"/>
      <c r="D40" s="754"/>
      <c r="E40" s="755"/>
      <c r="G40" s="488"/>
      <c r="H40" s="488"/>
    </row>
    <row r="41" spans="1:8" x14ac:dyDescent="0.2">
      <c r="A41" s="334" t="s">
        <v>258</v>
      </c>
      <c r="B41" s="334" t="s">
        <v>293</v>
      </c>
      <c r="C41" s="334" t="s">
        <v>643</v>
      </c>
      <c r="D41" s="334" t="s">
        <v>83</v>
      </c>
      <c r="E41" s="490" t="s">
        <v>84</v>
      </c>
      <c r="G41" s="488"/>
      <c r="H41" s="488"/>
    </row>
    <row r="42" spans="1:8" x14ac:dyDescent="0.2">
      <c r="A42" s="334">
        <v>1</v>
      </c>
      <c r="B42" s="31" t="s">
        <v>450</v>
      </c>
      <c r="C42" s="41" t="s">
        <v>451</v>
      </c>
      <c r="D42" s="42">
        <v>226826.39</v>
      </c>
      <c r="E42" s="43">
        <v>2850783</v>
      </c>
      <c r="G42" s="488"/>
      <c r="H42" s="488"/>
    </row>
    <row r="43" spans="1:8" x14ac:dyDescent="0.2">
      <c r="A43" s="334">
        <v>2</v>
      </c>
      <c r="B43" s="31" t="s">
        <v>442</v>
      </c>
      <c r="C43" s="41" t="s">
        <v>443</v>
      </c>
      <c r="D43" s="42">
        <v>210100.01</v>
      </c>
      <c r="E43" s="43">
        <v>2378453</v>
      </c>
      <c r="G43" s="488"/>
      <c r="H43" s="488"/>
    </row>
    <row r="44" spans="1:8" x14ac:dyDescent="0.2">
      <c r="A44" s="334">
        <v>3</v>
      </c>
      <c r="B44" s="31" t="s">
        <v>460</v>
      </c>
      <c r="C44" s="41" t="s">
        <v>461</v>
      </c>
      <c r="D44" s="42">
        <v>158329.60000000001</v>
      </c>
      <c r="E44" s="43">
        <v>6432178</v>
      </c>
      <c r="G44" s="488"/>
      <c r="H44" s="488"/>
    </row>
    <row r="45" spans="1:8" x14ac:dyDescent="0.2">
      <c r="A45" s="335">
        <v>4</v>
      </c>
      <c r="B45" s="31" t="s">
        <v>444</v>
      </c>
      <c r="C45" s="493" t="s">
        <v>646</v>
      </c>
      <c r="D45" s="42">
        <v>156542.44</v>
      </c>
      <c r="E45" s="43">
        <v>1707672</v>
      </c>
      <c r="G45" s="488"/>
      <c r="H45" s="488"/>
    </row>
    <row r="46" spans="1:8" x14ac:dyDescent="0.2">
      <c r="A46" s="335">
        <v>5</v>
      </c>
      <c r="B46" s="31" t="s">
        <v>458</v>
      </c>
      <c r="C46" s="493" t="s">
        <v>459</v>
      </c>
      <c r="D46" s="42">
        <v>141685.42000000001</v>
      </c>
      <c r="E46" s="43">
        <v>9320890</v>
      </c>
      <c r="G46" s="488"/>
      <c r="H46" s="488"/>
    </row>
    <row r="47" spans="1:8" x14ac:dyDescent="0.2">
      <c r="A47" s="335">
        <v>6</v>
      </c>
      <c r="B47" s="31" t="s">
        <v>647</v>
      </c>
      <c r="C47" s="493" t="s">
        <v>648</v>
      </c>
      <c r="D47" s="42">
        <v>126802.22</v>
      </c>
      <c r="E47" s="43">
        <v>1629756</v>
      </c>
      <c r="G47" s="488"/>
      <c r="H47" s="488"/>
    </row>
    <row r="48" spans="1:8" x14ac:dyDescent="0.2">
      <c r="A48" s="335">
        <v>7</v>
      </c>
      <c r="B48" s="31" t="s">
        <v>448</v>
      </c>
      <c r="C48" s="493" t="s">
        <v>449</v>
      </c>
      <c r="D48" s="42">
        <v>122261.48</v>
      </c>
      <c r="E48" s="43">
        <v>4865754</v>
      </c>
      <c r="G48" s="488"/>
      <c r="H48" s="488"/>
    </row>
    <row r="49" spans="1:8" x14ac:dyDescent="0.2">
      <c r="A49" s="335">
        <v>8</v>
      </c>
      <c r="B49" s="31" t="s">
        <v>456</v>
      </c>
      <c r="C49" s="493" t="s">
        <v>457</v>
      </c>
      <c r="D49" s="42">
        <v>114249.9</v>
      </c>
      <c r="E49" s="43">
        <v>816726</v>
      </c>
      <c r="G49" s="488"/>
      <c r="H49" s="488"/>
    </row>
    <row r="50" spans="1:8" x14ac:dyDescent="0.2">
      <c r="A50" s="335">
        <v>9</v>
      </c>
      <c r="B50" s="31" t="s">
        <v>452</v>
      </c>
      <c r="C50" s="493" t="s">
        <v>453</v>
      </c>
      <c r="D50" s="42">
        <v>100876.07</v>
      </c>
      <c r="E50" s="43">
        <v>1252625</v>
      </c>
      <c r="G50" s="488"/>
      <c r="H50" s="488"/>
    </row>
    <row r="51" spans="1:8" x14ac:dyDescent="0.2">
      <c r="A51" s="335">
        <v>10</v>
      </c>
      <c r="B51" s="31" t="s">
        <v>636</v>
      </c>
      <c r="C51" s="493" t="s">
        <v>649</v>
      </c>
      <c r="D51" s="42">
        <v>86922.21</v>
      </c>
      <c r="E51" s="43">
        <v>675024</v>
      </c>
      <c r="G51" s="488"/>
      <c r="H51" s="488"/>
    </row>
    <row r="52" spans="1:8" x14ac:dyDescent="0.2">
      <c r="A52"/>
      <c r="B52"/>
      <c r="C52" s="494"/>
      <c r="D52"/>
      <c r="E52" s="82"/>
      <c r="G52" s="488"/>
      <c r="H52" s="488"/>
    </row>
    <row r="53" spans="1:8" ht="15" x14ac:dyDescent="0.2">
      <c r="A53" s="753" t="s">
        <v>650</v>
      </c>
      <c r="B53" s="754"/>
      <c r="C53" s="754"/>
      <c r="D53" s="754"/>
      <c r="E53" s="755"/>
      <c r="G53" s="488"/>
      <c r="H53" s="488"/>
    </row>
    <row r="54" spans="1:8" s="15" customFormat="1" ht="15.95" customHeight="1" x14ac:dyDescent="0.2">
      <c r="A54" s="334" t="s">
        <v>258</v>
      </c>
      <c r="B54" s="53" t="s">
        <v>439</v>
      </c>
      <c r="C54" s="53" t="s">
        <v>440</v>
      </c>
      <c r="D54" s="334" t="s">
        <v>463</v>
      </c>
      <c r="E54" s="53" t="s">
        <v>84</v>
      </c>
      <c r="F54" s="87"/>
    </row>
    <row r="55" spans="1:8" s="15" customFormat="1" ht="14.1" customHeight="1" x14ac:dyDescent="0.2">
      <c r="A55" s="334">
        <v>1</v>
      </c>
      <c r="B55" s="31" t="s">
        <v>442</v>
      </c>
      <c r="C55" s="493" t="s">
        <v>443</v>
      </c>
      <c r="D55" s="42">
        <v>343592.1</v>
      </c>
      <c r="E55" s="43">
        <v>3739321</v>
      </c>
      <c r="F55" s="87"/>
    </row>
    <row r="56" spans="1:8" s="15" customFormat="1" ht="14.1" customHeight="1" x14ac:dyDescent="0.2">
      <c r="A56" s="334">
        <v>2</v>
      </c>
      <c r="B56" s="31" t="s">
        <v>450</v>
      </c>
      <c r="C56" s="41" t="s">
        <v>451</v>
      </c>
      <c r="D56" s="42">
        <v>331656.08</v>
      </c>
      <c r="E56" s="43">
        <v>5482610</v>
      </c>
      <c r="F56" s="87"/>
    </row>
    <row r="57" spans="1:8" s="15" customFormat="1" ht="14.1" customHeight="1" x14ac:dyDescent="0.2">
      <c r="A57" s="334">
        <v>3</v>
      </c>
      <c r="B57" s="31" t="s">
        <v>458</v>
      </c>
      <c r="C57" s="493" t="s">
        <v>459</v>
      </c>
      <c r="D57" s="42">
        <v>272501.05</v>
      </c>
      <c r="E57" s="43">
        <v>10548705</v>
      </c>
      <c r="F57" s="87"/>
    </row>
    <row r="58" spans="1:8" s="15" customFormat="1" ht="14.1" customHeight="1" x14ac:dyDescent="0.2">
      <c r="A58" s="335">
        <v>4</v>
      </c>
      <c r="B58" s="31" t="s">
        <v>444</v>
      </c>
      <c r="C58" s="493" t="s">
        <v>646</v>
      </c>
      <c r="D58" s="42">
        <v>261833.43</v>
      </c>
      <c r="E58" s="43">
        <v>2993917</v>
      </c>
      <c r="F58" s="87"/>
    </row>
    <row r="59" spans="1:8" s="15" customFormat="1" ht="14.1" customHeight="1" x14ac:dyDescent="0.2">
      <c r="A59" s="335">
        <v>5</v>
      </c>
      <c r="B59" s="31" t="s">
        <v>452</v>
      </c>
      <c r="C59" s="493" t="s">
        <v>453</v>
      </c>
      <c r="D59" s="42">
        <v>177308.16</v>
      </c>
      <c r="E59" s="43">
        <v>2216940</v>
      </c>
      <c r="F59" s="87"/>
    </row>
    <row r="60" spans="1:8" s="15" customFormat="1" ht="14.1" customHeight="1" x14ac:dyDescent="0.2">
      <c r="A60" s="335">
        <v>6</v>
      </c>
      <c r="B60" s="31" t="s">
        <v>460</v>
      </c>
      <c r="C60" s="493" t="s">
        <v>461</v>
      </c>
      <c r="D60" s="42">
        <v>154674.88</v>
      </c>
      <c r="E60" s="43">
        <v>6401390</v>
      </c>
      <c r="F60" s="87"/>
    </row>
    <row r="61" spans="1:8" s="15" customFormat="1" ht="14.1" customHeight="1" x14ac:dyDescent="0.2">
      <c r="A61" s="335">
        <v>7</v>
      </c>
      <c r="B61" s="31" t="s">
        <v>448</v>
      </c>
      <c r="C61" s="493" t="s">
        <v>449</v>
      </c>
      <c r="D61" s="42">
        <v>152307.74</v>
      </c>
      <c r="E61" s="43">
        <v>5983657</v>
      </c>
      <c r="F61" s="87"/>
    </row>
    <row r="62" spans="1:8" s="15" customFormat="1" ht="14.1" customHeight="1" x14ac:dyDescent="0.2">
      <c r="A62" s="335">
        <v>8</v>
      </c>
      <c r="B62" s="31" t="s">
        <v>456</v>
      </c>
      <c r="C62" s="493" t="s">
        <v>457</v>
      </c>
      <c r="D62" s="42">
        <v>137804.76</v>
      </c>
      <c r="E62" s="43">
        <v>1063894</v>
      </c>
      <c r="F62" s="87"/>
    </row>
    <row r="63" spans="1:8" s="15" customFormat="1" ht="14.1" customHeight="1" x14ac:dyDescent="0.2">
      <c r="A63" s="335">
        <v>9</v>
      </c>
      <c r="B63" s="31" t="s">
        <v>625</v>
      </c>
      <c r="C63" s="493" t="s">
        <v>626</v>
      </c>
      <c r="D63" s="42">
        <v>93398.45</v>
      </c>
      <c r="E63" s="43">
        <v>1946396</v>
      </c>
      <c r="F63" s="87"/>
    </row>
    <row r="64" spans="1:8" s="15" customFormat="1" ht="14.1" customHeight="1" x14ac:dyDescent="0.2">
      <c r="A64" s="335">
        <v>10</v>
      </c>
      <c r="B64" s="31" t="s">
        <v>636</v>
      </c>
      <c r="C64" s="41" t="s">
        <v>649</v>
      </c>
      <c r="D64" s="42">
        <v>89697.63</v>
      </c>
      <c r="E64" s="43">
        <v>685511</v>
      </c>
      <c r="F64" s="87"/>
    </row>
    <row r="65" spans="1:8" customFormat="1" x14ac:dyDescent="0.2">
      <c r="E65" s="82"/>
      <c r="F65" s="82"/>
    </row>
    <row r="66" spans="1:8" ht="15" x14ac:dyDescent="0.2">
      <c r="A66" s="753" t="s">
        <v>651</v>
      </c>
      <c r="B66" s="754"/>
      <c r="C66" s="754"/>
      <c r="D66" s="754"/>
      <c r="E66" s="755"/>
      <c r="G66" s="488"/>
      <c r="H66" s="488"/>
    </row>
    <row r="67" spans="1:8" s="15" customFormat="1" ht="15.95" customHeight="1" x14ac:dyDescent="0.2">
      <c r="A67" s="334" t="s">
        <v>258</v>
      </c>
      <c r="B67" s="53" t="s">
        <v>439</v>
      </c>
      <c r="C67" s="53" t="s">
        <v>440</v>
      </c>
      <c r="D67" s="334" t="s">
        <v>463</v>
      </c>
      <c r="E67" s="53" t="s">
        <v>84</v>
      </c>
      <c r="F67" s="87"/>
    </row>
    <row r="68" spans="1:8" s="15" customFormat="1" ht="14.1" customHeight="1" x14ac:dyDescent="0.2">
      <c r="A68" s="334">
        <v>1</v>
      </c>
      <c r="B68" s="31" t="s">
        <v>444</v>
      </c>
      <c r="C68" s="493" t="s">
        <v>646</v>
      </c>
      <c r="D68" s="42">
        <v>238001.11</v>
      </c>
      <c r="E68" s="43">
        <v>2840487</v>
      </c>
      <c r="F68" s="87"/>
    </row>
    <row r="69" spans="1:8" s="15" customFormat="1" ht="14.1" customHeight="1" x14ac:dyDescent="0.2">
      <c r="A69" s="334">
        <v>2</v>
      </c>
      <c r="B69" s="31" t="s">
        <v>450</v>
      </c>
      <c r="C69" s="41" t="s">
        <v>451</v>
      </c>
      <c r="D69" s="42">
        <v>215509.78</v>
      </c>
      <c r="E69" s="43">
        <v>3239713</v>
      </c>
      <c r="F69" s="87"/>
    </row>
    <row r="70" spans="1:8" s="15" customFormat="1" ht="14.1" customHeight="1" x14ac:dyDescent="0.2">
      <c r="A70" s="334">
        <v>3</v>
      </c>
      <c r="B70" s="31" t="s">
        <v>652</v>
      </c>
      <c r="C70" s="493" t="s">
        <v>653</v>
      </c>
      <c r="D70" s="42">
        <v>199404.97</v>
      </c>
      <c r="E70" s="43">
        <v>446346</v>
      </c>
      <c r="F70" s="87"/>
    </row>
    <row r="71" spans="1:8" s="15" customFormat="1" ht="14.1" customHeight="1" x14ac:dyDescent="0.2">
      <c r="A71" s="335">
        <v>4</v>
      </c>
      <c r="B71" s="31" t="s">
        <v>458</v>
      </c>
      <c r="C71" s="462" t="s">
        <v>459</v>
      </c>
      <c r="D71" s="42">
        <v>188918.54</v>
      </c>
      <c r="E71" s="43">
        <v>5252525</v>
      </c>
      <c r="F71" s="87"/>
    </row>
    <row r="72" spans="1:8" s="15" customFormat="1" ht="14.1" customHeight="1" x14ac:dyDescent="0.2">
      <c r="A72" s="335">
        <v>5</v>
      </c>
      <c r="B72" s="31" t="s">
        <v>442</v>
      </c>
      <c r="C72" s="493" t="s">
        <v>443</v>
      </c>
      <c r="D72" s="42">
        <v>187906.68</v>
      </c>
      <c r="E72" s="43">
        <v>3030734</v>
      </c>
      <c r="F72" s="87"/>
    </row>
    <row r="73" spans="1:8" s="15" customFormat="1" ht="14.1" customHeight="1" x14ac:dyDescent="0.2">
      <c r="A73" s="335">
        <v>6</v>
      </c>
      <c r="B73" s="31" t="s">
        <v>456</v>
      </c>
      <c r="C73" s="493" t="s">
        <v>457</v>
      </c>
      <c r="D73" s="42">
        <v>162792.37</v>
      </c>
      <c r="E73" s="43">
        <v>1410663</v>
      </c>
      <c r="F73" s="87"/>
    </row>
    <row r="74" spans="1:8" s="15" customFormat="1" ht="14.1" customHeight="1" x14ac:dyDescent="0.2">
      <c r="A74" s="335">
        <v>7</v>
      </c>
      <c r="B74" s="31" t="s">
        <v>625</v>
      </c>
      <c r="C74" s="493" t="s">
        <v>626</v>
      </c>
      <c r="D74" s="42">
        <v>156108.68</v>
      </c>
      <c r="E74" s="43">
        <v>3199439</v>
      </c>
      <c r="F74" s="87"/>
    </row>
    <row r="75" spans="1:8" s="15" customFormat="1" ht="14.1" customHeight="1" x14ac:dyDescent="0.2">
      <c r="A75" s="335">
        <v>8</v>
      </c>
      <c r="B75" s="31" t="s">
        <v>448</v>
      </c>
      <c r="C75" s="493" t="s">
        <v>449</v>
      </c>
      <c r="D75" s="42">
        <v>119162.63</v>
      </c>
      <c r="E75" s="43">
        <v>5325785</v>
      </c>
      <c r="F75" s="87"/>
    </row>
    <row r="76" spans="1:8" s="15" customFormat="1" ht="14.1" customHeight="1" x14ac:dyDescent="0.2">
      <c r="A76" s="335">
        <v>9</v>
      </c>
      <c r="B76" s="31" t="s">
        <v>464</v>
      </c>
      <c r="C76" s="16" t="s">
        <v>465</v>
      </c>
      <c r="D76" s="42">
        <v>95156.49</v>
      </c>
      <c r="E76" s="43">
        <v>11973896</v>
      </c>
      <c r="F76" s="87"/>
    </row>
    <row r="77" spans="1:8" s="15" customFormat="1" ht="14.1" customHeight="1" x14ac:dyDescent="0.2">
      <c r="A77" s="335">
        <v>10</v>
      </c>
      <c r="B77" s="31" t="s">
        <v>452</v>
      </c>
      <c r="C77" s="41" t="s">
        <v>453</v>
      </c>
      <c r="D77" s="42">
        <v>94676.79</v>
      </c>
      <c r="E77" s="43">
        <v>1332332</v>
      </c>
      <c r="F77" s="87"/>
    </row>
    <row r="78" spans="1:8" x14ac:dyDescent="0.2">
      <c r="A78"/>
      <c r="B78"/>
      <c r="C78" s="494"/>
      <c r="D78"/>
      <c r="E78" s="82"/>
      <c r="G78" s="488"/>
      <c r="H78" s="488"/>
    </row>
    <row r="79" spans="1:8" ht="15" x14ac:dyDescent="0.2">
      <c r="A79" s="753" t="s">
        <v>654</v>
      </c>
      <c r="B79" s="754"/>
      <c r="C79" s="754"/>
      <c r="D79" s="754"/>
      <c r="E79" s="755"/>
      <c r="G79" s="488"/>
      <c r="H79" s="488"/>
    </row>
    <row r="80" spans="1:8" s="15" customFormat="1" ht="15.95" customHeight="1" x14ac:dyDescent="0.2">
      <c r="A80" s="334" t="s">
        <v>258</v>
      </c>
      <c r="B80" s="53" t="s">
        <v>439</v>
      </c>
      <c r="C80" s="53" t="s">
        <v>440</v>
      </c>
      <c r="D80" s="334" t="s">
        <v>463</v>
      </c>
      <c r="E80" s="53" t="s">
        <v>84</v>
      </c>
      <c r="F80" s="87"/>
    </row>
    <row r="81" spans="1:8" s="15" customFormat="1" ht="14.1" customHeight="1" x14ac:dyDescent="0.2">
      <c r="A81" s="334">
        <v>1</v>
      </c>
      <c r="B81" s="41" t="s">
        <v>444</v>
      </c>
      <c r="C81" s="41" t="s">
        <v>646</v>
      </c>
      <c r="D81" s="42">
        <v>398907.23</v>
      </c>
      <c r="E81" s="43">
        <v>4098343</v>
      </c>
      <c r="F81" s="87"/>
    </row>
    <row r="82" spans="1:8" s="15" customFormat="1" ht="14.1" customHeight="1" x14ac:dyDescent="0.2">
      <c r="A82" s="334">
        <v>2</v>
      </c>
      <c r="B82" s="41" t="s">
        <v>458</v>
      </c>
      <c r="C82" s="41" t="s">
        <v>459</v>
      </c>
      <c r="D82" s="42">
        <v>368325.09</v>
      </c>
      <c r="E82" s="43">
        <v>7868201</v>
      </c>
      <c r="F82" s="87"/>
    </row>
    <row r="83" spans="1:8" s="15" customFormat="1" ht="14.1" customHeight="1" x14ac:dyDescent="0.2">
      <c r="A83" s="334">
        <v>3</v>
      </c>
      <c r="B83" s="41" t="s">
        <v>442</v>
      </c>
      <c r="C83" s="41" t="s">
        <v>443</v>
      </c>
      <c r="D83" s="42">
        <v>339845.22</v>
      </c>
      <c r="E83" s="43">
        <v>3328557</v>
      </c>
      <c r="F83" s="87"/>
    </row>
    <row r="84" spans="1:8" s="15" customFormat="1" ht="14.1" customHeight="1" x14ac:dyDescent="0.2">
      <c r="A84" s="335">
        <v>4</v>
      </c>
      <c r="B84" s="41" t="s">
        <v>456</v>
      </c>
      <c r="C84" s="41" t="s">
        <v>457</v>
      </c>
      <c r="D84" s="42">
        <v>211364.13</v>
      </c>
      <c r="E84" s="43">
        <v>1658684</v>
      </c>
      <c r="F84" s="87"/>
    </row>
    <row r="85" spans="1:8" s="15" customFormat="1" ht="14.1" customHeight="1" x14ac:dyDescent="0.2">
      <c r="A85" s="335">
        <v>5</v>
      </c>
      <c r="B85" s="41" t="s">
        <v>450</v>
      </c>
      <c r="C85" s="41" t="s">
        <v>451</v>
      </c>
      <c r="D85" s="42">
        <v>201163.13</v>
      </c>
      <c r="E85" s="43">
        <v>7024927</v>
      </c>
      <c r="F85" s="87"/>
    </row>
    <row r="86" spans="1:8" s="15" customFormat="1" ht="14.1" customHeight="1" x14ac:dyDescent="0.2">
      <c r="A86" s="335">
        <v>6</v>
      </c>
      <c r="B86" s="41" t="s">
        <v>448</v>
      </c>
      <c r="C86" s="41" t="s">
        <v>449</v>
      </c>
      <c r="D86" s="42">
        <v>184498.36</v>
      </c>
      <c r="E86" s="43">
        <v>7262297</v>
      </c>
      <c r="F86" s="87"/>
    </row>
    <row r="87" spans="1:8" s="15" customFormat="1" ht="14.1" customHeight="1" x14ac:dyDescent="0.2">
      <c r="A87" s="335">
        <v>7</v>
      </c>
      <c r="B87" s="41" t="s">
        <v>625</v>
      </c>
      <c r="C87" s="41" t="s">
        <v>626</v>
      </c>
      <c r="D87" s="42">
        <v>166373.19</v>
      </c>
      <c r="E87" s="43">
        <v>5197945</v>
      </c>
      <c r="F87" s="87"/>
    </row>
    <row r="88" spans="1:8" s="15" customFormat="1" ht="14.1" customHeight="1" x14ac:dyDescent="0.2">
      <c r="A88" s="335">
        <v>8</v>
      </c>
      <c r="B88" s="41" t="s">
        <v>652</v>
      </c>
      <c r="C88" s="41" t="s">
        <v>653</v>
      </c>
      <c r="D88" s="42">
        <v>152024.54999999999</v>
      </c>
      <c r="E88" s="43">
        <v>341894</v>
      </c>
      <c r="F88" s="87"/>
    </row>
    <row r="89" spans="1:8" s="15" customFormat="1" ht="14.1" customHeight="1" x14ac:dyDescent="0.2">
      <c r="A89" s="335">
        <v>9</v>
      </c>
      <c r="B89" s="41" t="s">
        <v>655</v>
      </c>
      <c r="C89" s="41" t="s">
        <v>656</v>
      </c>
      <c r="D89" s="42">
        <v>143318.43</v>
      </c>
      <c r="E89" s="43">
        <v>1562875</v>
      </c>
      <c r="F89" s="87"/>
    </row>
    <row r="90" spans="1:8" s="15" customFormat="1" ht="14.1" customHeight="1" x14ac:dyDescent="0.2">
      <c r="A90" s="335">
        <v>10</v>
      </c>
      <c r="B90" s="41" t="s">
        <v>464</v>
      </c>
      <c r="C90" s="85" t="s">
        <v>465</v>
      </c>
      <c r="D90" s="42">
        <v>142137.39000000001</v>
      </c>
      <c r="E90" s="43">
        <v>19053338</v>
      </c>
      <c r="F90" s="87"/>
    </row>
    <row r="91" spans="1:8" s="15" customFormat="1" ht="14.1" customHeight="1" x14ac:dyDescent="0.2">
      <c r="A91" s="495"/>
      <c r="B91" s="63"/>
      <c r="C91" s="63"/>
      <c r="D91" s="62"/>
      <c r="E91" s="87"/>
      <c r="F91" s="87"/>
    </row>
    <row r="92" spans="1:8" ht="15" x14ac:dyDescent="0.2">
      <c r="A92" s="753" t="s">
        <v>657</v>
      </c>
      <c r="B92" s="754"/>
      <c r="C92" s="754"/>
      <c r="D92" s="754"/>
      <c r="E92" s="755"/>
      <c r="G92" s="488"/>
      <c r="H92" s="488"/>
    </row>
    <row r="93" spans="1:8" x14ac:dyDescent="0.2">
      <c r="A93" s="334" t="s">
        <v>258</v>
      </c>
      <c r="B93" s="53" t="s">
        <v>439</v>
      </c>
      <c r="C93" s="53" t="s">
        <v>440</v>
      </c>
      <c r="D93" s="334" t="s">
        <v>463</v>
      </c>
      <c r="E93" s="53" t="s">
        <v>84</v>
      </c>
      <c r="G93" s="488"/>
      <c r="H93" s="488"/>
    </row>
    <row r="94" spans="1:8" x14ac:dyDescent="0.2">
      <c r="A94" s="334">
        <v>1</v>
      </c>
      <c r="B94" s="41" t="s">
        <v>444</v>
      </c>
      <c r="C94" s="41" t="s">
        <v>646</v>
      </c>
      <c r="D94" s="42">
        <v>674445.29</v>
      </c>
      <c r="E94" s="43">
        <v>7142022</v>
      </c>
      <c r="G94" s="488"/>
      <c r="H94" s="488"/>
    </row>
    <row r="95" spans="1:8" x14ac:dyDescent="0.2">
      <c r="A95" s="334">
        <v>2</v>
      </c>
      <c r="B95" s="41" t="s">
        <v>442</v>
      </c>
      <c r="C95" s="41" t="s">
        <v>443</v>
      </c>
      <c r="D95" s="42">
        <v>520338.84</v>
      </c>
      <c r="E95" s="43">
        <v>5973631</v>
      </c>
      <c r="G95" s="488"/>
      <c r="H95" s="488"/>
    </row>
    <row r="96" spans="1:8" ht="13.5" customHeight="1" x14ac:dyDescent="0.2">
      <c r="A96" s="334">
        <v>3</v>
      </c>
      <c r="B96" s="41" t="s">
        <v>446</v>
      </c>
      <c r="C96" s="41" t="s">
        <v>447</v>
      </c>
      <c r="D96" s="42">
        <v>419037.49</v>
      </c>
      <c r="E96" s="43">
        <v>12832754</v>
      </c>
      <c r="G96" s="488"/>
      <c r="H96" s="488"/>
    </row>
    <row r="97" spans="1:8" ht="14.1" customHeight="1" x14ac:dyDescent="0.2">
      <c r="A97" s="335">
        <v>4</v>
      </c>
      <c r="B97" s="41" t="s">
        <v>458</v>
      </c>
      <c r="C97" s="41" t="s">
        <v>459</v>
      </c>
      <c r="D97" s="42">
        <v>360963.04</v>
      </c>
      <c r="E97" s="43">
        <v>9339642</v>
      </c>
      <c r="G97" s="488"/>
      <c r="H97" s="488"/>
    </row>
    <row r="98" spans="1:8" ht="14.1" customHeight="1" x14ac:dyDescent="0.2">
      <c r="A98" s="335">
        <v>5</v>
      </c>
      <c r="B98" s="41" t="s">
        <v>450</v>
      </c>
      <c r="C98" s="41" t="s">
        <v>451</v>
      </c>
      <c r="D98" s="42">
        <v>349747.32</v>
      </c>
      <c r="E98" s="43">
        <v>7714639</v>
      </c>
      <c r="G98" s="488"/>
      <c r="H98" s="488"/>
    </row>
    <row r="99" spans="1:8" ht="14.1" customHeight="1" x14ac:dyDescent="0.2">
      <c r="A99" s="335">
        <v>6</v>
      </c>
      <c r="B99" s="41" t="s">
        <v>647</v>
      </c>
      <c r="C99" s="41" t="s">
        <v>648</v>
      </c>
      <c r="D99" s="42">
        <v>302803.63</v>
      </c>
      <c r="E99" s="43">
        <v>4936438</v>
      </c>
      <c r="G99" s="488"/>
      <c r="H99" s="488"/>
    </row>
    <row r="100" spans="1:8" ht="14.1" customHeight="1" x14ac:dyDescent="0.2">
      <c r="A100" s="335">
        <v>7</v>
      </c>
      <c r="B100" s="41" t="s">
        <v>448</v>
      </c>
      <c r="C100" s="41" t="s">
        <v>449</v>
      </c>
      <c r="D100" s="42">
        <v>244608.58</v>
      </c>
      <c r="E100" s="43">
        <v>11314422</v>
      </c>
      <c r="G100" s="488"/>
      <c r="H100" s="488"/>
    </row>
    <row r="101" spans="1:8" ht="14.1" customHeight="1" x14ac:dyDescent="0.2">
      <c r="A101" s="335">
        <v>8</v>
      </c>
      <c r="B101" s="41" t="s">
        <v>460</v>
      </c>
      <c r="C101" s="41" t="s">
        <v>461</v>
      </c>
      <c r="D101" s="42">
        <v>238483.13</v>
      </c>
      <c r="E101" s="43">
        <v>11826890</v>
      </c>
      <c r="G101" s="488"/>
      <c r="H101" s="488"/>
    </row>
    <row r="102" spans="1:8" ht="14.1" customHeight="1" x14ac:dyDescent="0.2">
      <c r="A102" s="335">
        <v>9</v>
      </c>
      <c r="B102" s="41" t="s">
        <v>456</v>
      </c>
      <c r="C102" s="16" t="s">
        <v>457</v>
      </c>
      <c r="D102" s="42">
        <v>233898.69</v>
      </c>
      <c r="E102" s="43">
        <v>1708084</v>
      </c>
      <c r="G102" s="488"/>
      <c r="H102" s="488"/>
    </row>
    <row r="103" spans="1:8" ht="14.1" customHeight="1" x14ac:dyDescent="0.2">
      <c r="A103" s="335">
        <v>10</v>
      </c>
      <c r="B103" s="41" t="s">
        <v>652</v>
      </c>
      <c r="C103" s="41" t="s">
        <v>653</v>
      </c>
      <c r="D103" s="42">
        <v>213137.6</v>
      </c>
      <c r="E103" s="43">
        <v>478361</v>
      </c>
      <c r="G103" s="488"/>
      <c r="H103" s="488"/>
    </row>
    <row r="104" spans="1:8" ht="14.1" customHeight="1" x14ac:dyDescent="0.2">
      <c r="A104" s="495"/>
      <c r="B104" s="63"/>
      <c r="C104" s="63"/>
      <c r="D104" s="62"/>
      <c r="E104" s="87"/>
      <c r="G104" s="488"/>
      <c r="H104" s="488"/>
    </row>
    <row r="105" spans="1:8" ht="14.1" customHeight="1" x14ac:dyDescent="0.2">
      <c r="A105" s="753" t="s">
        <v>658</v>
      </c>
      <c r="B105" s="754"/>
      <c r="C105" s="754"/>
      <c r="D105" s="754"/>
      <c r="E105" s="755"/>
      <c r="G105" s="488"/>
      <c r="H105" s="488"/>
    </row>
    <row r="106" spans="1:8" ht="14.1" customHeight="1" x14ac:dyDescent="0.2">
      <c r="A106" s="334" t="s">
        <v>258</v>
      </c>
      <c r="B106" s="76" t="s">
        <v>439</v>
      </c>
      <c r="C106" s="76" t="s">
        <v>273</v>
      </c>
      <c r="D106" s="40" t="s">
        <v>274</v>
      </c>
      <c r="E106" s="76" t="s">
        <v>275</v>
      </c>
      <c r="G106" s="488"/>
      <c r="H106" s="488"/>
    </row>
    <row r="107" spans="1:8" x14ac:dyDescent="0.2">
      <c r="A107" s="28">
        <v>1</v>
      </c>
      <c r="B107" s="21" t="s">
        <v>442</v>
      </c>
      <c r="C107" s="24" t="s">
        <v>443</v>
      </c>
      <c r="D107" s="402">
        <v>671724.07335518615</v>
      </c>
      <c r="E107" s="287">
        <v>7181511</v>
      </c>
      <c r="G107" s="488"/>
      <c r="H107" s="488"/>
    </row>
    <row r="108" spans="1:8" x14ac:dyDescent="0.2">
      <c r="A108" s="28">
        <v>2</v>
      </c>
      <c r="B108" s="21" t="s">
        <v>444</v>
      </c>
      <c r="C108" s="24" t="s">
        <v>445</v>
      </c>
      <c r="D108" s="402">
        <v>626973.90140454296</v>
      </c>
      <c r="E108" s="287">
        <v>6337638</v>
      </c>
      <c r="G108" s="488"/>
      <c r="H108" s="488"/>
    </row>
    <row r="109" spans="1:8" x14ac:dyDescent="0.2">
      <c r="A109" s="28">
        <v>3</v>
      </c>
      <c r="B109" s="21" t="s">
        <v>446</v>
      </c>
      <c r="C109" s="24" t="s">
        <v>447</v>
      </c>
      <c r="D109" s="402">
        <v>336942.17647693102</v>
      </c>
      <c r="E109" s="287">
        <v>9814519</v>
      </c>
      <c r="G109" s="488"/>
      <c r="H109" s="488"/>
    </row>
    <row r="110" spans="1:8" x14ac:dyDescent="0.2">
      <c r="A110" s="373">
        <v>4</v>
      </c>
      <c r="B110" s="21" t="s">
        <v>450</v>
      </c>
      <c r="C110" s="24" t="s">
        <v>451</v>
      </c>
      <c r="D110" s="402">
        <v>335795.67496068717</v>
      </c>
      <c r="E110" s="287">
        <v>14846650</v>
      </c>
      <c r="G110" s="488"/>
      <c r="H110" s="488"/>
    </row>
    <row r="111" spans="1:8" x14ac:dyDescent="0.2">
      <c r="A111" s="373">
        <v>5</v>
      </c>
      <c r="B111" s="21" t="s">
        <v>456</v>
      </c>
      <c r="C111" s="24" t="s">
        <v>457</v>
      </c>
      <c r="D111" s="402">
        <v>315616.33546042675</v>
      </c>
      <c r="E111" s="287">
        <v>8456418</v>
      </c>
      <c r="G111" s="488"/>
      <c r="H111" s="488"/>
    </row>
    <row r="112" spans="1:8" x14ac:dyDescent="0.2">
      <c r="A112" s="373">
        <v>6</v>
      </c>
      <c r="B112" s="21" t="s">
        <v>452</v>
      </c>
      <c r="C112" s="24" t="s">
        <v>453</v>
      </c>
      <c r="D112" s="402">
        <v>305659.64206832042</v>
      </c>
      <c r="E112" s="287">
        <v>10180916</v>
      </c>
      <c r="G112" s="488"/>
      <c r="H112" s="488"/>
    </row>
    <row r="113" spans="1:8" x14ac:dyDescent="0.2">
      <c r="A113" s="373">
        <v>7</v>
      </c>
      <c r="B113" s="21" t="s">
        <v>448</v>
      </c>
      <c r="C113" s="24" t="s">
        <v>449</v>
      </c>
      <c r="D113" s="402">
        <v>290110.44199642702</v>
      </c>
      <c r="E113" s="287">
        <v>12615546</v>
      </c>
      <c r="G113" s="488"/>
      <c r="H113" s="488"/>
    </row>
    <row r="114" spans="1:8" x14ac:dyDescent="0.2">
      <c r="A114" s="373">
        <v>8</v>
      </c>
      <c r="B114" s="21" t="s">
        <v>454</v>
      </c>
      <c r="C114" s="24" t="s">
        <v>455</v>
      </c>
      <c r="D114" s="402">
        <v>269757.510020983</v>
      </c>
      <c r="E114" s="287">
        <v>1346926</v>
      </c>
      <c r="G114" s="488"/>
      <c r="H114" s="488"/>
    </row>
    <row r="115" spans="1:8" x14ac:dyDescent="0.2">
      <c r="A115" s="373">
        <v>9</v>
      </c>
      <c r="B115" s="21" t="s">
        <v>458</v>
      </c>
      <c r="C115" s="24" t="s">
        <v>459</v>
      </c>
      <c r="D115" s="402">
        <v>253870.59694326599</v>
      </c>
      <c r="E115" s="287">
        <v>5269686</v>
      </c>
      <c r="G115" s="488"/>
      <c r="H115" s="488"/>
    </row>
    <row r="116" spans="1:8" x14ac:dyDescent="0.2">
      <c r="A116" s="373">
        <v>10</v>
      </c>
      <c r="B116" s="21" t="s">
        <v>460</v>
      </c>
      <c r="C116" s="24" t="s">
        <v>461</v>
      </c>
      <c r="D116" s="402">
        <v>229584.71451888219</v>
      </c>
      <c r="E116" s="287">
        <v>10942519</v>
      </c>
      <c r="G116" s="488"/>
      <c r="H116" s="488"/>
    </row>
    <row r="117" spans="1:8" x14ac:dyDescent="0.2">
      <c r="A117" s="494" t="s">
        <v>659</v>
      </c>
      <c r="B117" s="496"/>
      <c r="C117" s="496"/>
      <c r="D117" s="496"/>
      <c r="E117" s="497"/>
      <c r="G117" s="488"/>
      <c r="H117" s="488"/>
    </row>
    <row r="118" spans="1:8" x14ac:dyDescent="0.2">
      <c r="A118"/>
      <c r="B118"/>
      <c r="C118"/>
      <c r="D118"/>
      <c r="E118" s="82"/>
      <c r="G118" s="488"/>
      <c r="H118" s="488"/>
    </row>
    <row r="119" spans="1:8" ht="18" x14ac:dyDescent="0.2">
      <c r="A119" s="756" t="s">
        <v>660</v>
      </c>
      <c r="B119" s="756"/>
      <c r="C119" s="756"/>
      <c r="D119" s="756"/>
      <c r="E119" s="756"/>
      <c r="G119" s="488"/>
      <c r="H119" s="488"/>
    </row>
    <row r="120" spans="1:8" x14ac:dyDescent="0.2">
      <c r="A120" s="334" t="s">
        <v>258</v>
      </c>
      <c r="B120" s="53" t="s">
        <v>293</v>
      </c>
      <c r="C120" s="334" t="s">
        <v>440</v>
      </c>
      <c r="D120" s="53" t="s">
        <v>661</v>
      </c>
      <c r="E120" s="275" t="s">
        <v>463</v>
      </c>
      <c r="G120" s="488"/>
      <c r="H120" s="488"/>
    </row>
    <row r="121" spans="1:8" x14ac:dyDescent="0.2">
      <c r="A121" s="334">
        <v>1</v>
      </c>
      <c r="B121" s="498" t="s">
        <v>470</v>
      </c>
      <c r="C121" s="64" t="s">
        <v>662</v>
      </c>
      <c r="D121" s="51">
        <v>6493328</v>
      </c>
      <c r="E121" s="50">
        <v>8376.59</v>
      </c>
      <c r="G121" s="488"/>
      <c r="H121" s="488"/>
    </row>
    <row r="122" spans="1:8" x14ac:dyDescent="0.2">
      <c r="A122" s="334">
        <v>2</v>
      </c>
      <c r="B122" s="498" t="s">
        <v>630</v>
      </c>
      <c r="C122" s="492" t="s">
        <v>631</v>
      </c>
      <c r="D122" s="51">
        <v>5414685</v>
      </c>
      <c r="E122" s="50">
        <v>45578.47</v>
      </c>
      <c r="G122" s="488"/>
      <c r="H122" s="488"/>
    </row>
    <row r="123" spans="1:8" x14ac:dyDescent="0.2">
      <c r="A123" s="334">
        <v>3</v>
      </c>
      <c r="B123" s="498" t="s">
        <v>474</v>
      </c>
      <c r="C123" s="64" t="s">
        <v>663</v>
      </c>
      <c r="D123" s="51">
        <v>4160032</v>
      </c>
      <c r="E123" s="50">
        <v>5077.67</v>
      </c>
      <c r="G123" s="488"/>
      <c r="H123" s="488"/>
    </row>
    <row r="124" spans="1:8" x14ac:dyDescent="0.2">
      <c r="A124" s="335">
        <v>4</v>
      </c>
      <c r="B124" s="498" t="s">
        <v>664</v>
      </c>
      <c r="C124" s="492" t="s">
        <v>665</v>
      </c>
      <c r="D124" s="51">
        <v>4068806</v>
      </c>
      <c r="E124" s="50">
        <v>2045.26</v>
      </c>
      <c r="G124" s="488"/>
      <c r="H124" s="488"/>
    </row>
    <row r="125" spans="1:8" x14ac:dyDescent="0.2">
      <c r="A125" s="335">
        <v>5</v>
      </c>
      <c r="B125" s="498" t="s">
        <v>666</v>
      </c>
      <c r="C125" s="64" t="s">
        <v>667</v>
      </c>
      <c r="D125" s="51">
        <v>3768426</v>
      </c>
      <c r="E125" s="50">
        <v>10253.42</v>
      </c>
      <c r="G125" s="488"/>
      <c r="H125" s="488"/>
    </row>
    <row r="126" spans="1:8" x14ac:dyDescent="0.2">
      <c r="A126" s="335">
        <v>6</v>
      </c>
      <c r="B126" s="499" t="s">
        <v>668</v>
      </c>
      <c r="C126" s="64" t="s">
        <v>669</v>
      </c>
      <c r="D126" s="51">
        <v>3510199</v>
      </c>
      <c r="E126" s="50">
        <v>3126.36</v>
      </c>
      <c r="G126" s="488"/>
      <c r="H126" s="488"/>
    </row>
    <row r="127" spans="1:8" x14ac:dyDescent="0.2">
      <c r="A127" s="335">
        <v>7</v>
      </c>
      <c r="B127" s="498" t="s">
        <v>670</v>
      </c>
      <c r="C127" s="64" t="s">
        <v>671</v>
      </c>
      <c r="D127" s="51">
        <v>3322769</v>
      </c>
      <c r="E127" s="50">
        <v>1528.13</v>
      </c>
      <c r="G127" s="488"/>
      <c r="H127" s="488"/>
    </row>
    <row r="128" spans="1:8" x14ac:dyDescent="0.2">
      <c r="A128" s="335">
        <v>8</v>
      </c>
      <c r="B128" s="498" t="s">
        <v>672</v>
      </c>
      <c r="C128" s="64" t="s">
        <v>673</v>
      </c>
      <c r="D128" s="51">
        <v>2443224</v>
      </c>
      <c r="E128" s="50">
        <v>10120.24</v>
      </c>
      <c r="G128" s="488"/>
      <c r="H128" s="488"/>
    </row>
    <row r="129" spans="1:8" x14ac:dyDescent="0.2">
      <c r="A129" s="335">
        <v>9</v>
      </c>
      <c r="B129" s="498" t="s">
        <v>674</v>
      </c>
      <c r="C129" s="64" t="s">
        <v>675</v>
      </c>
      <c r="D129" s="51">
        <v>1981820</v>
      </c>
      <c r="E129" s="50">
        <v>802.64</v>
      </c>
      <c r="G129" s="488"/>
      <c r="H129" s="488"/>
    </row>
    <row r="130" spans="1:8" x14ac:dyDescent="0.2">
      <c r="A130" s="335">
        <v>10</v>
      </c>
      <c r="B130" s="498" t="s">
        <v>676</v>
      </c>
      <c r="C130" s="492" t="s">
        <v>677</v>
      </c>
      <c r="D130" s="51">
        <v>1897084</v>
      </c>
      <c r="E130" s="50">
        <v>2409.3200000000002</v>
      </c>
      <c r="G130" s="488"/>
      <c r="H130" s="488"/>
    </row>
    <row r="131" spans="1:8" x14ac:dyDescent="0.2">
      <c r="A131"/>
      <c r="B131"/>
      <c r="C131"/>
      <c r="D131"/>
      <c r="E131" s="82"/>
      <c r="G131" s="488"/>
      <c r="H131" s="488"/>
    </row>
    <row r="132" spans="1:8" ht="15" x14ac:dyDescent="0.2">
      <c r="A132" s="756" t="s">
        <v>678</v>
      </c>
      <c r="B132" s="756"/>
      <c r="C132" s="756"/>
      <c r="D132" s="756"/>
      <c r="E132" s="756"/>
      <c r="G132" s="488"/>
      <c r="H132" s="488"/>
    </row>
    <row r="133" spans="1:8" x14ac:dyDescent="0.2">
      <c r="A133" s="334" t="s">
        <v>258</v>
      </c>
      <c r="B133" s="53" t="s">
        <v>293</v>
      </c>
      <c r="C133" s="334" t="s">
        <v>440</v>
      </c>
      <c r="D133" s="53" t="s">
        <v>661</v>
      </c>
      <c r="E133" s="275" t="s">
        <v>463</v>
      </c>
      <c r="G133" s="488"/>
      <c r="H133" s="488"/>
    </row>
    <row r="134" spans="1:8" x14ac:dyDescent="0.2">
      <c r="A134" s="334">
        <v>1</v>
      </c>
      <c r="B134" s="46" t="s">
        <v>672</v>
      </c>
      <c r="C134" s="64" t="s">
        <v>673</v>
      </c>
      <c r="D134" s="51">
        <v>9410738</v>
      </c>
      <c r="E134" s="50">
        <v>16731.669999999998</v>
      </c>
      <c r="G134" s="488"/>
      <c r="H134" s="488"/>
    </row>
    <row r="135" spans="1:8" x14ac:dyDescent="0.2">
      <c r="A135" s="334">
        <v>2</v>
      </c>
      <c r="B135" s="46" t="s">
        <v>474</v>
      </c>
      <c r="C135" s="64" t="s">
        <v>663</v>
      </c>
      <c r="D135" s="51">
        <v>5320157</v>
      </c>
      <c r="E135" s="50">
        <v>5462.87</v>
      </c>
      <c r="G135" s="488"/>
      <c r="H135" s="488"/>
    </row>
    <row r="136" spans="1:8" x14ac:dyDescent="0.2">
      <c r="A136" s="334">
        <v>3</v>
      </c>
      <c r="B136" s="46" t="s">
        <v>470</v>
      </c>
      <c r="C136" s="64" t="s">
        <v>662</v>
      </c>
      <c r="D136" s="51">
        <v>4710287</v>
      </c>
      <c r="E136" s="50">
        <v>5248</v>
      </c>
      <c r="G136" s="488"/>
      <c r="H136" s="488"/>
    </row>
    <row r="137" spans="1:8" x14ac:dyDescent="0.2">
      <c r="A137" s="335">
        <v>4</v>
      </c>
      <c r="B137" s="46" t="s">
        <v>478</v>
      </c>
      <c r="C137" s="64" t="s">
        <v>479</v>
      </c>
      <c r="D137" s="51">
        <v>3611579</v>
      </c>
      <c r="E137" s="50">
        <v>3584.12</v>
      </c>
      <c r="G137" s="488"/>
      <c r="H137" s="488"/>
    </row>
    <row r="138" spans="1:8" x14ac:dyDescent="0.2">
      <c r="A138" s="335">
        <v>5</v>
      </c>
      <c r="B138" s="46" t="s">
        <v>674</v>
      </c>
      <c r="C138" s="64" t="s">
        <v>675</v>
      </c>
      <c r="D138" s="51">
        <v>3053976</v>
      </c>
      <c r="E138" s="50">
        <v>694.65</v>
      </c>
      <c r="G138" s="488"/>
      <c r="H138" s="488"/>
    </row>
    <row r="139" spans="1:8" x14ac:dyDescent="0.2">
      <c r="A139" s="335">
        <v>6</v>
      </c>
      <c r="B139" s="46" t="s">
        <v>458</v>
      </c>
      <c r="C139" s="64" t="s">
        <v>679</v>
      </c>
      <c r="D139" s="51">
        <v>2901691</v>
      </c>
      <c r="E139" s="50">
        <v>111146.01</v>
      </c>
      <c r="G139" s="488"/>
      <c r="H139" s="488"/>
    </row>
    <row r="140" spans="1:8" x14ac:dyDescent="0.2">
      <c r="A140" s="335">
        <v>7</v>
      </c>
      <c r="B140" s="46" t="s">
        <v>680</v>
      </c>
      <c r="C140" s="64" t="s">
        <v>681</v>
      </c>
      <c r="D140" s="51">
        <v>2775012</v>
      </c>
      <c r="E140" s="50">
        <v>653.29999999999995</v>
      </c>
      <c r="G140" s="488"/>
      <c r="H140" s="488"/>
    </row>
    <row r="141" spans="1:8" x14ac:dyDescent="0.2">
      <c r="A141" s="335">
        <v>8</v>
      </c>
      <c r="B141" s="46" t="s">
        <v>442</v>
      </c>
      <c r="C141" s="64" t="s">
        <v>621</v>
      </c>
      <c r="D141" s="51">
        <v>2771007</v>
      </c>
      <c r="E141" s="50">
        <v>124618.63</v>
      </c>
      <c r="G141" s="488"/>
      <c r="H141" s="488"/>
    </row>
    <row r="142" spans="1:8" x14ac:dyDescent="0.2">
      <c r="A142" s="335">
        <v>9</v>
      </c>
      <c r="B142" s="46" t="s">
        <v>682</v>
      </c>
      <c r="C142" s="64" t="s">
        <v>683</v>
      </c>
      <c r="D142" s="51">
        <v>2496794</v>
      </c>
      <c r="E142" s="50">
        <v>1073.53</v>
      </c>
      <c r="G142" s="488"/>
      <c r="H142" s="488"/>
    </row>
    <row r="143" spans="1:8" x14ac:dyDescent="0.2">
      <c r="A143" s="335">
        <v>10</v>
      </c>
      <c r="B143" s="46" t="s">
        <v>670</v>
      </c>
      <c r="C143" s="31" t="s">
        <v>684</v>
      </c>
      <c r="D143" s="51">
        <v>2485467</v>
      </c>
      <c r="E143" s="50">
        <v>1808.74</v>
      </c>
      <c r="G143" s="488"/>
      <c r="H143" s="488"/>
    </row>
    <row r="144" spans="1:8" x14ac:dyDescent="0.2">
      <c r="A144"/>
      <c r="B144"/>
      <c r="C144"/>
      <c r="D144"/>
      <c r="E144" s="82"/>
      <c r="G144" s="488"/>
      <c r="H144" s="488"/>
    </row>
    <row r="145" spans="1:27" ht="15" x14ac:dyDescent="0.2">
      <c r="A145" s="753" t="s">
        <v>685</v>
      </c>
      <c r="B145" s="754"/>
      <c r="C145" s="754"/>
      <c r="D145" s="754"/>
      <c r="E145" s="755"/>
      <c r="G145" s="488"/>
      <c r="H145" s="488"/>
    </row>
    <row r="146" spans="1:27" x14ac:dyDescent="0.2">
      <c r="A146" s="334" t="s">
        <v>258</v>
      </c>
      <c r="B146" s="53" t="s">
        <v>293</v>
      </c>
      <c r="C146" s="334" t="s">
        <v>643</v>
      </c>
      <c r="D146" s="53" t="s">
        <v>294</v>
      </c>
      <c r="E146" s="275" t="s">
        <v>83</v>
      </c>
      <c r="G146" s="488"/>
      <c r="H146" s="488"/>
    </row>
    <row r="147" spans="1:27" x14ac:dyDescent="0.2">
      <c r="A147" s="334">
        <v>1</v>
      </c>
      <c r="B147" s="46" t="s">
        <v>466</v>
      </c>
      <c r="C147" s="71" t="s">
        <v>467</v>
      </c>
      <c r="D147" s="51">
        <v>8563521</v>
      </c>
      <c r="E147" s="50">
        <v>2467.6549080848695</v>
      </c>
      <c r="G147" s="488"/>
      <c r="H147" s="488"/>
    </row>
    <row r="148" spans="1:27" s="15" customFormat="1" ht="14.1" customHeight="1" x14ac:dyDescent="0.2">
      <c r="A148" s="334">
        <v>2</v>
      </c>
      <c r="B148" s="46" t="s">
        <v>478</v>
      </c>
      <c r="C148" s="71" t="s">
        <v>479</v>
      </c>
      <c r="D148" s="51">
        <v>8045425</v>
      </c>
      <c r="E148" s="50">
        <v>8537.7468915195459</v>
      </c>
      <c r="F148" s="82"/>
      <c r="G148"/>
      <c r="H148"/>
      <c r="I148"/>
      <c r="J148"/>
      <c r="K148"/>
      <c r="L148"/>
      <c r="M148"/>
      <c r="N148"/>
      <c r="O148"/>
      <c r="P148"/>
      <c r="Q148"/>
      <c r="R148"/>
      <c r="S148"/>
      <c r="T148"/>
      <c r="U148"/>
      <c r="V148"/>
      <c r="W148"/>
      <c r="X148"/>
      <c r="Y148"/>
      <c r="Z148"/>
      <c r="AA148"/>
    </row>
    <row r="149" spans="1:27" s="15" customFormat="1" ht="14.1" customHeight="1" x14ac:dyDescent="0.2">
      <c r="A149" s="334">
        <v>3</v>
      </c>
      <c r="B149" s="46" t="s">
        <v>674</v>
      </c>
      <c r="C149" s="71" t="s">
        <v>675</v>
      </c>
      <c r="D149" s="51">
        <v>7218381</v>
      </c>
      <c r="E149" s="50">
        <v>1582.0043485774993</v>
      </c>
      <c r="F149" s="82"/>
      <c r="G149"/>
      <c r="H149"/>
      <c r="I149"/>
      <c r="J149"/>
      <c r="K149"/>
      <c r="L149"/>
      <c r="M149"/>
      <c r="N149"/>
      <c r="O149"/>
      <c r="P149"/>
      <c r="Q149"/>
      <c r="R149"/>
      <c r="S149"/>
      <c r="T149"/>
      <c r="U149"/>
      <c r="V149"/>
      <c r="W149"/>
      <c r="X149"/>
      <c r="Y149"/>
      <c r="Z149"/>
      <c r="AA149"/>
    </row>
    <row r="150" spans="1:27" s="15" customFormat="1" ht="14.1" customHeight="1" x14ac:dyDescent="0.2">
      <c r="A150" s="334">
        <v>4</v>
      </c>
      <c r="B150" s="46" t="s">
        <v>680</v>
      </c>
      <c r="C150" s="71" t="s">
        <v>681</v>
      </c>
      <c r="D150" s="51">
        <v>6340602</v>
      </c>
      <c r="E150" s="50">
        <v>1415.799168732643</v>
      </c>
      <c r="F150" s="82"/>
      <c r="G150"/>
      <c r="H150"/>
      <c r="I150"/>
      <c r="J150"/>
      <c r="K150"/>
      <c r="L150"/>
      <c r="M150"/>
      <c r="N150"/>
      <c r="O150"/>
      <c r="P150"/>
      <c r="Q150"/>
      <c r="R150"/>
      <c r="S150"/>
      <c r="T150"/>
      <c r="U150"/>
      <c r="V150"/>
      <c r="W150"/>
      <c r="X150"/>
      <c r="Y150"/>
      <c r="Z150"/>
      <c r="AA150"/>
    </row>
    <row r="151" spans="1:27" s="15" customFormat="1" ht="14.1" customHeight="1" x14ac:dyDescent="0.2">
      <c r="A151" s="334">
        <v>5</v>
      </c>
      <c r="B151" s="46" t="s">
        <v>672</v>
      </c>
      <c r="C151" s="64" t="s">
        <v>673</v>
      </c>
      <c r="D151" s="51">
        <v>6246276</v>
      </c>
      <c r="E151" s="50">
        <v>7757.075707175255</v>
      </c>
      <c r="F151" s="82"/>
      <c r="G151"/>
      <c r="H151"/>
      <c r="I151"/>
      <c r="J151"/>
      <c r="K151"/>
      <c r="L151"/>
      <c r="M151"/>
      <c r="N151"/>
      <c r="O151"/>
      <c r="P151"/>
      <c r="Q151"/>
      <c r="R151"/>
      <c r="S151"/>
      <c r="T151"/>
      <c r="U151"/>
      <c r="V151"/>
      <c r="W151"/>
      <c r="X151"/>
      <c r="Y151"/>
      <c r="Z151"/>
      <c r="AA151"/>
    </row>
    <row r="152" spans="1:27" s="15" customFormat="1" ht="14.1" customHeight="1" x14ac:dyDescent="0.2">
      <c r="A152" s="334">
        <v>6</v>
      </c>
      <c r="B152" s="46" t="s">
        <v>474</v>
      </c>
      <c r="C152" s="64" t="s">
        <v>475</v>
      </c>
      <c r="D152" s="51">
        <v>6053135</v>
      </c>
      <c r="E152" s="50">
        <v>6706.0223517961504</v>
      </c>
      <c r="F152" s="82"/>
      <c r="G152"/>
      <c r="H152"/>
      <c r="I152"/>
      <c r="J152"/>
      <c r="K152"/>
      <c r="L152"/>
      <c r="M152"/>
      <c r="N152"/>
      <c r="O152"/>
      <c r="P152"/>
      <c r="Q152"/>
      <c r="R152"/>
      <c r="S152"/>
      <c r="T152"/>
      <c r="U152"/>
      <c r="V152"/>
      <c r="W152"/>
      <c r="X152"/>
      <c r="Y152"/>
      <c r="Z152"/>
      <c r="AA152"/>
    </row>
    <row r="153" spans="1:27" s="15" customFormat="1" ht="14.1" customHeight="1" x14ac:dyDescent="0.2">
      <c r="A153" s="334">
        <v>7</v>
      </c>
      <c r="B153" s="46" t="s">
        <v>686</v>
      </c>
      <c r="C153" s="64" t="s">
        <v>687</v>
      </c>
      <c r="D153" s="51">
        <v>5495849</v>
      </c>
      <c r="E153" s="50">
        <v>2977.9350210409166</v>
      </c>
      <c r="F153" s="82"/>
      <c r="G153"/>
      <c r="H153"/>
      <c r="I153"/>
      <c r="J153"/>
      <c r="K153"/>
      <c r="L153"/>
      <c r="M153"/>
      <c r="N153"/>
      <c r="O153"/>
      <c r="P153"/>
      <c r="Q153"/>
      <c r="R153"/>
      <c r="S153"/>
      <c r="T153"/>
      <c r="U153"/>
      <c r="V153"/>
      <c r="W153"/>
      <c r="X153"/>
      <c r="Y153"/>
      <c r="Z153"/>
      <c r="AA153"/>
    </row>
    <row r="154" spans="1:27" s="15" customFormat="1" ht="14.1" customHeight="1" x14ac:dyDescent="0.2">
      <c r="A154" s="334">
        <v>8</v>
      </c>
      <c r="B154" s="46" t="s">
        <v>688</v>
      </c>
      <c r="C154" s="64" t="s">
        <v>689</v>
      </c>
      <c r="D154" s="51">
        <v>5467986</v>
      </c>
      <c r="E154" s="50">
        <v>12.806673331260681</v>
      </c>
      <c r="F154" s="82"/>
      <c r="G154"/>
      <c r="H154"/>
      <c r="I154"/>
      <c r="J154"/>
      <c r="K154"/>
      <c r="L154"/>
      <c r="M154"/>
      <c r="N154"/>
      <c r="O154"/>
      <c r="P154"/>
      <c r="Q154"/>
      <c r="R154"/>
      <c r="S154"/>
      <c r="T154"/>
      <c r="U154"/>
      <c r="V154"/>
      <c r="W154"/>
      <c r="X154"/>
      <c r="Y154"/>
      <c r="Z154"/>
      <c r="AA154"/>
    </row>
    <row r="155" spans="1:27" s="15" customFormat="1" ht="14.1" customHeight="1" x14ac:dyDescent="0.2">
      <c r="A155" s="334">
        <v>9</v>
      </c>
      <c r="B155" s="46" t="s">
        <v>456</v>
      </c>
      <c r="C155" s="31" t="s">
        <v>620</v>
      </c>
      <c r="D155" s="51">
        <v>5151841</v>
      </c>
      <c r="E155" s="50">
        <v>73541.154313241001</v>
      </c>
      <c r="F155" s="82"/>
      <c r="G155"/>
      <c r="H155"/>
      <c r="I155"/>
      <c r="J155"/>
      <c r="K155"/>
      <c r="L155"/>
      <c r="M155"/>
      <c r="N155"/>
      <c r="O155"/>
      <c r="P155"/>
      <c r="Q155"/>
      <c r="R155"/>
      <c r="S155"/>
      <c r="T155"/>
      <c r="U155"/>
      <c r="V155"/>
      <c r="W155"/>
      <c r="X155"/>
      <c r="Y155"/>
      <c r="Z155"/>
      <c r="AA155"/>
    </row>
    <row r="156" spans="1:27" s="15" customFormat="1" ht="14.1" customHeight="1" x14ac:dyDescent="0.2">
      <c r="A156" s="334">
        <v>10</v>
      </c>
      <c r="B156" s="46" t="s">
        <v>470</v>
      </c>
      <c r="C156" s="71" t="s">
        <v>690</v>
      </c>
      <c r="D156" s="51">
        <v>5025697</v>
      </c>
      <c r="E156" s="50">
        <v>5184.2265083084103</v>
      </c>
      <c r="F156" s="82"/>
      <c r="G156"/>
      <c r="H156"/>
      <c r="I156"/>
      <c r="J156"/>
      <c r="K156"/>
      <c r="L156"/>
      <c r="M156"/>
      <c r="N156"/>
      <c r="O156"/>
      <c r="P156"/>
      <c r="Q156"/>
      <c r="R156"/>
      <c r="S156"/>
      <c r="T156"/>
      <c r="U156"/>
      <c r="V156"/>
      <c r="W156"/>
      <c r="X156"/>
      <c r="Y156"/>
      <c r="Z156"/>
      <c r="AA156"/>
    </row>
    <row r="157" spans="1:27" s="15" customFormat="1" ht="14.1" customHeight="1" x14ac:dyDescent="0.2">
      <c r="A157" s="488"/>
      <c r="B157" s="488"/>
      <c r="C157" s="488"/>
      <c r="D157" s="488"/>
      <c r="E157" s="488"/>
      <c r="F157" s="82"/>
      <c r="G157"/>
      <c r="H157"/>
      <c r="I157"/>
      <c r="J157"/>
      <c r="K157"/>
      <c r="L157"/>
      <c r="M157"/>
      <c r="N157"/>
      <c r="O157"/>
      <c r="P157"/>
      <c r="Q157"/>
      <c r="R157"/>
      <c r="S157"/>
      <c r="T157"/>
      <c r="U157"/>
      <c r="V157"/>
      <c r="W157"/>
      <c r="X157"/>
      <c r="Y157"/>
      <c r="Z157"/>
      <c r="AA157"/>
    </row>
    <row r="158" spans="1:27" s="15" customFormat="1" ht="14.1" customHeight="1" x14ac:dyDescent="0.2">
      <c r="A158" s="753" t="s">
        <v>691</v>
      </c>
      <c r="B158" s="754"/>
      <c r="C158" s="754"/>
      <c r="D158" s="754"/>
      <c r="E158" s="755"/>
      <c r="F158" s="82"/>
      <c r="G158"/>
      <c r="H158"/>
      <c r="I158"/>
      <c r="J158"/>
      <c r="K158"/>
      <c r="L158"/>
      <c r="M158"/>
      <c r="N158"/>
      <c r="O158"/>
      <c r="P158"/>
      <c r="Q158"/>
      <c r="R158"/>
      <c r="S158"/>
      <c r="T158"/>
      <c r="U158"/>
      <c r="V158"/>
      <c r="W158"/>
      <c r="X158"/>
      <c r="Y158"/>
      <c r="Z158"/>
      <c r="AA158"/>
    </row>
    <row r="159" spans="1:27" s="15" customFormat="1" ht="14.1" customHeight="1" x14ac:dyDescent="0.2">
      <c r="A159" s="334" t="s">
        <v>258</v>
      </c>
      <c r="B159" s="53" t="s">
        <v>293</v>
      </c>
      <c r="C159" s="334" t="s">
        <v>643</v>
      </c>
      <c r="D159" s="53" t="s">
        <v>294</v>
      </c>
      <c r="E159" s="275" t="s">
        <v>83</v>
      </c>
      <c r="F159" s="82"/>
      <c r="G159"/>
      <c r="H159"/>
      <c r="I159"/>
      <c r="J159"/>
      <c r="K159"/>
      <c r="L159"/>
      <c r="M159"/>
      <c r="N159"/>
      <c r="O159"/>
      <c r="P159"/>
      <c r="Q159"/>
      <c r="R159"/>
      <c r="S159"/>
      <c r="T159"/>
      <c r="U159"/>
      <c r="V159"/>
      <c r="W159"/>
      <c r="X159"/>
      <c r="Y159"/>
      <c r="Z159"/>
      <c r="AA159"/>
    </row>
    <row r="160" spans="1:27" x14ac:dyDescent="0.2">
      <c r="A160" s="334">
        <v>1</v>
      </c>
      <c r="B160" s="46" t="s">
        <v>456</v>
      </c>
      <c r="C160" s="71" t="s">
        <v>692</v>
      </c>
      <c r="D160" s="51">
        <v>47126600</v>
      </c>
      <c r="E160" s="50">
        <v>2782.47</v>
      </c>
      <c r="G160" s="488"/>
      <c r="H160" s="488"/>
    </row>
    <row r="161" spans="1:27" s="15" customFormat="1" ht="14.1" customHeight="1" x14ac:dyDescent="0.2">
      <c r="A161" s="334">
        <v>2</v>
      </c>
      <c r="B161" s="46" t="s">
        <v>466</v>
      </c>
      <c r="C161" s="71" t="s">
        <v>467</v>
      </c>
      <c r="D161" s="51">
        <v>15365035</v>
      </c>
      <c r="E161" s="50">
        <v>5158.2879999999996</v>
      </c>
      <c r="F161" s="82"/>
      <c r="G161"/>
      <c r="H161"/>
      <c r="I161"/>
      <c r="J161"/>
      <c r="K161"/>
      <c r="L161"/>
      <c r="M161"/>
      <c r="N161"/>
      <c r="O161"/>
      <c r="P161"/>
      <c r="Q161"/>
      <c r="R161"/>
      <c r="S161"/>
      <c r="T161"/>
      <c r="U161"/>
      <c r="V161"/>
      <c r="W161"/>
      <c r="X161"/>
      <c r="Y161"/>
      <c r="Z161"/>
      <c r="AA161"/>
    </row>
    <row r="162" spans="1:27" s="15" customFormat="1" ht="14.1" customHeight="1" x14ac:dyDescent="0.2">
      <c r="A162" s="334">
        <v>3</v>
      </c>
      <c r="B162" s="46" t="s">
        <v>470</v>
      </c>
      <c r="C162" s="71" t="s">
        <v>471</v>
      </c>
      <c r="D162" s="51">
        <v>12207462</v>
      </c>
      <c r="E162" s="50">
        <v>14338.23</v>
      </c>
      <c r="F162" s="82"/>
      <c r="G162"/>
      <c r="H162"/>
      <c r="I162"/>
      <c r="J162"/>
      <c r="K162"/>
      <c r="L162"/>
      <c r="M162"/>
      <c r="N162"/>
      <c r="O162"/>
      <c r="P162"/>
      <c r="Q162"/>
      <c r="R162"/>
      <c r="S162"/>
      <c r="T162"/>
      <c r="U162"/>
      <c r="V162"/>
      <c r="W162"/>
      <c r="X162"/>
      <c r="Y162"/>
      <c r="Z162"/>
      <c r="AA162"/>
    </row>
    <row r="163" spans="1:27" s="15" customFormat="1" ht="14.1" customHeight="1" x14ac:dyDescent="0.2">
      <c r="A163" s="334">
        <v>4</v>
      </c>
      <c r="B163" s="71">
        <v>248</v>
      </c>
      <c r="C163" s="71" t="s">
        <v>693</v>
      </c>
      <c r="D163" s="51">
        <v>12004610</v>
      </c>
      <c r="E163" s="50">
        <v>15691.49</v>
      </c>
      <c r="F163" s="82"/>
      <c r="G163"/>
      <c r="H163"/>
      <c r="I163"/>
      <c r="J163"/>
      <c r="K163"/>
      <c r="L163"/>
      <c r="M163"/>
      <c r="N163"/>
      <c r="O163"/>
      <c r="P163"/>
      <c r="Q163"/>
      <c r="R163"/>
      <c r="S163"/>
      <c r="T163"/>
      <c r="U163"/>
      <c r="V163"/>
      <c r="W163"/>
      <c r="X163"/>
      <c r="Y163"/>
      <c r="Z163"/>
      <c r="AA163"/>
    </row>
    <row r="164" spans="1:27" s="15" customFormat="1" ht="14.1" customHeight="1" x14ac:dyDescent="0.2">
      <c r="A164" s="334">
        <v>5</v>
      </c>
      <c r="B164" s="46" t="s">
        <v>474</v>
      </c>
      <c r="C164" s="64" t="s">
        <v>475</v>
      </c>
      <c r="D164" s="51">
        <v>9906940</v>
      </c>
      <c r="E164" s="50">
        <v>11740.5</v>
      </c>
      <c r="F164" s="82"/>
      <c r="G164"/>
      <c r="H164"/>
      <c r="I164"/>
      <c r="J164"/>
      <c r="K164"/>
      <c r="L164"/>
      <c r="M164"/>
      <c r="N164"/>
      <c r="O164"/>
      <c r="P164"/>
      <c r="Q164"/>
      <c r="R164"/>
      <c r="S164"/>
      <c r="T164"/>
      <c r="U164"/>
      <c r="V164"/>
      <c r="W164"/>
      <c r="X164"/>
      <c r="Y164"/>
      <c r="Z164"/>
      <c r="AA164"/>
    </row>
    <row r="165" spans="1:27" s="15" customFormat="1" ht="14.1" customHeight="1" x14ac:dyDescent="0.2">
      <c r="A165" s="334">
        <v>6</v>
      </c>
      <c r="B165" s="71">
        <v>250</v>
      </c>
      <c r="C165" s="64" t="s">
        <v>694</v>
      </c>
      <c r="D165" s="51">
        <v>9506179</v>
      </c>
      <c r="E165" s="50">
        <v>9297.75</v>
      </c>
      <c r="F165" s="82"/>
      <c r="G165"/>
      <c r="H165"/>
      <c r="I165"/>
      <c r="J165"/>
      <c r="K165"/>
      <c r="L165"/>
      <c r="M165"/>
      <c r="N165"/>
      <c r="O165"/>
      <c r="P165"/>
      <c r="Q165"/>
      <c r="R165"/>
      <c r="S165"/>
      <c r="T165"/>
      <c r="U165"/>
      <c r="V165"/>
      <c r="W165"/>
      <c r="X165"/>
      <c r="Y165"/>
      <c r="Z165"/>
      <c r="AA165"/>
    </row>
    <row r="166" spans="1:27" s="15" customFormat="1" ht="14.1" customHeight="1" x14ac:dyDescent="0.2">
      <c r="A166" s="334">
        <v>7</v>
      </c>
      <c r="B166" s="46" t="s">
        <v>458</v>
      </c>
      <c r="C166" s="64" t="s">
        <v>459</v>
      </c>
      <c r="D166" s="51">
        <v>9320890</v>
      </c>
      <c r="E166" s="50">
        <v>141685.42000000001</v>
      </c>
      <c r="F166" s="82"/>
      <c r="G166"/>
      <c r="H166"/>
      <c r="I166"/>
      <c r="J166"/>
      <c r="K166"/>
      <c r="L166"/>
      <c r="M166"/>
      <c r="N166"/>
      <c r="O166"/>
      <c r="P166"/>
      <c r="Q166"/>
      <c r="R166"/>
      <c r="S166"/>
      <c r="T166"/>
      <c r="U166"/>
      <c r="V166"/>
      <c r="W166"/>
      <c r="X166"/>
      <c r="Y166"/>
      <c r="Z166"/>
      <c r="AA166"/>
    </row>
    <row r="167" spans="1:27" s="15" customFormat="1" ht="14.1" customHeight="1" x14ac:dyDescent="0.2">
      <c r="A167" s="334">
        <v>8</v>
      </c>
      <c r="B167" s="46" t="s">
        <v>478</v>
      </c>
      <c r="C167" s="64" t="s">
        <v>479</v>
      </c>
      <c r="D167" s="51">
        <v>7170225</v>
      </c>
      <c r="E167" s="50">
        <v>8949.83</v>
      </c>
      <c r="F167" s="82"/>
      <c r="G167"/>
      <c r="H167"/>
      <c r="I167"/>
      <c r="J167"/>
      <c r="K167"/>
      <c r="L167"/>
      <c r="M167"/>
      <c r="N167"/>
      <c r="O167"/>
      <c r="P167"/>
      <c r="Q167"/>
      <c r="R167"/>
      <c r="S167"/>
      <c r="T167"/>
      <c r="U167"/>
      <c r="V167"/>
      <c r="W167"/>
      <c r="X167"/>
      <c r="Y167"/>
      <c r="Z167"/>
      <c r="AA167"/>
    </row>
    <row r="168" spans="1:27" s="15" customFormat="1" ht="14.1" customHeight="1" x14ac:dyDescent="0.2">
      <c r="A168" s="334">
        <v>9</v>
      </c>
      <c r="B168" s="46" t="s">
        <v>686</v>
      </c>
      <c r="C168" s="31" t="s">
        <v>687</v>
      </c>
      <c r="D168" s="51">
        <v>6810203</v>
      </c>
      <c r="E168" s="50">
        <v>4584.3990000000003</v>
      </c>
      <c r="F168" s="82"/>
      <c r="G168"/>
      <c r="H168"/>
      <c r="I168"/>
      <c r="J168"/>
      <c r="K168"/>
      <c r="L168"/>
      <c r="M168"/>
      <c r="N168"/>
      <c r="O168"/>
      <c r="P168"/>
      <c r="Q168"/>
      <c r="R168"/>
      <c r="S168"/>
      <c r="T168"/>
      <c r="U168"/>
      <c r="V168"/>
      <c r="W168"/>
      <c r="X168"/>
      <c r="Y168"/>
      <c r="Z168"/>
      <c r="AA168"/>
    </row>
    <row r="169" spans="1:27" s="15" customFormat="1" ht="14.1" customHeight="1" x14ac:dyDescent="0.2">
      <c r="A169" s="334">
        <v>10</v>
      </c>
      <c r="B169" s="46" t="s">
        <v>460</v>
      </c>
      <c r="C169" s="71" t="s">
        <v>461</v>
      </c>
      <c r="D169" s="51">
        <v>6432178</v>
      </c>
      <c r="E169" s="50">
        <v>158329.60000000001</v>
      </c>
      <c r="F169" s="82"/>
      <c r="G169"/>
      <c r="H169"/>
      <c r="I169"/>
      <c r="J169"/>
      <c r="K169"/>
      <c r="L169"/>
      <c r="M169"/>
      <c r="N169"/>
      <c r="O169"/>
      <c r="P169"/>
      <c r="Q169"/>
      <c r="R169"/>
      <c r="S169"/>
      <c r="T169"/>
      <c r="U169"/>
      <c r="V169"/>
      <c r="W169"/>
      <c r="X169"/>
      <c r="Y169"/>
      <c r="Z169"/>
      <c r="AA169"/>
    </row>
    <row r="170" spans="1:27" s="15" customFormat="1" ht="14.1" customHeight="1" x14ac:dyDescent="0.2">
      <c r="A170" s="488"/>
      <c r="B170" s="488"/>
      <c r="C170" s="488"/>
      <c r="D170" s="488"/>
      <c r="E170" s="488"/>
      <c r="F170" s="82"/>
      <c r="G170"/>
      <c r="H170"/>
      <c r="I170"/>
      <c r="J170"/>
      <c r="K170"/>
      <c r="L170"/>
      <c r="M170"/>
      <c r="N170"/>
      <c r="O170"/>
      <c r="P170"/>
      <c r="Q170"/>
      <c r="R170"/>
      <c r="S170"/>
      <c r="T170"/>
      <c r="U170"/>
      <c r="V170"/>
      <c r="W170"/>
      <c r="X170"/>
      <c r="Y170"/>
      <c r="Z170"/>
      <c r="AA170"/>
    </row>
    <row r="171" spans="1:27" s="15" customFormat="1" ht="14.1" customHeight="1" x14ac:dyDescent="0.2">
      <c r="A171" s="753" t="s">
        <v>695</v>
      </c>
      <c r="B171" s="754"/>
      <c r="C171" s="754"/>
      <c r="D171" s="754"/>
      <c r="E171" s="755"/>
      <c r="F171" s="82"/>
      <c r="G171"/>
      <c r="H171"/>
      <c r="I171"/>
      <c r="J171"/>
      <c r="K171"/>
      <c r="L171"/>
      <c r="M171"/>
      <c r="N171"/>
      <c r="O171"/>
      <c r="P171"/>
      <c r="Q171"/>
      <c r="R171"/>
      <c r="S171"/>
      <c r="T171"/>
      <c r="U171"/>
      <c r="V171"/>
      <c r="W171"/>
      <c r="X171"/>
      <c r="Y171"/>
      <c r="Z171"/>
      <c r="AA171"/>
    </row>
    <row r="172" spans="1:27" s="15" customFormat="1" ht="14.1" customHeight="1" x14ac:dyDescent="0.2">
      <c r="A172" s="334" t="s">
        <v>258</v>
      </c>
      <c r="B172" s="53" t="s">
        <v>293</v>
      </c>
      <c r="C172" s="334" t="s">
        <v>440</v>
      </c>
      <c r="D172" s="53" t="s">
        <v>294</v>
      </c>
      <c r="E172" s="275" t="s">
        <v>463</v>
      </c>
      <c r="F172" s="82"/>
      <c r="G172"/>
      <c r="H172"/>
      <c r="I172"/>
      <c r="J172"/>
      <c r="K172"/>
      <c r="L172"/>
      <c r="M172"/>
      <c r="N172"/>
      <c r="O172"/>
      <c r="P172"/>
      <c r="Q172"/>
      <c r="R172"/>
      <c r="S172"/>
      <c r="T172"/>
      <c r="U172"/>
      <c r="V172"/>
      <c r="W172"/>
      <c r="X172"/>
      <c r="Y172"/>
      <c r="Z172"/>
      <c r="AA172"/>
    </row>
    <row r="173" spans="1:27" x14ac:dyDescent="0.2">
      <c r="A173" s="334">
        <v>1</v>
      </c>
      <c r="B173" s="46" t="s">
        <v>688</v>
      </c>
      <c r="C173" s="64" t="s">
        <v>689</v>
      </c>
      <c r="D173" s="51">
        <v>24961658</v>
      </c>
      <c r="E173" s="50">
        <v>106.90853583984375</v>
      </c>
      <c r="G173" s="488"/>
      <c r="H173" s="488"/>
    </row>
    <row r="174" spans="1:27" s="15" customFormat="1" ht="14.1" customHeight="1" x14ac:dyDescent="0.2">
      <c r="A174" s="334">
        <v>2</v>
      </c>
      <c r="B174" s="46" t="s">
        <v>466</v>
      </c>
      <c r="C174" s="64" t="s">
        <v>467</v>
      </c>
      <c r="D174" s="51">
        <v>22823601</v>
      </c>
      <c r="E174" s="50">
        <v>9062.9296328125001</v>
      </c>
      <c r="F174" s="82"/>
      <c r="G174"/>
      <c r="H174"/>
      <c r="I174"/>
      <c r="J174"/>
      <c r="K174"/>
      <c r="L174"/>
      <c r="M174"/>
      <c r="N174"/>
      <c r="O174"/>
      <c r="P174"/>
      <c r="Q174"/>
      <c r="R174"/>
      <c r="S174"/>
      <c r="T174"/>
      <c r="U174"/>
      <c r="V174"/>
      <c r="W174"/>
      <c r="X174"/>
      <c r="Y174"/>
      <c r="Z174"/>
      <c r="AA174"/>
    </row>
    <row r="175" spans="1:27" s="15" customFormat="1" ht="14.1" customHeight="1" x14ac:dyDescent="0.2">
      <c r="A175" s="334">
        <v>3</v>
      </c>
      <c r="B175" s="46" t="s">
        <v>470</v>
      </c>
      <c r="C175" s="64" t="s">
        <v>471</v>
      </c>
      <c r="D175" s="51">
        <v>19239372</v>
      </c>
      <c r="E175" s="50">
        <v>22705.279999999999</v>
      </c>
      <c r="F175" s="82"/>
      <c r="G175"/>
      <c r="H175"/>
      <c r="I175"/>
      <c r="J175"/>
      <c r="K175"/>
      <c r="L175"/>
      <c r="M175"/>
      <c r="N175"/>
      <c r="O175"/>
      <c r="P175"/>
      <c r="Q175"/>
      <c r="R175"/>
      <c r="S175"/>
      <c r="T175"/>
      <c r="U175"/>
      <c r="V175"/>
      <c r="W175"/>
      <c r="X175"/>
      <c r="Y175"/>
      <c r="Z175"/>
      <c r="AA175"/>
    </row>
    <row r="176" spans="1:27" s="15" customFormat="1" ht="14.1" customHeight="1" x14ac:dyDescent="0.2">
      <c r="A176" s="335">
        <v>4</v>
      </c>
      <c r="B176" s="46" t="s">
        <v>696</v>
      </c>
      <c r="C176" s="64" t="s">
        <v>697</v>
      </c>
      <c r="D176" s="51">
        <v>13794053</v>
      </c>
      <c r="E176" s="50">
        <v>46353.120000000003</v>
      </c>
      <c r="F176" s="82"/>
      <c r="G176"/>
      <c r="H176"/>
      <c r="I176"/>
      <c r="J176"/>
      <c r="K176"/>
      <c r="L176"/>
      <c r="M176"/>
      <c r="N176"/>
      <c r="O176"/>
      <c r="P176"/>
      <c r="Q176"/>
      <c r="R176"/>
      <c r="S176"/>
      <c r="T176"/>
      <c r="U176"/>
      <c r="V176"/>
      <c r="W176"/>
      <c r="X176"/>
      <c r="Y176"/>
      <c r="Z176"/>
      <c r="AA176"/>
    </row>
    <row r="177" spans="1:27" s="15" customFormat="1" ht="14.1" customHeight="1" x14ac:dyDescent="0.2">
      <c r="A177" s="335">
        <v>5</v>
      </c>
      <c r="B177" s="46" t="s">
        <v>672</v>
      </c>
      <c r="C177" s="64" t="s">
        <v>673</v>
      </c>
      <c r="D177" s="51">
        <v>13136109</v>
      </c>
      <c r="E177" s="50">
        <v>21111.94</v>
      </c>
      <c r="F177" s="82"/>
      <c r="G177"/>
      <c r="H177"/>
      <c r="I177"/>
      <c r="J177"/>
      <c r="K177"/>
      <c r="L177"/>
      <c r="M177"/>
      <c r="N177"/>
      <c r="O177"/>
      <c r="P177"/>
      <c r="Q177"/>
      <c r="R177"/>
      <c r="S177"/>
      <c r="T177"/>
      <c r="U177"/>
      <c r="V177"/>
      <c r="W177"/>
      <c r="X177"/>
      <c r="Y177"/>
      <c r="Z177"/>
      <c r="AA177"/>
    </row>
    <row r="178" spans="1:27" s="15" customFormat="1" ht="14.1" customHeight="1" x14ac:dyDescent="0.2">
      <c r="A178" s="335">
        <v>6</v>
      </c>
      <c r="B178" s="46" t="s">
        <v>474</v>
      </c>
      <c r="C178" s="64" t="s">
        <v>475</v>
      </c>
      <c r="D178" s="51">
        <v>11539969</v>
      </c>
      <c r="E178" s="50">
        <v>13665.43</v>
      </c>
      <c r="F178" s="82"/>
      <c r="G178"/>
      <c r="H178"/>
      <c r="I178"/>
      <c r="J178"/>
      <c r="K178"/>
      <c r="L178"/>
      <c r="M178"/>
      <c r="N178"/>
      <c r="O178"/>
      <c r="P178"/>
      <c r="Q178"/>
      <c r="R178"/>
      <c r="S178"/>
      <c r="T178"/>
      <c r="U178"/>
      <c r="V178"/>
      <c r="W178"/>
      <c r="X178"/>
      <c r="Y178"/>
      <c r="Z178"/>
      <c r="AA178"/>
    </row>
    <row r="179" spans="1:27" s="15" customFormat="1" ht="14.1" customHeight="1" x14ac:dyDescent="0.2">
      <c r="A179" s="335">
        <v>7</v>
      </c>
      <c r="B179" s="46" t="s">
        <v>458</v>
      </c>
      <c r="C179" s="64" t="s">
        <v>459</v>
      </c>
      <c r="D179" s="51">
        <v>10548705</v>
      </c>
      <c r="E179" s="50">
        <v>272356.18</v>
      </c>
      <c r="F179" s="82"/>
      <c r="G179"/>
      <c r="H179"/>
      <c r="I179"/>
      <c r="J179"/>
      <c r="K179"/>
      <c r="L179"/>
      <c r="M179"/>
      <c r="N179"/>
      <c r="O179"/>
      <c r="P179"/>
      <c r="Q179"/>
      <c r="R179"/>
      <c r="S179"/>
      <c r="T179"/>
      <c r="U179"/>
      <c r="V179"/>
      <c r="W179"/>
      <c r="X179"/>
      <c r="Y179"/>
      <c r="Z179"/>
      <c r="AA179"/>
    </row>
    <row r="180" spans="1:27" s="15" customFormat="1" ht="14.1" customHeight="1" x14ac:dyDescent="0.2">
      <c r="A180" s="335">
        <v>8</v>
      </c>
      <c r="B180" s="46" t="s">
        <v>478</v>
      </c>
      <c r="C180" s="64" t="s">
        <v>479</v>
      </c>
      <c r="D180" s="51">
        <v>8812313</v>
      </c>
      <c r="E180" s="50">
        <v>11632.24</v>
      </c>
      <c r="F180" s="82"/>
      <c r="G180"/>
      <c r="H180"/>
      <c r="I180"/>
      <c r="J180"/>
      <c r="K180"/>
      <c r="L180"/>
      <c r="M180"/>
      <c r="N180"/>
      <c r="O180"/>
      <c r="P180"/>
      <c r="Q180"/>
      <c r="R180"/>
      <c r="S180"/>
      <c r="T180"/>
      <c r="U180"/>
      <c r="V180"/>
      <c r="W180"/>
      <c r="X180"/>
      <c r="Y180"/>
      <c r="Z180"/>
      <c r="AA180"/>
    </row>
    <row r="181" spans="1:27" s="15" customFormat="1" ht="14.1" customHeight="1" x14ac:dyDescent="0.2">
      <c r="A181" s="335">
        <v>9</v>
      </c>
      <c r="B181" s="46" t="s">
        <v>698</v>
      </c>
      <c r="C181" s="64" t="s">
        <v>699</v>
      </c>
      <c r="D181" s="51">
        <v>8470895</v>
      </c>
      <c r="E181" s="50">
        <v>1340.7070565429688</v>
      </c>
      <c r="F181" s="82"/>
      <c r="G181"/>
      <c r="H181"/>
      <c r="I181"/>
      <c r="J181"/>
      <c r="K181"/>
      <c r="L181"/>
      <c r="M181"/>
      <c r="N181"/>
      <c r="O181"/>
      <c r="P181"/>
      <c r="Q181"/>
      <c r="R181"/>
      <c r="S181"/>
      <c r="T181"/>
      <c r="U181"/>
      <c r="V181"/>
      <c r="W181"/>
      <c r="X181"/>
      <c r="Y181"/>
      <c r="Z181"/>
      <c r="AA181"/>
    </row>
    <row r="182" spans="1:27" s="15" customFormat="1" ht="14.1" customHeight="1" x14ac:dyDescent="0.2">
      <c r="A182" s="335">
        <v>10</v>
      </c>
      <c r="B182" s="71">
        <v>248</v>
      </c>
      <c r="C182" s="493" t="s">
        <v>693</v>
      </c>
      <c r="D182" s="51">
        <v>8022077</v>
      </c>
      <c r="E182" s="50">
        <v>18781.63</v>
      </c>
      <c r="F182" s="82"/>
      <c r="G182"/>
      <c r="H182"/>
      <c r="I182"/>
      <c r="J182"/>
      <c r="K182"/>
      <c r="L182"/>
      <c r="M182"/>
      <c r="N182"/>
      <c r="O182"/>
      <c r="P182"/>
      <c r="Q182"/>
      <c r="R182"/>
      <c r="S182"/>
      <c r="T182"/>
      <c r="U182"/>
      <c r="V182"/>
      <c r="W182"/>
      <c r="X182"/>
      <c r="Y182"/>
      <c r="Z182"/>
      <c r="AA182"/>
    </row>
    <row r="183" spans="1:27" s="15" customFormat="1" ht="14.1" customHeight="1" x14ac:dyDescent="0.2">
      <c r="A183" s="495"/>
      <c r="B183" s="57"/>
      <c r="C183" s="22"/>
      <c r="D183" s="74"/>
      <c r="E183" s="73"/>
      <c r="F183" s="82"/>
      <c r="G183"/>
      <c r="H183"/>
      <c r="I183"/>
      <c r="J183"/>
      <c r="K183"/>
      <c r="L183"/>
      <c r="M183"/>
      <c r="N183"/>
      <c r="O183"/>
      <c r="P183"/>
      <c r="Q183"/>
      <c r="R183"/>
      <c r="S183"/>
      <c r="T183"/>
      <c r="U183"/>
      <c r="V183"/>
      <c r="W183"/>
      <c r="X183"/>
      <c r="Y183"/>
      <c r="Z183"/>
      <c r="AA183"/>
    </row>
    <row r="184" spans="1:27" s="15" customFormat="1" ht="14.1" customHeight="1" x14ac:dyDescent="0.2">
      <c r="A184" s="753" t="s">
        <v>700</v>
      </c>
      <c r="B184" s="754"/>
      <c r="C184" s="754"/>
      <c r="D184" s="754"/>
      <c r="E184" s="755"/>
      <c r="F184" s="82"/>
      <c r="G184"/>
      <c r="H184"/>
      <c r="I184"/>
      <c r="J184"/>
      <c r="K184"/>
      <c r="L184"/>
      <c r="M184"/>
      <c r="N184"/>
      <c r="O184"/>
      <c r="P184"/>
      <c r="Q184"/>
      <c r="R184"/>
      <c r="S184"/>
      <c r="T184"/>
      <c r="U184"/>
      <c r="V184"/>
      <c r="W184"/>
      <c r="X184"/>
      <c r="Y184"/>
      <c r="Z184"/>
      <c r="AA184"/>
    </row>
    <row r="185" spans="1:27" x14ac:dyDescent="0.2">
      <c r="A185" s="334" t="s">
        <v>258</v>
      </c>
      <c r="B185" s="53" t="s">
        <v>293</v>
      </c>
      <c r="C185" s="334" t="s">
        <v>440</v>
      </c>
      <c r="D185" s="53" t="s">
        <v>294</v>
      </c>
      <c r="E185" s="275" t="s">
        <v>463</v>
      </c>
      <c r="G185" s="488"/>
      <c r="H185" s="488"/>
    </row>
    <row r="186" spans="1:27" x14ac:dyDescent="0.2">
      <c r="A186" s="334">
        <v>1</v>
      </c>
      <c r="B186" s="71" t="s">
        <v>466</v>
      </c>
      <c r="C186" s="493" t="s">
        <v>467</v>
      </c>
      <c r="D186" s="51">
        <v>29844606</v>
      </c>
      <c r="E186" s="50">
        <v>11780.851087988282</v>
      </c>
      <c r="G186" s="488"/>
      <c r="H186" s="488"/>
    </row>
    <row r="187" spans="1:27" x14ac:dyDescent="0.2">
      <c r="A187" s="334">
        <v>2</v>
      </c>
      <c r="B187" s="498" t="s">
        <v>688</v>
      </c>
      <c r="C187" s="500" t="s">
        <v>689</v>
      </c>
      <c r="D187" s="51">
        <v>17669010</v>
      </c>
      <c r="E187" s="50">
        <v>65.004666015625006</v>
      </c>
      <c r="G187" s="488"/>
      <c r="H187" s="488"/>
    </row>
    <row r="188" spans="1:27" x14ac:dyDescent="0.2">
      <c r="A188" s="334">
        <v>3</v>
      </c>
      <c r="B188" s="498" t="s">
        <v>478</v>
      </c>
      <c r="C188" s="498" t="s">
        <v>479</v>
      </c>
      <c r="D188" s="51">
        <v>17276942</v>
      </c>
      <c r="E188" s="50">
        <v>27756.79</v>
      </c>
      <c r="G188" s="488"/>
      <c r="H188" s="488"/>
    </row>
    <row r="189" spans="1:27" x14ac:dyDescent="0.2">
      <c r="A189" s="335">
        <v>4</v>
      </c>
      <c r="B189" s="498" t="s">
        <v>470</v>
      </c>
      <c r="C189" s="501" t="s">
        <v>471</v>
      </c>
      <c r="D189" s="51">
        <v>16172906</v>
      </c>
      <c r="E189" s="50">
        <v>18844.099999999999</v>
      </c>
      <c r="G189" s="488"/>
      <c r="H189" s="488"/>
    </row>
    <row r="190" spans="1:27" x14ac:dyDescent="0.2">
      <c r="A190" s="335">
        <v>5</v>
      </c>
      <c r="B190" s="498" t="s">
        <v>474</v>
      </c>
      <c r="C190" s="501" t="s">
        <v>475</v>
      </c>
      <c r="D190" s="51">
        <v>13195856</v>
      </c>
      <c r="E190" s="50">
        <v>15827.18</v>
      </c>
      <c r="G190" s="488"/>
      <c r="H190" s="488"/>
    </row>
    <row r="191" spans="1:27" x14ac:dyDescent="0.2">
      <c r="A191" s="335">
        <v>6</v>
      </c>
      <c r="B191" s="498" t="s">
        <v>701</v>
      </c>
      <c r="C191" s="498" t="s">
        <v>702</v>
      </c>
      <c r="D191" s="51">
        <v>13095069</v>
      </c>
      <c r="E191" s="50">
        <v>89816.26</v>
      </c>
      <c r="G191" s="488"/>
      <c r="H191" s="488"/>
    </row>
    <row r="192" spans="1:27" x14ac:dyDescent="0.2">
      <c r="A192" s="335">
        <v>7</v>
      </c>
      <c r="B192" s="498" t="s">
        <v>672</v>
      </c>
      <c r="C192" s="498" t="s">
        <v>673</v>
      </c>
      <c r="D192" s="51">
        <v>12975075</v>
      </c>
      <c r="E192" s="50">
        <v>17416.080000000002</v>
      </c>
      <c r="G192" s="488"/>
      <c r="H192" s="488"/>
    </row>
    <row r="193" spans="1:8" x14ac:dyDescent="0.2">
      <c r="A193" s="335">
        <v>8</v>
      </c>
      <c r="B193" s="498" t="s">
        <v>468</v>
      </c>
      <c r="C193" s="498" t="s">
        <v>469</v>
      </c>
      <c r="D193" s="51">
        <v>12242371</v>
      </c>
      <c r="E193" s="50">
        <v>18612.650000000001</v>
      </c>
      <c r="G193" s="488"/>
      <c r="H193" s="488"/>
    </row>
    <row r="194" spans="1:8" x14ac:dyDescent="0.2">
      <c r="A194" s="335">
        <v>9</v>
      </c>
      <c r="B194" s="498" t="s">
        <v>464</v>
      </c>
      <c r="C194" s="498" t="s">
        <v>465</v>
      </c>
      <c r="D194" s="51">
        <v>11973896</v>
      </c>
      <c r="E194" s="50">
        <v>95156.49</v>
      </c>
      <c r="G194" s="488"/>
      <c r="H194" s="488"/>
    </row>
    <row r="195" spans="1:8" x14ac:dyDescent="0.2">
      <c r="A195" s="335">
        <v>10</v>
      </c>
      <c r="B195" s="498" t="s">
        <v>703</v>
      </c>
      <c r="C195" s="498" t="s">
        <v>704</v>
      </c>
      <c r="D195" s="51">
        <v>11513184</v>
      </c>
      <c r="E195" s="50">
        <v>4025.5542292968748</v>
      </c>
      <c r="G195" s="488"/>
      <c r="H195" s="488"/>
    </row>
    <row r="196" spans="1:8" x14ac:dyDescent="0.2">
      <c r="A196" s="495"/>
      <c r="B196" s="488"/>
      <c r="C196" s="488"/>
      <c r="D196" s="488"/>
      <c r="G196" s="488"/>
      <c r="H196" s="488"/>
    </row>
    <row r="197" spans="1:8" ht="15" x14ac:dyDescent="0.2">
      <c r="A197" s="753" t="s">
        <v>705</v>
      </c>
      <c r="B197" s="754"/>
      <c r="C197" s="754"/>
      <c r="D197" s="754"/>
      <c r="E197" s="755"/>
      <c r="G197" s="488"/>
      <c r="H197" s="488"/>
    </row>
    <row r="198" spans="1:8" x14ac:dyDescent="0.2">
      <c r="A198" s="334" t="s">
        <v>258</v>
      </c>
      <c r="B198" s="53" t="s">
        <v>293</v>
      </c>
      <c r="C198" s="334" t="s">
        <v>440</v>
      </c>
      <c r="D198" s="53" t="s">
        <v>294</v>
      </c>
      <c r="E198" s="275" t="s">
        <v>463</v>
      </c>
      <c r="G198" s="488"/>
      <c r="H198" s="488"/>
    </row>
    <row r="199" spans="1:8" x14ac:dyDescent="0.2">
      <c r="A199" s="334">
        <v>1</v>
      </c>
      <c r="B199" s="498" t="s">
        <v>466</v>
      </c>
      <c r="C199" s="498" t="s">
        <v>467</v>
      </c>
      <c r="D199" s="51">
        <v>28919111</v>
      </c>
      <c r="E199" s="50">
        <v>12842.113461230469</v>
      </c>
    </row>
    <row r="200" spans="1:8" x14ac:dyDescent="0.2">
      <c r="A200" s="334">
        <v>2</v>
      </c>
      <c r="B200" s="498" t="s">
        <v>478</v>
      </c>
      <c r="C200" s="498" t="s">
        <v>479</v>
      </c>
      <c r="D200" s="51">
        <v>25323244</v>
      </c>
      <c r="E200" s="50">
        <v>53091.72</v>
      </c>
    </row>
    <row r="201" spans="1:8" x14ac:dyDescent="0.2">
      <c r="A201" s="334">
        <v>3</v>
      </c>
      <c r="B201" s="498" t="s">
        <v>468</v>
      </c>
      <c r="C201" s="498" t="s">
        <v>469</v>
      </c>
      <c r="D201" s="51">
        <v>20555802</v>
      </c>
      <c r="E201" s="50">
        <v>27881.16</v>
      </c>
      <c r="H201" s="488"/>
    </row>
    <row r="202" spans="1:8" x14ac:dyDescent="0.2">
      <c r="A202" s="335">
        <v>4</v>
      </c>
      <c r="B202" s="498" t="s">
        <v>464</v>
      </c>
      <c r="C202" s="498" t="s">
        <v>465</v>
      </c>
      <c r="D202" s="51">
        <v>19053338</v>
      </c>
      <c r="E202" s="50">
        <v>142137.39000000001</v>
      </c>
      <c r="H202" s="488"/>
    </row>
    <row r="203" spans="1:8" x14ac:dyDescent="0.2">
      <c r="A203" s="335">
        <v>5</v>
      </c>
      <c r="B203" s="498" t="s">
        <v>482</v>
      </c>
      <c r="C203" s="498" t="s">
        <v>483</v>
      </c>
      <c r="D203" s="51">
        <v>16873392</v>
      </c>
      <c r="E203" s="50">
        <v>951.32</v>
      </c>
      <c r="H203" s="488"/>
    </row>
    <row r="204" spans="1:8" x14ac:dyDescent="0.2">
      <c r="A204" s="335">
        <v>6</v>
      </c>
      <c r="B204" s="498" t="s">
        <v>672</v>
      </c>
      <c r="C204" s="498" t="s">
        <v>673</v>
      </c>
      <c r="D204" s="51">
        <v>16458995</v>
      </c>
      <c r="E204" s="50">
        <v>31694.880000000001</v>
      </c>
      <c r="H204" s="488"/>
    </row>
    <row r="205" spans="1:8" x14ac:dyDescent="0.2">
      <c r="A205" s="335">
        <v>7</v>
      </c>
      <c r="B205" s="498" t="s">
        <v>470</v>
      </c>
      <c r="C205" s="501" t="s">
        <v>471</v>
      </c>
      <c r="D205" s="51">
        <v>15387273</v>
      </c>
      <c r="E205" s="50">
        <v>17264.45</v>
      </c>
      <c r="H205" s="488"/>
    </row>
    <row r="206" spans="1:8" x14ac:dyDescent="0.2">
      <c r="A206" s="335">
        <v>8</v>
      </c>
      <c r="B206" s="498" t="s">
        <v>706</v>
      </c>
      <c r="C206" s="498" t="s">
        <v>707</v>
      </c>
      <c r="D206" s="51">
        <v>12222989</v>
      </c>
      <c r="E206" s="50">
        <v>29765.81</v>
      </c>
      <c r="H206" s="488"/>
    </row>
    <row r="207" spans="1:8" x14ac:dyDescent="0.2">
      <c r="A207" s="335">
        <v>9</v>
      </c>
      <c r="B207" s="498" t="s">
        <v>480</v>
      </c>
      <c r="C207" s="498" t="s">
        <v>481</v>
      </c>
      <c r="D207" s="51">
        <v>12050596</v>
      </c>
      <c r="E207" s="50">
        <v>431.6720498046875</v>
      </c>
      <c r="H207" s="488"/>
    </row>
    <row r="208" spans="1:8" x14ac:dyDescent="0.2">
      <c r="A208" s="335">
        <v>10</v>
      </c>
      <c r="B208" s="498" t="s">
        <v>474</v>
      </c>
      <c r="C208" s="501" t="s">
        <v>475</v>
      </c>
      <c r="D208" s="51">
        <v>11394147</v>
      </c>
      <c r="E208" s="50">
        <v>13304.16</v>
      </c>
      <c r="H208" s="488"/>
    </row>
    <row r="209" spans="1:8" x14ac:dyDescent="0.2">
      <c r="A209" s="495"/>
      <c r="B209" s="502"/>
      <c r="C209" s="502"/>
      <c r="D209" s="74"/>
      <c r="E209" s="73"/>
      <c r="H209" s="488"/>
    </row>
    <row r="210" spans="1:8" ht="15" x14ac:dyDescent="0.2">
      <c r="A210" s="753" t="s">
        <v>708</v>
      </c>
      <c r="B210" s="754"/>
      <c r="C210" s="754"/>
      <c r="D210" s="754"/>
      <c r="E210" s="755"/>
      <c r="H210" s="488"/>
    </row>
    <row r="211" spans="1:8" x14ac:dyDescent="0.2">
      <c r="A211" s="334" t="s">
        <v>258</v>
      </c>
      <c r="B211" s="53" t="s">
        <v>293</v>
      </c>
      <c r="C211" s="334" t="s">
        <v>440</v>
      </c>
      <c r="D211" s="53" t="s">
        <v>294</v>
      </c>
      <c r="E211" s="275" t="s">
        <v>463</v>
      </c>
      <c r="H211" s="488"/>
    </row>
    <row r="212" spans="1:8" x14ac:dyDescent="0.2">
      <c r="A212" s="334">
        <v>1</v>
      </c>
      <c r="B212" s="498" t="s">
        <v>464</v>
      </c>
      <c r="C212" s="498" t="s">
        <v>465</v>
      </c>
      <c r="D212" s="51">
        <v>51046105</v>
      </c>
      <c r="E212" s="50">
        <v>114732.58</v>
      </c>
      <c r="H212" s="488"/>
    </row>
    <row r="213" spans="1:8" x14ac:dyDescent="0.2">
      <c r="A213" s="334">
        <v>2</v>
      </c>
      <c r="B213" s="498" t="s">
        <v>466</v>
      </c>
      <c r="C213" s="498" t="s">
        <v>467</v>
      </c>
      <c r="D213" s="51">
        <v>39740493</v>
      </c>
      <c r="E213" s="50">
        <v>18259.095474511701</v>
      </c>
    </row>
    <row r="214" spans="1:8" x14ac:dyDescent="0.2">
      <c r="A214" s="334">
        <v>3</v>
      </c>
      <c r="B214" s="498" t="s">
        <v>474</v>
      </c>
      <c r="C214" s="501" t="s">
        <v>475</v>
      </c>
      <c r="D214" s="51">
        <v>34267640</v>
      </c>
      <c r="E214" s="50">
        <v>61498.6</v>
      </c>
    </row>
    <row r="215" spans="1:8" x14ac:dyDescent="0.2">
      <c r="A215" s="335">
        <v>4</v>
      </c>
      <c r="B215" s="498" t="s">
        <v>709</v>
      </c>
      <c r="C215" s="498" t="s">
        <v>710</v>
      </c>
      <c r="D215" s="51">
        <v>24826841</v>
      </c>
      <c r="E215" s="50">
        <v>3656.01</v>
      </c>
    </row>
    <row r="216" spans="1:8" x14ac:dyDescent="0.2">
      <c r="A216" s="335">
        <v>5</v>
      </c>
      <c r="B216" s="498" t="s">
        <v>478</v>
      </c>
      <c r="C216" s="498" t="s">
        <v>479</v>
      </c>
      <c r="D216" s="51">
        <v>24255307</v>
      </c>
      <c r="E216" s="50">
        <v>53109.74</v>
      </c>
    </row>
    <row r="217" spans="1:8" x14ac:dyDescent="0.2">
      <c r="A217" s="335">
        <v>6</v>
      </c>
      <c r="B217" s="498" t="s">
        <v>482</v>
      </c>
      <c r="C217" s="498" t="s">
        <v>483</v>
      </c>
      <c r="D217" s="51">
        <v>21274787</v>
      </c>
      <c r="E217" s="50">
        <v>1063.04</v>
      </c>
    </row>
    <row r="218" spans="1:8" x14ac:dyDescent="0.2">
      <c r="A218" s="335">
        <v>7</v>
      </c>
      <c r="B218" s="498" t="s">
        <v>711</v>
      </c>
      <c r="C218" s="498" t="s">
        <v>712</v>
      </c>
      <c r="D218" s="51">
        <v>21092187</v>
      </c>
      <c r="E218" s="50">
        <v>6932.64</v>
      </c>
    </row>
    <row r="219" spans="1:8" x14ac:dyDescent="0.2">
      <c r="A219" s="335">
        <v>8</v>
      </c>
      <c r="B219" s="498" t="s">
        <v>468</v>
      </c>
      <c r="C219" s="498" t="s">
        <v>469</v>
      </c>
      <c r="D219" s="51">
        <v>20844102</v>
      </c>
      <c r="E219" s="50">
        <v>28965.37</v>
      </c>
    </row>
    <row r="220" spans="1:8" x14ac:dyDescent="0.2">
      <c r="A220" s="335">
        <v>9</v>
      </c>
      <c r="B220" s="498" t="s">
        <v>470</v>
      </c>
      <c r="C220" s="501" t="s">
        <v>471</v>
      </c>
      <c r="D220" s="51">
        <v>20516923</v>
      </c>
      <c r="E220" s="50">
        <v>21358.48</v>
      </c>
    </row>
    <row r="221" spans="1:8" x14ac:dyDescent="0.2">
      <c r="A221" s="335">
        <v>10</v>
      </c>
      <c r="B221" s="498" t="s">
        <v>480</v>
      </c>
      <c r="C221" s="498" t="s">
        <v>481</v>
      </c>
      <c r="D221" s="51">
        <v>13015846</v>
      </c>
      <c r="E221" s="50">
        <v>566.53351474609303</v>
      </c>
    </row>
    <row r="222" spans="1:8" x14ac:dyDescent="0.2">
      <c r="A222" s="488"/>
      <c r="B222" s="488"/>
      <c r="C222" s="488"/>
      <c r="D222" s="488"/>
    </row>
    <row r="223" spans="1:8" ht="15" customHeight="1" x14ac:dyDescent="0.2">
      <c r="A223" s="753" t="s">
        <v>713</v>
      </c>
      <c r="B223" s="754"/>
      <c r="C223" s="754"/>
      <c r="D223" s="754"/>
      <c r="E223" s="755"/>
    </row>
    <row r="224" spans="1:8" x14ac:dyDescent="0.2">
      <c r="A224" s="334" t="s">
        <v>258</v>
      </c>
      <c r="B224" s="131" t="s">
        <v>293</v>
      </c>
      <c r="C224" s="28" t="s">
        <v>273</v>
      </c>
      <c r="D224" s="131" t="s">
        <v>294</v>
      </c>
      <c r="E224" s="141" t="s">
        <v>274</v>
      </c>
    </row>
    <row r="225" spans="1:5" x14ac:dyDescent="0.2">
      <c r="A225" s="28">
        <v>1</v>
      </c>
      <c r="B225" s="21" t="s">
        <v>464</v>
      </c>
      <c r="C225" s="498" t="s">
        <v>465</v>
      </c>
      <c r="D225" s="287">
        <v>156274156</v>
      </c>
      <c r="E225" s="402">
        <v>154615.41673967399</v>
      </c>
    </row>
    <row r="226" spans="1:5" x14ac:dyDescent="0.2">
      <c r="A226" s="28">
        <v>2</v>
      </c>
      <c r="B226" s="21" t="s">
        <v>466</v>
      </c>
      <c r="C226" s="24" t="s">
        <v>467</v>
      </c>
      <c r="D226" s="287">
        <v>43841314</v>
      </c>
      <c r="E226" s="402">
        <v>19700.5781418234</v>
      </c>
    </row>
    <row r="227" spans="1:5" x14ac:dyDescent="0.2">
      <c r="A227" s="28">
        <v>3</v>
      </c>
      <c r="B227" s="21" t="s">
        <v>472</v>
      </c>
      <c r="C227" s="24" t="s">
        <v>473</v>
      </c>
      <c r="D227" s="287">
        <v>34827539</v>
      </c>
      <c r="E227" s="402">
        <v>58496.911023476132</v>
      </c>
    </row>
    <row r="228" spans="1:5" x14ac:dyDescent="0.2">
      <c r="A228" s="373">
        <v>4</v>
      </c>
      <c r="B228" s="21" t="s">
        <v>468</v>
      </c>
      <c r="C228" s="24" t="s">
        <v>469</v>
      </c>
      <c r="D228" s="287">
        <v>34191347</v>
      </c>
      <c r="E228" s="402">
        <v>39174.5310987345</v>
      </c>
    </row>
    <row r="229" spans="1:5" x14ac:dyDescent="0.2">
      <c r="A229" s="373">
        <v>5</v>
      </c>
      <c r="B229" s="21" t="s">
        <v>470</v>
      </c>
      <c r="C229" s="24" t="s">
        <v>471</v>
      </c>
      <c r="D229" s="287">
        <v>28465985</v>
      </c>
      <c r="E229" s="402">
        <v>42521.468939030499</v>
      </c>
    </row>
    <row r="230" spans="1:5" x14ac:dyDescent="0.2">
      <c r="A230" s="373">
        <v>6</v>
      </c>
      <c r="B230" s="21" t="s">
        <v>476</v>
      </c>
      <c r="C230" s="24" t="s">
        <v>477</v>
      </c>
      <c r="D230" s="287">
        <v>23475021</v>
      </c>
      <c r="E230" s="402">
        <v>35998.955197973082</v>
      </c>
    </row>
    <row r="231" spans="1:5" x14ac:dyDescent="0.2">
      <c r="A231" s="373">
        <v>7</v>
      </c>
      <c r="B231" s="21" t="s">
        <v>474</v>
      </c>
      <c r="C231" s="24" t="s">
        <v>475</v>
      </c>
      <c r="D231" s="287">
        <v>21496377</v>
      </c>
      <c r="E231" s="402">
        <v>32553.784273294728</v>
      </c>
    </row>
    <row r="232" spans="1:5" x14ac:dyDescent="0.2">
      <c r="A232" s="373">
        <v>8</v>
      </c>
      <c r="B232" s="21" t="s">
        <v>478</v>
      </c>
      <c r="C232" s="24" t="s">
        <v>479</v>
      </c>
      <c r="D232" s="287">
        <v>18120743</v>
      </c>
      <c r="E232" s="402">
        <v>51735.613265655003</v>
      </c>
    </row>
    <row r="233" spans="1:5" x14ac:dyDescent="0.2">
      <c r="A233" s="373">
        <v>9</v>
      </c>
      <c r="B233" s="21" t="s">
        <v>480</v>
      </c>
      <c r="C233" s="24" t="s">
        <v>481</v>
      </c>
      <c r="D233" s="287">
        <v>17102848</v>
      </c>
      <c r="E233" s="402">
        <v>700.96587290149103</v>
      </c>
    </row>
    <row r="234" spans="1:5" x14ac:dyDescent="0.2">
      <c r="A234" s="373">
        <v>10</v>
      </c>
      <c r="B234" s="21" t="s">
        <v>482</v>
      </c>
      <c r="C234" s="24" t="s">
        <v>483</v>
      </c>
      <c r="D234" s="287">
        <v>16740616</v>
      </c>
      <c r="E234" s="402">
        <v>1710.9792967420001</v>
      </c>
    </row>
    <row r="235" spans="1:5" x14ac:dyDescent="0.2">
      <c r="A235" s="488" t="s">
        <v>714</v>
      </c>
      <c r="B235" s="488"/>
      <c r="C235" s="488"/>
      <c r="D235" s="488"/>
    </row>
    <row r="236" spans="1:5" x14ac:dyDescent="0.2">
      <c r="A236" s="488"/>
      <c r="B236" s="488"/>
      <c r="C236" s="488"/>
      <c r="D236" s="488"/>
    </row>
    <row r="237" spans="1:5" x14ac:dyDescent="0.2">
      <c r="A237" s="488"/>
      <c r="B237" s="488"/>
      <c r="C237" s="488"/>
      <c r="D237" s="488"/>
    </row>
    <row r="238" spans="1:5" x14ac:dyDescent="0.2">
      <c r="A238" s="488"/>
    </row>
    <row r="239" spans="1:5" x14ac:dyDescent="0.2">
      <c r="A239" s="488"/>
    </row>
    <row r="240" spans="1:5" x14ac:dyDescent="0.2">
      <c r="A240" s="488"/>
    </row>
    <row r="241" spans="1:1" x14ac:dyDescent="0.2">
      <c r="A241" s="488"/>
    </row>
    <row r="242" spans="1:1" x14ac:dyDescent="0.2">
      <c r="A242" s="488"/>
    </row>
    <row r="243" spans="1:1" x14ac:dyDescent="0.2">
      <c r="A243" s="488"/>
    </row>
    <row r="244" spans="1:1" x14ac:dyDescent="0.2">
      <c r="A244" s="488"/>
    </row>
    <row r="245" spans="1:1" x14ac:dyDescent="0.2">
      <c r="A245" s="488"/>
    </row>
    <row r="246" spans="1:1" x14ac:dyDescent="0.2">
      <c r="A246" s="488"/>
    </row>
    <row r="247" spans="1:1" x14ac:dyDescent="0.2">
      <c r="A247" s="488"/>
    </row>
  </sheetData>
  <mergeCells count="18">
    <mergeCell ref="A66:E66"/>
    <mergeCell ref="A1:E1"/>
    <mergeCell ref="A14:E14"/>
    <mergeCell ref="A27:E27"/>
    <mergeCell ref="A40:E40"/>
    <mergeCell ref="A53:E53"/>
    <mergeCell ref="A223:E223"/>
    <mergeCell ref="A79:E79"/>
    <mergeCell ref="A92:E92"/>
    <mergeCell ref="A105:E105"/>
    <mergeCell ref="A119:E119"/>
    <mergeCell ref="A132:E132"/>
    <mergeCell ref="A145:E145"/>
    <mergeCell ref="A158:E158"/>
    <mergeCell ref="A171:E171"/>
    <mergeCell ref="A184:E184"/>
    <mergeCell ref="A197:E197"/>
    <mergeCell ref="A210:E210"/>
  </mergeCells>
  <printOptions horizontalCentered="1"/>
  <pageMargins left="0.75" right="0.75" top="1" bottom="1" header="0.5" footer="0.5"/>
  <pageSetup scale="75" orientation="landscape" horizontalDpi="4294967292" verticalDpi="429496729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sheetPr>
  <dimension ref="A1:N56"/>
  <sheetViews>
    <sheetView topLeftCell="A8" zoomScale="90" zoomScaleNormal="90" workbookViewId="0">
      <selection activeCell="G36" sqref="G36"/>
    </sheetView>
  </sheetViews>
  <sheetFormatPr defaultColWidth="11.42578125" defaultRowHeight="12.75" x14ac:dyDescent="0.2"/>
  <cols>
    <col min="1" max="1" width="17.28515625" customWidth="1"/>
    <col min="4" max="4" width="12.140625" customWidth="1"/>
    <col min="5" max="5" width="12.7109375" style="274" customWidth="1"/>
    <col min="6" max="6" width="12.85546875" style="274" customWidth="1"/>
    <col min="7" max="7" width="11.85546875" style="274" customWidth="1"/>
    <col min="8" max="8" width="12.42578125" customWidth="1"/>
    <col min="9" max="9" width="14" customWidth="1"/>
    <col min="10" max="10" width="15.140625" customWidth="1"/>
    <col min="11" max="11" width="3.7109375" customWidth="1"/>
  </cols>
  <sheetData>
    <row r="1" spans="1:14" ht="36" customHeight="1" x14ac:dyDescent="0.2">
      <c r="A1" s="648" t="s">
        <v>715</v>
      </c>
      <c r="B1" s="752"/>
      <c r="C1" s="752"/>
      <c r="D1" s="752"/>
      <c r="E1" s="752"/>
      <c r="F1" s="752"/>
      <c r="G1" s="752"/>
      <c r="H1" s="752"/>
      <c r="I1" s="752"/>
      <c r="J1" s="752"/>
      <c r="K1" s="752"/>
      <c r="L1" s="752"/>
      <c r="M1" s="752"/>
      <c r="N1" s="752"/>
    </row>
    <row r="5" spans="1:14" s="274" customFormat="1" x14ac:dyDescent="0.2">
      <c r="A5" s="27" t="s">
        <v>716</v>
      </c>
      <c r="B5"/>
      <c r="C5"/>
      <c r="D5"/>
    </row>
    <row r="6" spans="1:14" x14ac:dyDescent="0.2">
      <c r="A6" s="53" t="s">
        <v>373</v>
      </c>
      <c r="B6" s="53" t="s">
        <v>717</v>
      </c>
      <c r="C6" s="53" t="s">
        <v>718</v>
      </c>
      <c r="D6" s="334" t="s">
        <v>563</v>
      </c>
      <c r="E6" s="334" t="s">
        <v>566</v>
      </c>
      <c r="F6" s="334" t="s">
        <v>569</v>
      </c>
      <c r="G6" s="334" t="s">
        <v>572</v>
      </c>
      <c r="H6" s="334" t="s">
        <v>575</v>
      </c>
      <c r="I6" s="334" t="s">
        <v>578</v>
      </c>
      <c r="J6" s="334" t="s">
        <v>413</v>
      </c>
    </row>
    <row r="7" spans="1:14" x14ac:dyDescent="0.2">
      <c r="A7" s="46" t="s">
        <v>159</v>
      </c>
      <c r="B7" s="51">
        <v>35960845</v>
      </c>
      <c r="C7" s="51">
        <v>56769710</v>
      </c>
      <c r="D7" s="51">
        <v>120843195</v>
      </c>
      <c r="E7" s="51">
        <v>152842193</v>
      </c>
      <c r="F7" s="51">
        <v>189496476</v>
      </c>
      <c r="G7" s="51">
        <v>259717671</v>
      </c>
      <c r="H7" s="51">
        <v>360372707</v>
      </c>
      <c r="I7" s="51">
        <v>477031976</v>
      </c>
      <c r="J7" s="235">
        <v>680428098.00000012</v>
      </c>
    </row>
    <row r="8" spans="1:14" x14ac:dyDescent="0.2">
      <c r="A8" s="46" t="s">
        <v>160</v>
      </c>
      <c r="B8" s="51">
        <v>4047924</v>
      </c>
      <c r="C8" s="51">
        <v>4775660</v>
      </c>
      <c r="D8" s="51">
        <v>8503374</v>
      </c>
      <c r="E8" s="51">
        <v>21765044</v>
      </c>
      <c r="F8" s="51">
        <v>107011477</v>
      </c>
      <c r="G8" s="51">
        <v>35943372</v>
      </c>
      <c r="H8" s="51">
        <v>72702676</v>
      </c>
      <c r="I8" s="51">
        <v>125777971</v>
      </c>
      <c r="J8" s="235">
        <v>127150385.00000001</v>
      </c>
    </row>
    <row r="9" spans="1:14" x14ac:dyDescent="0.2">
      <c r="A9" s="46" t="s">
        <v>719</v>
      </c>
      <c r="B9" s="51">
        <v>21807890</v>
      </c>
      <c r="C9" s="51">
        <v>29173637</v>
      </c>
      <c r="D9" s="51">
        <v>44757028</v>
      </c>
      <c r="E9" s="51">
        <v>108980268</v>
      </c>
      <c r="F9" s="51">
        <v>98764041</v>
      </c>
      <c r="G9" s="51">
        <v>103754571</v>
      </c>
      <c r="H9" s="51">
        <v>137982009</v>
      </c>
      <c r="I9" s="51">
        <v>156409930</v>
      </c>
      <c r="J9" s="235">
        <v>157031275</v>
      </c>
    </row>
    <row r="10" spans="1:14" x14ac:dyDescent="0.2">
      <c r="A10" s="46" t="s">
        <v>720</v>
      </c>
      <c r="B10" s="51">
        <v>35546541</v>
      </c>
      <c r="C10" s="51">
        <v>29382642</v>
      </c>
      <c r="D10" s="51">
        <v>43295098</v>
      </c>
      <c r="E10" s="51">
        <v>91176918</v>
      </c>
      <c r="F10" s="51">
        <v>34184239</v>
      </c>
      <c r="G10" s="51">
        <v>100139259</v>
      </c>
      <c r="H10" s="51">
        <v>120786612</v>
      </c>
      <c r="I10" s="51">
        <v>114651934</v>
      </c>
      <c r="J10" s="235">
        <v>276579140</v>
      </c>
    </row>
    <row r="11" spans="1:14" x14ac:dyDescent="0.2">
      <c r="A11" s="46" t="s">
        <v>721</v>
      </c>
      <c r="B11" s="51">
        <v>430281</v>
      </c>
      <c r="C11" s="51">
        <v>309215</v>
      </c>
      <c r="D11" s="51">
        <v>658128</v>
      </c>
      <c r="E11" s="51">
        <v>995209</v>
      </c>
      <c r="F11" s="51">
        <v>658529</v>
      </c>
      <c r="G11" s="51">
        <v>1413004</v>
      </c>
      <c r="H11" s="51">
        <v>849380</v>
      </c>
      <c r="I11" s="51">
        <v>1661021</v>
      </c>
      <c r="J11" s="235">
        <v>3177806.0000000005</v>
      </c>
    </row>
    <row r="12" spans="1:14" x14ac:dyDescent="0.2">
      <c r="A12" s="46" t="s">
        <v>164</v>
      </c>
      <c r="B12" s="51">
        <v>3730370</v>
      </c>
      <c r="C12" s="51">
        <v>6215965</v>
      </c>
      <c r="D12" s="51">
        <v>15838991</v>
      </c>
      <c r="E12" s="51">
        <v>19175655</v>
      </c>
      <c r="F12" s="51">
        <v>21685919</v>
      </c>
      <c r="G12" s="51">
        <v>31009401</v>
      </c>
      <c r="H12" s="51">
        <v>39923913</v>
      </c>
      <c r="I12" s="51">
        <v>48626749</v>
      </c>
      <c r="J12" s="235">
        <v>61986652</v>
      </c>
    </row>
    <row r="13" spans="1:14" x14ac:dyDescent="0.2">
      <c r="A13" s="31" t="s">
        <v>326</v>
      </c>
      <c r="B13" s="51">
        <v>26014450</v>
      </c>
      <c r="C13" s="51">
        <v>29034367.000000004</v>
      </c>
      <c r="D13" s="51">
        <v>20768015</v>
      </c>
      <c r="E13" s="51">
        <v>17864446</v>
      </c>
      <c r="F13" s="51">
        <v>29041301</v>
      </c>
      <c r="G13" s="51">
        <v>38305071</v>
      </c>
      <c r="H13" s="51">
        <v>16782843</v>
      </c>
      <c r="I13" s="51">
        <v>34146558</v>
      </c>
      <c r="J13" s="235">
        <v>44510036</v>
      </c>
    </row>
    <row r="14" spans="1:14" x14ac:dyDescent="0.2">
      <c r="A14" s="503" t="s">
        <v>722</v>
      </c>
      <c r="B14" s="74"/>
      <c r="C14" s="57"/>
      <c r="D14" s="74"/>
      <c r="E14" s="468"/>
      <c r="F14" s="468"/>
      <c r="G14" s="468"/>
      <c r="H14" s="468"/>
      <c r="I14" s="82">
        <f>SUM(I7:I13)</f>
        <v>958306139</v>
      </c>
      <c r="J14" s="326">
        <f>SUM(J7:J13)</f>
        <v>1350863392</v>
      </c>
    </row>
    <row r="15" spans="1:14" x14ac:dyDescent="0.2">
      <c r="A15" s="503"/>
      <c r="B15" s="74"/>
      <c r="C15" s="57"/>
      <c r="D15" s="74"/>
      <c r="E15" s="468"/>
      <c r="F15" s="468"/>
      <c r="G15" s="468"/>
      <c r="H15" s="468"/>
    </row>
    <row r="16" spans="1:14" x14ac:dyDescent="0.2">
      <c r="B16" s="82"/>
      <c r="D16" s="82"/>
      <c r="H16" s="274"/>
    </row>
    <row r="17" spans="1:10" x14ac:dyDescent="0.2">
      <c r="A17" s="53" t="s">
        <v>723</v>
      </c>
      <c r="B17" s="53" t="s">
        <v>717</v>
      </c>
      <c r="C17" s="53" t="s">
        <v>718</v>
      </c>
      <c r="D17" s="334" t="s">
        <v>563</v>
      </c>
      <c r="E17" s="334" t="s">
        <v>566</v>
      </c>
      <c r="F17" s="334" t="s">
        <v>569</v>
      </c>
      <c r="G17" s="334" t="s">
        <v>572</v>
      </c>
      <c r="H17" s="334" t="s">
        <v>575</v>
      </c>
      <c r="I17" s="334" t="s">
        <v>578</v>
      </c>
      <c r="J17" s="334" t="s">
        <v>413</v>
      </c>
    </row>
    <row r="18" spans="1:10" x14ac:dyDescent="0.2">
      <c r="A18" s="46" t="s">
        <v>159</v>
      </c>
      <c r="B18" s="51">
        <f>B$7</f>
        <v>35960845</v>
      </c>
      <c r="C18" s="51">
        <f>C$7</f>
        <v>56769710</v>
      </c>
      <c r="D18" s="51">
        <f>$D7</f>
        <v>120843195</v>
      </c>
      <c r="E18" s="51">
        <f t="shared" ref="E18:J18" si="0">E7</f>
        <v>152842193</v>
      </c>
      <c r="F18" s="51">
        <f t="shared" si="0"/>
        <v>189496476</v>
      </c>
      <c r="G18" s="51">
        <f t="shared" si="0"/>
        <v>259717671</v>
      </c>
      <c r="H18" s="51">
        <f t="shared" si="0"/>
        <v>360372707</v>
      </c>
      <c r="I18" s="51">
        <f t="shared" si="0"/>
        <v>477031976</v>
      </c>
      <c r="J18" s="51">
        <f t="shared" si="0"/>
        <v>680428098.00000012</v>
      </c>
    </row>
    <row r="19" spans="1:10" x14ac:dyDescent="0.2">
      <c r="A19" s="46" t="s">
        <v>724</v>
      </c>
      <c r="B19" s="51">
        <f>SUM(B$8:B$12)</f>
        <v>65563006</v>
      </c>
      <c r="C19" s="51">
        <f t="shared" ref="C19:J19" si="1">SUM(C8:C12)</f>
        <v>69857119</v>
      </c>
      <c r="D19" s="51">
        <f t="shared" si="1"/>
        <v>113052619</v>
      </c>
      <c r="E19" s="51">
        <f t="shared" si="1"/>
        <v>242093094</v>
      </c>
      <c r="F19" s="51">
        <f t="shared" si="1"/>
        <v>262304205</v>
      </c>
      <c r="G19" s="51">
        <f t="shared" si="1"/>
        <v>272259607</v>
      </c>
      <c r="H19" s="51">
        <f t="shared" si="1"/>
        <v>372244590</v>
      </c>
      <c r="I19" s="51">
        <f t="shared" si="1"/>
        <v>447127605</v>
      </c>
      <c r="J19" s="51">
        <f t="shared" si="1"/>
        <v>625925258</v>
      </c>
    </row>
    <row r="20" spans="1:10" x14ac:dyDescent="0.2">
      <c r="A20" s="31" t="s">
        <v>326</v>
      </c>
      <c r="B20" s="51">
        <v>26014450</v>
      </c>
      <c r="C20" s="51">
        <v>29034367.000000004</v>
      </c>
      <c r="D20" s="51">
        <v>20768015</v>
      </c>
      <c r="E20" s="51">
        <v>17864446</v>
      </c>
      <c r="F20" s="51">
        <v>29041301</v>
      </c>
      <c r="G20" s="51">
        <v>38305071</v>
      </c>
      <c r="H20" s="51">
        <v>16782843</v>
      </c>
      <c r="I20" s="51">
        <v>34146558</v>
      </c>
      <c r="J20" s="235">
        <v>44510036</v>
      </c>
    </row>
    <row r="21" spans="1:10" x14ac:dyDescent="0.2">
      <c r="E21"/>
      <c r="F21"/>
      <c r="G21"/>
      <c r="I21" s="82"/>
    </row>
    <row r="22" spans="1:10" x14ac:dyDescent="0.2">
      <c r="A22" s="46" t="s">
        <v>725</v>
      </c>
      <c r="B22" s="53" t="s">
        <v>557</v>
      </c>
      <c r="C22" s="53" t="s">
        <v>718</v>
      </c>
      <c r="D22" s="334" t="s">
        <v>563</v>
      </c>
      <c r="E22" s="334" t="s">
        <v>566</v>
      </c>
      <c r="F22" s="334" t="s">
        <v>569</v>
      </c>
      <c r="G22" s="334" t="s">
        <v>572</v>
      </c>
      <c r="H22" s="334" t="s">
        <v>575</v>
      </c>
      <c r="I22" s="334" t="s">
        <v>578</v>
      </c>
      <c r="J22" s="334" t="s">
        <v>413</v>
      </c>
    </row>
    <row r="23" spans="1:10" x14ac:dyDescent="0.2">
      <c r="A23" s="46" t="s">
        <v>159</v>
      </c>
      <c r="B23" s="504">
        <v>630.5</v>
      </c>
      <c r="C23" s="504">
        <v>763.25908203125016</v>
      </c>
      <c r="D23" s="504">
        <v>886.57</v>
      </c>
      <c r="E23" s="504">
        <v>1195.22</v>
      </c>
      <c r="F23" s="504">
        <v>1294.5927050781249</v>
      </c>
      <c r="G23" s="505">
        <v>1775.4870273437502</v>
      </c>
      <c r="H23" s="504">
        <v>2836.6972070312499</v>
      </c>
      <c r="I23" s="504">
        <v>4200.9830761718749</v>
      </c>
      <c r="J23" s="504">
        <v>5367.2086138699924</v>
      </c>
    </row>
    <row r="24" spans="1:10" x14ac:dyDescent="0.2">
      <c r="A24" s="46" t="s">
        <v>724</v>
      </c>
      <c r="B24" s="504">
        <v>757.3</v>
      </c>
      <c r="C24" s="504">
        <v>1063.0125683593751</v>
      </c>
      <c r="D24" s="504">
        <f>1396.45-(23.4-7.5)</f>
        <v>1380.55</v>
      </c>
      <c r="E24" s="504">
        <v>2097.4899999999998</v>
      </c>
      <c r="F24" s="504">
        <v>2720.0899609375006</v>
      </c>
      <c r="G24" s="505">
        <v>3076.5047451171872</v>
      </c>
      <c r="H24" s="504">
        <v>4220.2481835937497</v>
      </c>
      <c r="I24" s="504">
        <v>4942.3835058593759</v>
      </c>
      <c r="J24" s="504">
        <v>5169.4109953024918</v>
      </c>
    </row>
    <row r="25" spans="1:10" x14ac:dyDescent="0.2">
      <c r="A25" s="58" t="s">
        <v>326</v>
      </c>
      <c r="B25" s="759">
        <v>156.73087562561045</v>
      </c>
      <c r="C25" s="759">
        <v>139.63734375000001</v>
      </c>
      <c r="D25" s="759">
        <v>162.09251074218747</v>
      </c>
      <c r="E25" s="760">
        <v>335.58049804687499</v>
      </c>
      <c r="F25" s="760">
        <v>715.02095703124996</v>
      </c>
      <c r="G25" s="760">
        <v>555.32116992187503</v>
      </c>
      <c r="H25" s="759">
        <v>116.788388671875</v>
      </c>
      <c r="I25" s="759">
        <v>137.30723632812501</v>
      </c>
      <c r="J25" s="759">
        <v>410.30184036109381</v>
      </c>
    </row>
    <row r="26" spans="1:10" x14ac:dyDescent="0.2">
      <c r="A26" s="758"/>
    </row>
    <row r="27" spans="1:10" x14ac:dyDescent="0.2">
      <c r="A27" s="506" t="s">
        <v>726</v>
      </c>
      <c r="C27" s="507"/>
      <c r="J27" s="508"/>
    </row>
    <row r="28" spans="1:10" ht="15" customHeight="1" x14ac:dyDescent="0.2">
      <c r="A28" s="508"/>
      <c r="C28" s="507"/>
      <c r="J28" s="508"/>
    </row>
    <row r="29" spans="1:10" ht="15" x14ac:dyDescent="0.2">
      <c r="A29" s="672" t="s">
        <v>727</v>
      </c>
      <c r="B29" s="729"/>
      <c r="C29" s="729"/>
      <c r="D29" s="729"/>
      <c r="E29" s="729"/>
      <c r="F29" s="729"/>
      <c r="G29" s="729"/>
      <c r="H29" s="729"/>
      <c r="I29" s="729"/>
      <c r="J29" s="509"/>
    </row>
    <row r="30" spans="1:10" ht="12" customHeight="1" x14ac:dyDescent="0.2">
      <c r="A30" s="729"/>
      <c r="B30" s="729"/>
      <c r="C30" s="729"/>
      <c r="D30" s="729"/>
      <c r="E30" s="729"/>
      <c r="F30" s="729"/>
      <c r="G30" s="729"/>
      <c r="H30" s="729"/>
      <c r="I30" s="729"/>
    </row>
    <row r="31" spans="1:10" hidden="1" x14ac:dyDescent="0.2">
      <c r="A31" s="729"/>
      <c r="B31" s="729"/>
      <c r="C31" s="729"/>
      <c r="D31" s="729"/>
      <c r="E31" s="729"/>
      <c r="F31" s="729"/>
      <c r="G31" s="729"/>
      <c r="H31" s="729"/>
      <c r="I31" s="729"/>
    </row>
    <row r="32" spans="1:10" hidden="1" x14ac:dyDescent="0.2">
      <c r="A32" s="729"/>
      <c r="B32" s="729"/>
      <c r="C32" s="729"/>
      <c r="D32" s="729"/>
      <c r="E32" s="729"/>
      <c r="F32" s="729"/>
      <c r="G32" s="729"/>
      <c r="H32" s="729"/>
      <c r="I32" s="729"/>
    </row>
    <row r="33" spans="1:9" ht="23.25" hidden="1" customHeight="1" x14ac:dyDescent="0.2">
      <c r="A33" s="729"/>
      <c r="B33" s="729"/>
      <c r="C33" s="729"/>
      <c r="D33" s="729"/>
      <c r="E33" s="729"/>
      <c r="F33" s="729"/>
      <c r="G33" s="729"/>
      <c r="H33" s="729"/>
      <c r="I33" s="729"/>
    </row>
    <row r="34" spans="1:9" x14ac:dyDescent="0.2">
      <c r="A34" s="729"/>
      <c r="B34" s="729"/>
      <c r="C34" s="729"/>
      <c r="D34" s="729"/>
      <c r="E34" s="729"/>
      <c r="F34" s="729"/>
      <c r="G34" s="729"/>
      <c r="H34" s="729"/>
      <c r="I34" s="729"/>
    </row>
    <row r="46" spans="1:9" x14ac:dyDescent="0.2">
      <c r="E46"/>
      <c r="F46"/>
      <c r="G46"/>
    </row>
    <row r="47" spans="1:9" x14ac:dyDescent="0.2">
      <c r="E47"/>
      <c r="F47"/>
      <c r="G47"/>
    </row>
    <row r="48" spans="1:9" x14ac:dyDescent="0.2">
      <c r="E48"/>
      <c r="F48"/>
      <c r="G48"/>
    </row>
    <row r="49" spans="5:7" x14ac:dyDescent="0.2">
      <c r="E49"/>
      <c r="F49"/>
      <c r="G49"/>
    </row>
    <row r="50" spans="5:7" x14ac:dyDescent="0.2">
      <c r="E50"/>
      <c r="F50"/>
      <c r="G50"/>
    </row>
    <row r="51" spans="5:7" x14ac:dyDescent="0.2">
      <c r="E51"/>
      <c r="F51"/>
      <c r="G51"/>
    </row>
    <row r="52" spans="5:7" x14ac:dyDescent="0.2">
      <c r="E52"/>
      <c r="F52"/>
      <c r="G52"/>
    </row>
    <row r="53" spans="5:7" x14ac:dyDescent="0.2">
      <c r="E53"/>
      <c r="F53"/>
      <c r="G53"/>
    </row>
    <row r="54" spans="5:7" x14ac:dyDescent="0.2">
      <c r="E54"/>
      <c r="F54"/>
      <c r="G54"/>
    </row>
    <row r="55" spans="5:7" x14ac:dyDescent="0.2">
      <c r="E55"/>
      <c r="F55"/>
      <c r="G55"/>
    </row>
    <row r="56" spans="5:7" x14ac:dyDescent="0.2">
      <c r="E56"/>
      <c r="F56"/>
      <c r="G56"/>
    </row>
  </sheetData>
  <mergeCells count="2">
    <mergeCell ref="A1:N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K13"/>
  <sheetViews>
    <sheetView zoomScaleNormal="100" workbookViewId="0">
      <selection activeCell="A3" sqref="A3:B3"/>
    </sheetView>
  </sheetViews>
  <sheetFormatPr defaultColWidth="11.42578125" defaultRowHeight="12.75" x14ac:dyDescent="0.2"/>
  <cols>
    <col min="1" max="6" width="12.7109375" customWidth="1"/>
  </cols>
  <sheetData>
    <row r="1" spans="1:11" ht="24.75" customHeight="1" x14ac:dyDescent="0.2">
      <c r="A1" s="648" t="s">
        <v>728</v>
      </c>
      <c r="B1" s="752"/>
      <c r="C1" s="752"/>
      <c r="D1" s="752"/>
      <c r="E1" s="752"/>
      <c r="F1" s="752"/>
      <c r="G1" s="752"/>
      <c r="H1" s="752"/>
      <c r="I1" s="752"/>
      <c r="J1" s="752"/>
      <c r="K1" s="12"/>
    </row>
    <row r="4" spans="1:11" s="276" customFormat="1" x14ac:dyDescent="0.2">
      <c r="A4" s="131" t="s">
        <v>729</v>
      </c>
      <c r="B4" s="76" t="s">
        <v>730</v>
      </c>
      <c r="C4" s="76" t="s">
        <v>731</v>
      </c>
      <c r="D4" s="76" t="s">
        <v>732</v>
      </c>
      <c r="E4" s="28" t="s">
        <v>733</v>
      </c>
      <c r="F4" s="76" t="s">
        <v>734</v>
      </c>
    </row>
    <row r="5" spans="1:11" x14ac:dyDescent="0.2">
      <c r="A5" s="53" t="s">
        <v>510</v>
      </c>
      <c r="B5" s="46">
        <v>72</v>
      </c>
      <c r="C5" s="46">
        <v>136</v>
      </c>
      <c r="D5" s="46">
        <v>51</v>
      </c>
      <c r="E5" s="46">
        <v>24</v>
      </c>
      <c r="F5" s="51">
        <v>179703</v>
      </c>
    </row>
    <row r="6" spans="1:11" x14ac:dyDescent="0.2">
      <c r="A6" s="53" t="s">
        <v>511</v>
      </c>
      <c r="B6" s="46">
        <v>168</v>
      </c>
      <c r="C6" s="46">
        <v>283</v>
      </c>
      <c r="D6" s="46">
        <v>41</v>
      </c>
      <c r="E6" s="46">
        <v>144</v>
      </c>
      <c r="F6" s="51">
        <v>147847</v>
      </c>
    </row>
    <row r="7" spans="1:11" x14ac:dyDescent="0.2">
      <c r="A7" s="334" t="s">
        <v>512</v>
      </c>
      <c r="B7" s="46">
        <v>167</v>
      </c>
      <c r="C7" s="46">
        <v>329</v>
      </c>
      <c r="D7" s="46">
        <v>27</v>
      </c>
      <c r="E7" s="46">
        <v>161</v>
      </c>
      <c r="F7" s="51">
        <v>280987</v>
      </c>
    </row>
    <row r="8" spans="1:11" x14ac:dyDescent="0.2">
      <c r="A8" s="334" t="s">
        <v>513</v>
      </c>
      <c r="B8" s="46">
        <v>124</v>
      </c>
      <c r="C8" s="46">
        <v>250</v>
      </c>
      <c r="D8" s="46">
        <v>18</v>
      </c>
      <c r="E8" s="46">
        <v>340</v>
      </c>
      <c r="F8" s="51">
        <v>481872</v>
      </c>
    </row>
    <row r="9" spans="1:11" x14ac:dyDescent="0.2">
      <c r="A9" s="53" t="s">
        <v>514</v>
      </c>
      <c r="B9" s="51">
        <v>64</v>
      </c>
      <c r="C9" s="51">
        <v>210</v>
      </c>
      <c r="D9" s="51">
        <v>26</v>
      </c>
      <c r="E9" s="51">
        <v>303</v>
      </c>
      <c r="F9" s="51">
        <v>407039</v>
      </c>
    </row>
    <row r="10" spans="1:11" x14ac:dyDescent="0.2">
      <c r="A10" s="53" t="s">
        <v>515</v>
      </c>
      <c r="B10" s="51">
        <v>107</v>
      </c>
      <c r="C10" s="51">
        <v>163</v>
      </c>
      <c r="D10" s="51">
        <v>12</v>
      </c>
      <c r="E10" s="51">
        <v>304</v>
      </c>
      <c r="F10" s="51">
        <v>460597</v>
      </c>
    </row>
    <row r="11" spans="1:11" x14ac:dyDescent="0.2">
      <c r="A11" s="334" t="s">
        <v>516</v>
      </c>
      <c r="B11" s="51">
        <v>139</v>
      </c>
      <c r="C11" s="51">
        <v>136</v>
      </c>
      <c r="D11" s="51">
        <v>78</v>
      </c>
      <c r="E11" s="51">
        <v>509</v>
      </c>
      <c r="F11" s="51">
        <v>728724</v>
      </c>
    </row>
    <row r="12" spans="1:11" x14ac:dyDescent="0.2">
      <c r="A12" s="334" t="s">
        <v>517</v>
      </c>
      <c r="B12" s="51">
        <v>93</v>
      </c>
      <c r="C12" s="51">
        <v>304</v>
      </c>
      <c r="D12" s="51">
        <v>159</v>
      </c>
      <c r="E12" s="51">
        <v>296</v>
      </c>
      <c r="F12" s="51">
        <v>999738</v>
      </c>
    </row>
    <row r="13" spans="1:11" x14ac:dyDescent="0.2">
      <c r="A13" s="334" t="s">
        <v>400</v>
      </c>
      <c r="B13" s="51">
        <v>94</v>
      </c>
      <c r="C13" s="51">
        <v>344</v>
      </c>
      <c r="D13" s="51">
        <v>126</v>
      </c>
      <c r="E13" s="51">
        <v>1850</v>
      </c>
      <c r="F13" s="51">
        <v>1346891</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145"/>
  <sheetViews>
    <sheetView topLeftCell="A2" zoomScale="60" zoomScaleNormal="60" workbookViewId="0">
      <selection activeCell="A3" sqref="A3:B3"/>
    </sheetView>
  </sheetViews>
  <sheetFormatPr defaultColWidth="9.140625" defaultRowHeight="12.75" x14ac:dyDescent="0.2"/>
  <cols>
    <col min="1" max="1" width="13.28515625" style="27" customWidth="1"/>
    <col min="2" max="5" width="15.7109375" style="27" customWidth="1"/>
    <col min="6" max="6" width="16.42578125" style="27" customWidth="1"/>
    <col min="7" max="7" width="4.28515625" style="27" customWidth="1"/>
    <col min="8" max="8" width="9.140625" style="27"/>
    <col min="9" max="9" width="10.140625" style="27" bestFit="1" customWidth="1"/>
    <col min="10" max="16384" width="9.140625" style="27"/>
  </cols>
  <sheetData>
    <row r="1" spans="1:9" ht="65.25" customHeight="1" x14ac:dyDescent="0.2">
      <c r="A1" s="672" t="s">
        <v>735</v>
      </c>
      <c r="B1" s="672"/>
      <c r="C1" s="672"/>
      <c r="D1" s="672"/>
      <c r="E1" s="672"/>
      <c r="F1" s="672"/>
      <c r="G1" s="672"/>
      <c r="H1" s="672"/>
      <c r="I1" s="672"/>
    </row>
    <row r="2" spans="1:9" ht="38.25" x14ac:dyDescent="0.2">
      <c r="A2" s="31" t="s">
        <v>65</v>
      </c>
      <c r="B2" s="334" t="s">
        <v>342</v>
      </c>
      <c r="C2" s="334" t="s">
        <v>343</v>
      </c>
      <c r="D2" s="334" t="s">
        <v>344</v>
      </c>
      <c r="E2" s="335" t="s">
        <v>345</v>
      </c>
      <c r="F2" s="255" t="s">
        <v>736</v>
      </c>
      <c r="G2" s="332"/>
      <c r="H2" s="332"/>
      <c r="I2" s="332"/>
    </row>
    <row r="3" spans="1:9" x14ac:dyDescent="0.2">
      <c r="A3" s="79" t="s">
        <v>68</v>
      </c>
      <c r="B3" s="227">
        <v>52864</v>
      </c>
      <c r="C3" s="227">
        <v>501339</v>
      </c>
      <c r="D3" s="337">
        <v>35782</v>
      </c>
      <c r="E3" s="227">
        <v>28752</v>
      </c>
      <c r="F3" s="227">
        <v>8907</v>
      </c>
      <c r="G3" s="332"/>
      <c r="H3" s="332"/>
      <c r="I3" s="332"/>
    </row>
    <row r="4" spans="1:9" x14ac:dyDescent="0.2">
      <c r="A4" s="338" t="s">
        <v>69</v>
      </c>
      <c r="B4" s="227">
        <v>30739</v>
      </c>
      <c r="C4" s="227">
        <v>203901</v>
      </c>
      <c r="D4" s="227">
        <v>20779</v>
      </c>
      <c r="E4" s="227">
        <v>15683</v>
      </c>
      <c r="F4" s="227">
        <v>5425</v>
      </c>
      <c r="G4" s="332"/>
      <c r="H4" s="332"/>
      <c r="I4" s="332"/>
    </row>
    <row r="5" spans="1:9" x14ac:dyDescent="0.2">
      <c r="A5" s="338" t="s">
        <v>70</v>
      </c>
      <c r="B5" s="227">
        <v>8284</v>
      </c>
      <c r="C5" s="227">
        <v>53139</v>
      </c>
      <c r="D5" s="227">
        <v>6574</v>
      </c>
      <c r="E5" s="227">
        <v>5261</v>
      </c>
      <c r="F5" s="337">
        <v>1517</v>
      </c>
      <c r="G5" s="332"/>
      <c r="H5" s="332"/>
      <c r="I5" s="332"/>
    </row>
    <row r="6" spans="1:9" x14ac:dyDescent="0.2">
      <c r="A6" s="338" t="s">
        <v>305</v>
      </c>
      <c r="B6" s="227">
        <v>246689</v>
      </c>
      <c r="C6" s="227">
        <v>6004302</v>
      </c>
      <c r="D6" s="227">
        <v>141377</v>
      </c>
      <c r="E6" s="227">
        <v>97954</v>
      </c>
      <c r="F6" s="227">
        <v>47035</v>
      </c>
      <c r="G6" s="332"/>
      <c r="H6" s="332"/>
      <c r="I6" s="332"/>
    </row>
    <row r="7" spans="1:9" x14ac:dyDescent="0.2">
      <c r="A7" s="338" t="s">
        <v>72</v>
      </c>
      <c r="B7" s="227">
        <v>10494</v>
      </c>
      <c r="C7" s="227">
        <v>102909</v>
      </c>
      <c r="D7" s="227">
        <v>7365</v>
      </c>
      <c r="E7" s="227">
        <v>6136</v>
      </c>
      <c r="F7" s="227">
        <v>1579</v>
      </c>
      <c r="G7" s="332"/>
      <c r="H7" s="332"/>
      <c r="I7" s="332"/>
    </row>
    <row r="8" spans="1:9" x14ac:dyDescent="0.2">
      <c r="A8" s="338" t="s">
        <v>130</v>
      </c>
      <c r="B8" s="337">
        <v>140454</v>
      </c>
      <c r="C8" s="337">
        <v>865811</v>
      </c>
      <c r="D8" s="337">
        <v>103590</v>
      </c>
      <c r="E8" s="337">
        <v>76632</v>
      </c>
      <c r="F8" s="337">
        <v>29256</v>
      </c>
      <c r="G8" s="332"/>
      <c r="H8" s="332"/>
      <c r="I8" s="332"/>
    </row>
    <row r="9" spans="1:9" x14ac:dyDescent="0.2">
      <c r="A9" s="338" t="s">
        <v>74</v>
      </c>
      <c r="B9" s="227">
        <v>443373</v>
      </c>
      <c r="C9" s="227">
        <v>5429821</v>
      </c>
      <c r="D9" s="227">
        <v>232392</v>
      </c>
      <c r="E9" s="227">
        <v>175047</v>
      </c>
      <c r="F9" s="227">
        <v>72071</v>
      </c>
      <c r="G9" s="332"/>
      <c r="H9" s="332"/>
      <c r="I9" s="332"/>
    </row>
    <row r="10" spans="1:9" x14ac:dyDescent="0.2">
      <c r="A10" s="338" t="s">
        <v>75</v>
      </c>
      <c r="B10" s="227">
        <v>729565</v>
      </c>
      <c r="C10" s="227">
        <v>4032173</v>
      </c>
      <c r="D10" s="227">
        <v>505990</v>
      </c>
      <c r="E10" s="227">
        <v>391914</v>
      </c>
      <c r="F10" s="227">
        <v>144003</v>
      </c>
      <c r="G10" s="332"/>
      <c r="H10" s="332"/>
      <c r="I10" s="332"/>
    </row>
    <row r="11" spans="1:9" x14ac:dyDescent="0.2">
      <c r="A11" s="338" t="s">
        <v>76</v>
      </c>
      <c r="B11" s="227">
        <v>14071</v>
      </c>
      <c r="C11" s="227">
        <v>97324</v>
      </c>
      <c r="D11" s="227">
        <v>10766</v>
      </c>
      <c r="E11" s="227">
        <v>9121</v>
      </c>
      <c r="F11" s="227">
        <v>2196</v>
      </c>
      <c r="G11" s="332"/>
      <c r="H11" s="332"/>
      <c r="I11" s="332"/>
    </row>
    <row r="12" spans="1:9" x14ac:dyDescent="0.2">
      <c r="A12" s="338" t="s">
        <v>126</v>
      </c>
      <c r="B12" s="227">
        <v>37165</v>
      </c>
      <c r="C12" s="227">
        <v>270832</v>
      </c>
      <c r="D12" s="227">
        <v>23399</v>
      </c>
      <c r="E12" s="227">
        <v>17721</v>
      </c>
      <c r="F12" s="227">
        <v>6354</v>
      </c>
      <c r="G12" s="332"/>
      <c r="H12" s="332"/>
      <c r="I12" s="332"/>
    </row>
    <row r="13" spans="1:9" x14ac:dyDescent="0.2">
      <c r="A13" s="338" t="s">
        <v>78</v>
      </c>
      <c r="B13" s="227">
        <v>89576</v>
      </c>
      <c r="C13" s="227">
        <v>938136</v>
      </c>
      <c r="D13" s="337">
        <v>73954</v>
      </c>
      <c r="E13" s="227">
        <v>61593</v>
      </c>
      <c r="F13" s="227">
        <v>13745</v>
      </c>
      <c r="G13" s="332"/>
      <c r="H13" s="332"/>
      <c r="I13" s="332"/>
    </row>
    <row r="14" spans="1:9" x14ac:dyDescent="0.2">
      <c r="A14" s="399" t="s">
        <v>79</v>
      </c>
      <c r="B14" s="510">
        <f t="shared" ref="B14:F14" si="0">SUM(B3:B13)</f>
        <v>1803274</v>
      </c>
      <c r="C14" s="510">
        <f t="shared" si="0"/>
        <v>18499687</v>
      </c>
      <c r="D14" s="510">
        <f t="shared" si="0"/>
        <v>1161968</v>
      </c>
      <c r="E14" s="510">
        <f t="shared" si="0"/>
        <v>885814</v>
      </c>
      <c r="F14" s="510">
        <f t="shared" si="0"/>
        <v>332088</v>
      </c>
      <c r="G14" s="332"/>
      <c r="H14" s="332"/>
      <c r="I14" s="332"/>
    </row>
    <row r="15" spans="1:9" x14ac:dyDescent="0.2">
      <c r="A15" s="399"/>
      <c r="B15" s="332"/>
      <c r="C15" s="332"/>
      <c r="D15" s="332"/>
      <c r="E15" s="332"/>
      <c r="F15" s="332"/>
      <c r="G15" s="332"/>
      <c r="H15" s="332"/>
      <c r="I15" s="332"/>
    </row>
    <row r="16" spans="1:9" ht="38.25" x14ac:dyDescent="0.2">
      <c r="A16" s="31" t="s">
        <v>65</v>
      </c>
      <c r="B16" s="334" t="s">
        <v>342</v>
      </c>
      <c r="C16" s="334" t="s">
        <v>343</v>
      </c>
      <c r="D16" s="334" t="s">
        <v>344</v>
      </c>
      <c r="E16" s="335" t="s">
        <v>345</v>
      </c>
      <c r="F16" s="255" t="s">
        <v>737</v>
      </c>
      <c r="G16" s="332"/>
      <c r="H16" s="332"/>
      <c r="I16" s="332"/>
    </row>
    <row r="17" spans="1:9" x14ac:dyDescent="0.2">
      <c r="A17" s="79" t="s">
        <v>68</v>
      </c>
      <c r="B17" s="227">
        <v>47436</v>
      </c>
      <c r="C17" s="227">
        <v>483566</v>
      </c>
      <c r="D17" s="337">
        <v>31305</v>
      </c>
      <c r="E17" s="227">
        <v>24963</v>
      </c>
      <c r="F17" s="227">
        <v>7843</v>
      </c>
      <c r="G17" s="332"/>
      <c r="H17" s="332"/>
      <c r="I17" s="332"/>
    </row>
    <row r="18" spans="1:9" x14ac:dyDescent="0.2">
      <c r="A18" s="338" t="s">
        <v>69</v>
      </c>
      <c r="B18" s="227">
        <v>20584</v>
      </c>
      <c r="C18" s="227">
        <v>142425</v>
      </c>
      <c r="D18" s="227">
        <v>13983</v>
      </c>
      <c r="E18" s="227">
        <v>11005</v>
      </c>
      <c r="F18" s="227">
        <v>3509</v>
      </c>
      <c r="G18" s="332"/>
      <c r="H18" s="332"/>
      <c r="I18" s="332"/>
    </row>
    <row r="19" spans="1:9" x14ac:dyDescent="0.2">
      <c r="A19" s="338" t="s">
        <v>70</v>
      </c>
      <c r="B19" s="227">
        <v>6975</v>
      </c>
      <c r="C19" s="227">
        <v>122957</v>
      </c>
      <c r="D19" s="227">
        <v>4896</v>
      </c>
      <c r="E19" s="227">
        <v>4047</v>
      </c>
      <c r="F19" s="337">
        <v>1087</v>
      </c>
      <c r="G19" s="332"/>
      <c r="H19" s="332"/>
      <c r="I19" s="332"/>
    </row>
    <row r="20" spans="1:9" x14ac:dyDescent="0.2">
      <c r="A20" s="338" t="s">
        <v>305</v>
      </c>
      <c r="B20" s="227">
        <v>217305</v>
      </c>
      <c r="C20" s="227">
        <v>10234228</v>
      </c>
      <c r="D20" s="227">
        <v>120646</v>
      </c>
      <c r="E20" s="227">
        <v>84457</v>
      </c>
      <c r="F20" s="227">
        <v>40774</v>
      </c>
      <c r="G20" s="332"/>
      <c r="H20" s="332"/>
      <c r="I20" s="332"/>
    </row>
    <row r="21" spans="1:9" x14ac:dyDescent="0.2">
      <c r="A21" s="338" t="s">
        <v>72</v>
      </c>
      <c r="B21" s="227">
        <v>8071</v>
      </c>
      <c r="C21" s="227">
        <v>70567</v>
      </c>
      <c r="D21" s="227">
        <v>5858</v>
      </c>
      <c r="E21" s="227">
        <v>5023</v>
      </c>
      <c r="F21" s="227">
        <v>1242</v>
      </c>
      <c r="G21" s="332"/>
      <c r="H21" s="332"/>
      <c r="I21" s="332"/>
    </row>
    <row r="22" spans="1:9" x14ac:dyDescent="0.2">
      <c r="A22" s="338" t="s">
        <v>130</v>
      </c>
      <c r="B22" s="337">
        <v>119538</v>
      </c>
      <c r="C22" s="337">
        <v>744359</v>
      </c>
      <c r="D22" s="337">
        <v>86934</v>
      </c>
      <c r="E22" s="337">
        <v>65722</v>
      </c>
      <c r="F22" s="337">
        <v>25104</v>
      </c>
      <c r="G22" s="332"/>
      <c r="H22" s="332"/>
      <c r="I22" s="332"/>
    </row>
    <row r="23" spans="1:9" x14ac:dyDescent="0.2">
      <c r="A23" s="338" t="s">
        <v>74</v>
      </c>
      <c r="B23" s="227">
        <v>466031</v>
      </c>
      <c r="C23" s="227">
        <v>5830786</v>
      </c>
      <c r="D23" s="227">
        <v>244340</v>
      </c>
      <c r="E23" s="227">
        <v>188965</v>
      </c>
      <c r="F23" s="227">
        <v>73273</v>
      </c>
      <c r="G23" s="332"/>
      <c r="H23" s="332"/>
      <c r="I23" s="332"/>
    </row>
    <row r="24" spans="1:9" x14ac:dyDescent="0.2">
      <c r="A24" s="338" t="s">
        <v>75</v>
      </c>
      <c r="B24" s="227">
        <v>645434</v>
      </c>
      <c r="C24" s="227">
        <v>3629180</v>
      </c>
      <c r="D24" s="227">
        <v>446833</v>
      </c>
      <c r="E24" s="227">
        <v>349918</v>
      </c>
      <c r="F24" s="227">
        <v>130403</v>
      </c>
      <c r="G24" s="332"/>
      <c r="H24" s="332"/>
      <c r="I24" s="332"/>
    </row>
    <row r="25" spans="1:9" x14ac:dyDescent="0.2">
      <c r="A25" s="338" t="s">
        <v>76</v>
      </c>
      <c r="B25" s="227">
        <v>18982</v>
      </c>
      <c r="C25" s="227">
        <v>113142</v>
      </c>
      <c r="D25" s="227">
        <v>14175</v>
      </c>
      <c r="E25" s="227">
        <v>12101</v>
      </c>
      <c r="F25" s="227">
        <v>3002</v>
      </c>
      <c r="G25" s="332"/>
      <c r="H25" s="332"/>
      <c r="I25" s="332"/>
    </row>
    <row r="26" spans="1:9" x14ac:dyDescent="0.2">
      <c r="A26" s="338" t="s">
        <v>126</v>
      </c>
      <c r="B26" s="227">
        <v>29876</v>
      </c>
      <c r="C26" s="227">
        <v>200215</v>
      </c>
      <c r="D26" s="227">
        <v>21105</v>
      </c>
      <c r="E26" s="227">
        <v>15972</v>
      </c>
      <c r="F26" s="227">
        <v>5880</v>
      </c>
      <c r="G26" s="332"/>
      <c r="H26" s="332"/>
      <c r="I26" s="332"/>
    </row>
    <row r="27" spans="1:9" x14ac:dyDescent="0.2">
      <c r="A27" s="338" t="s">
        <v>78</v>
      </c>
      <c r="B27" s="227">
        <v>107864</v>
      </c>
      <c r="C27" s="227">
        <v>895322</v>
      </c>
      <c r="D27" s="337">
        <v>90311</v>
      </c>
      <c r="E27" s="227">
        <v>76595</v>
      </c>
      <c r="F27" s="227">
        <v>16553</v>
      </c>
      <c r="G27" s="332"/>
      <c r="H27" s="332"/>
      <c r="I27" s="332"/>
    </row>
    <row r="28" spans="1:9" x14ac:dyDescent="0.2">
      <c r="A28" s="225" t="s">
        <v>348</v>
      </c>
      <c r="B28" s="340">
        <f>SUM(B17:B27)</f>
        <v>1688096</v>
      </c>
      <c r="C28" s="340">
        <f>SUM(C17:C27)</f>
        <v>22466747</v>
      </c>
      <c r="D28" s="340">
        <f>SUM(D17:D27)</f>
        <v>1080386</v>
      </c>
      <c r="E28" s="340">
        <f>SUM(E17:E27)</f>
        <v>838768</v>
      </c>
      <c r="F28" s="340">
        <f>SUM(F17:F27)</f>
        <v>308670</v>
      </c>
      <c r="G28" s="332"/>
      <c r="H28" s="332"/>
      <c r="I28" s="332"/>
    </row>
    <row r="29" spans="1:9" x14ac:dyDescent="0.2">
      <c r="A29" s="399"/>
      <c r="B29" s="332"/>
      <c r="C29" s="332"/>
      <c r="D29" s="332"/>
      <c r="E29" s="332"/>
      <c r="F29" s="332"/>
      <c r="G29" s="332"/>
      <c r="H29" s="332"/>
      <c r="I29" s="332"/>
    </row>
    <row r="30" spans="1:9" ht="38.25" x14ac:dyDescent="0.2">
      <c r="A30" s="338" t="s">
        <v>65</v>
      </c>
      <c r="B30" s="225" t="s">
        <v>342</v>
      </c>
      <c r="C30" s="225" t="s">
        <v>343</v>
      </c>
      <c r="D30" s="225" t="s">
        <v>344</v>
      </c>
      <c r="E30" s="511" t="s">
        <v>345</v>
      </c>
      <c r="F30" s="255" t="s">
        <v>738</v>
      </c>
      <c r="G30" s="332"/>
      <c r="H30" s="332"/>
      <c r="I30" s="332"/>
    </row>
    <row r="31" spans="1:9" x14ac:dyDescent="0.2">
      <c r="A31" s="79" t="s">
        <v>68</v>
      </c>
      <c r="B31" s="227">
        <v>159750</v>
      </c>
      <c r="C31" s="227">
        <v>1808786</v>
      </c>
      <c r="D31" s="337">
        <v>100981</v>
      </c>
      <c r="E31" s="227">
        <v>75017</v>
      </c>
      <c r="F31" s="227">
        <v>20993</v>
      </c>
      <c r="G31" s="332"/>
      <c r="H31" s="332"/>
      <c r="I31" s="332"/>
    </row>
    <row r="32" spans="1:9" x14ac:dyDescent="0.2">
      <c r="A32" s="338" t="s">
        <v>69</v>
      </c>
      <c r="B32" s="227">
        <v>13782</v>
      </c>
      <c r="C32" s="227">
        <v>122536</v>
      </c>
      <c r="D32" s="227">
        <v>8039</v>
      </c>
      <c r="E32" s="227">
        <v>6088</v>
      </c>
      <c r="F32" s="227">
        <v>1622</v>
      </c>
      <c r="G32" s="332"/>
      <c r="H32" s="332"/>
      <c r="I32" s="332"/>
    </row>
    <row r="33" spans="1:9" x14ac:dyDescent="0.2">
      <c r="A33" s="338" t="s">
        <v>70</v>
      </c>
      <c r="B33" s="227">
        <v>8326</v>
      </c>
      <c r="C33" s="227">
        <v>347006</v>
      </c>
      <c r="D33" s="227">
        <v>5414</v>
      </c>
      <c r="E33" s="227">
        <v>4443</v>
      </c>
      <c r="F33" s="337">
        <v>634</v>
      </c>
      <c r="G33" s="332"/>
      <c r="H33" s="332"/>
      <c r="I33" s="332"/>
    </row>
    <row r="34" spans="1:9" x14ac:dyDescent="0.2">
      <c r="A34" s="338" t="s">
        <v>305</v>
      </c>
      <c r="B34" s="227">
        <v>225553</v>
      </c>
      <c r="C34" s="227">
        <v>9735100</v>
      </c>
      <c r="D34" s="227">
        <v>125907</v>
      </c>
      <c r="E34" s="227">
        <v>89214</v>
      </c>
      <c r="F34" s="227">
        <v>30393</v>
      </c>
      <c r="G34" s="332"/>
      <c r="H34" s="332"/>
      <c r="I34" s="332"/>
    </row>
    <row r="35" spans="1:9" x14ac:dyDescent="0.2">
      <c r="A35" s="338" t="s">
        <v>72</v>
      </c>
      <c r="B35" s="227">
        <v>7576</v>
      </c>
      <c r="C35" s="227">
        <v>62644</v>
      </c>
      <c r="D35" s="227">
        <v>5560</v>
      </c>
      <c r="E35" s="227">
        <v>4771</v>
      </c>
      <c r="F35" s="227">
        <v>768</v>
      </c>
      <c r="G35" s="332"/>
      <c r="H35" s="332"/>
      <c r="I35" s="332"/>
    </row>
    <row r="36" spans="1:9" x14ac:dyDescent="0.2">
      <c r="A36" s="338" t="s">
        <v>130</v>
      </c>
      <c r="B36" s="337">
        <v>127574</v>
      </c>
      <c r="C36" s="337">
        <v>958322</v>
      </c>
      <c r="D36" s="337">
        <v>89098</v>
      </c>
      <c r="E36" s="337">
        <v>65797</v>
      </c>
      <c r="F36" s="337">
        <v>17500</v>
      </c>
      <c r="G36" s="332"/>
      <c r="H36" s="332"/>
      <c r="I36" s="332"/>
    </row>
    <row r="37" spans="1:9" x14ac:dyDescent="0.2">
      <c r="A37" s="338" t="s">
        <v>74</v>
      </c>
      <c r="B37" s="227">
        <v>605342</v>
      </c>
      <c r="C37" s="227">
        <v>7137162</v>
      </c>
      <c r="D37" s="227">
        <v>310180</v>
      </c>
      <c r="E37" s="227">
        <v>242372</v>
      </c>
      <c r="F37" s="227">
        <v>69911</v>
      </c>
      <c r="G37" s="332"/>
      <c r="H37" s="332"/>
      <c r="I37" s="332"/>
    </row>
    <row r="38" spans="1:9" x14ac:dyDescent="0.2">
      <c r="A38" s="338" t="s">
        <v>75</v>
      </c>
      <c r="B38" s="227">
        <v>629406</v>
      </c>
      <c r="C38" s="227">
        <v>3935194</v>
      </c>
      <c r="D38" s="227">
        <v>416514</v>
      </c>
      <c r="E38" s="227">
        <v>325024</v>
      </c>
      <c r="F38" s="227">
        <v>70956</v>
      </c>
      <c r="G38" s="332"/>
      <c r="H38" s="332"/>
      <c r="I38" s="332"/>
    </row>
    <row r="39" spans="1:9" x14ac:dyDescent="0.2">
      <c r="A39" s="338" t="s">
        <v>76</v>
      </c>
      <c r="B39" s="227">
        <v>17118</v>
      </c>
      <c r="C39" s="227">
        <v>89676</v>
      </c>
      <c r="D39" s="227">
        <v>13493</v>
      </c>
      <c r="E39" s="227">
        <v>11514</v>
      </c>
      <c r="F39" s="227">
        <v>1522</v>
      </c>
      <c r="G39" s="332"/>
      <c r="H39" s="332"/>
      <c r="I39" s="332"/>
    </row>
    <row r="40" spans="1:9" x14ac:dyDescent="0.2">
      <c r="A40" s="338" t="s">
        <v>126</v>
      </c>
      <c r="B40" s="227">
        <v>28531</v>
      </c>
      <c r="C40" s="227">
        <v>206051</v>
      </c>
      <c r="D40" s="227">
        <v>19950</v>
      </c>
      <c r="E40" s="227">
        <v>14786</v>
      </c>
      <c r="F40" s="227">
        <v>3590</v>
      </c>
      <c r="G40" s="332"/>
      <c r="H40" s="332"/>
      <c r="I40" s="332"/>
    </row>
    <row r="41" spans="1:9" x14ac:dyDescent="0.2">
      <c r="A41" s="338" t="s">
        <v>78</v>
      </c>
      <c r="B41" s="227">
        <v>106840</v>
      </c>
      <c r="C41" s="227">
        <v>917822</v>
      </c>
      <c r="D41" s="337">
        <v>87904</v>
      </c>
      <c r="E41" s="227">
        <v>74526</v>
      </c>
      <c r="F41" s="227">
        <v>9079</v>
      </c>
      <c r="G41" s="332"/>
      <c r="H41" s="332"/>
      <c r="I41" s="332"/>
    </row>
    <row r="42" spans="1:9" x14ac:dyDescent="0.2">
      <c r="A42" s="225" t="s">
        <v>348</v>
      </c>
      <c r="B42" s="340">
        <f>SUM(B31:B41)</f>
        <v>1929798</v>
      </c>
      <c r="C42" s="340">
        <f t="shared" ref="C42:F42" si="1">SUM(C31:C41)</f>
        <v>25320299</v>
      </c>
      <c r="D42" s="340">
        <f t="shared" si="1"/>
        <v>1183040</v>
      </c>
      <c r="E42" s="340">
        <f t="shared" si="1"/>
        <v>913552</v>
      </c>
      <c r="F42" s="340">
        <f t="shared" si="1"/>
        <v>226968</v>
      </c>
      <c r="G42" s="332"/>
      <c r="H42" s="332"/>
      <c r="I42" s="332"/>
    </row>
    <row r="43" spans="1:9" x14ac:dyDescent="0.2">
      <c r="A43" s="512"/>
      <c r="B43" s="240"/>
      <c r="C43" s="240"/>
      <c r="D43" s="240"/>
      <c r="E43" s="240"/>
      <c r="F43" s="240"/>
      <c r="G43" s="332"/>
      <c r="H43" s="332"/>
      <c r="I43" s="332"/>
    </row>
    <row r="44" spans="1:9" ht="38.25" x14ac:dyDescent="0.2">
      <c r="A44" s="19" t="s">
        <v>65</v>
      </c>
      <c r="B44" s="40" t="s">
        <v>342</v>
      </c>
      <c r="C44" s="40" t="s">
        <v>343</v>
      </c>
      <c r="D44" s="40" t="s">
        <v>344</v>
      </c>
      <c r="E44" s="305" t="s">
        <v>345</v>
      </c>
      <c r="F44" s="373" t="s">
        <v>739</v>
      </c>
    </row>
    <row r="45" spans="1:9" x14ac:dyDescent="0.2">
      <c r="A45" s="46" t="s">
        <v>68</v>
      </c>
      <c r="B45" s="43">
        <v>165200</v>
      </c>
      <c r="C45" s="43">
        <v>1743569</v>
      </c>
      <c r="D45" s="93">
        <v>106536</v>
      </c>
      <c r="E45" s="43">
        <v>78989</v>
      </c>
      <c r="F45" s="43">
        <v>30167</v>
      </c>
    </row>
    <row r="46" spans="1:9" x14ac:dyDescent="0.2">
      <c r="A46" s="31" t="s">
        <v>69</v>
      </c>
      <c r="B46" s="43">
        <v>13439</v>
      </c>
      <c r="C46" s="43">
        <v>124754</v>
      </c>
      <c r="D46" s="43">
        <v>7258</v>
      </c>
      <c r="E46" s="43">
        <v>5347</v>
      </c>
      <c r="F46" s="43">
        <v>2168</v>
      </c>
    </row>
    <row r="47" spans="1:9" x14ac:dyDescent="0.2">
      <c r="A47" s="31" t="s">
        <v>70</v>
      </c>
      <c r="B47" s="43">
        <v>5628</v>
      </c>
      <c r="C47" s="43">
        <v>108135</v>
      </c>
      <c r="D47" s="43">
        <v>4486</v>
      </c>
      <c r="E47" s="43">
        <v>3586</v>
      </c>
      <c r="F47" s="93">
        <v>1003</v>
      </c>
    </row>
    <row r="48" spans="1:9" x14ac:dyDescent="0.2">
      <c r="A48" s="31" t="s">
        <v>305</v>
      </c>
      <c r="B48" s="43">
        <v>214570</v>
      </c>
      <c r="C48" s="43">
        <v>7631590</v>
      </c>
      <c r="D48" s="43">
        <v>120292</v>
      </c>
      <c r="E48" s="43">
        <v>86007</v>
      </c>
      <c r="F48" s="43">
        <v>38305</v>
      </c>
    </row>
    <row r="49" spans="1:6" x14ac:dyDescent="0.2">
      <c r="A49" s="31" t="s">
        <v>72</v>
      </c>
      <c r="B49" s="43">
        <v>6236</v>
      </c>
      <c r="C49" s="43">
        <v>50572</v>
      </c>
      <c r="D49" s="43">
        <v>4606</v>
      </c>
      <c r="E49" s="43">
        <v>3972</v>
      </c>
      <c r="F49" s="43">
        <v>905</v>
      </c>
    </row>
    <row r="50" spans="1:6" x14ac:dyDescent="0.2">
      <c r="A50" s="31" t="s">
        <v>130</v>
      </c>
      <c r="B50" s="93">
        <v>205451</v>
      </c>
      <c r="C50" s="93">
        <v>1386094</v>
      </c>
      <c r="D50" s="93">
        <v>164546</v>
      </c>
      <c r="E50" s="93">
        <v>136167</v>
      </c>
      <c r="F50" s="93">
        <v>29331</v>
      </c>
    </row>
    <row r="51" spans="1:6" x14ac:dyDescent="0.2">
      <c r="A51" s="31" t="s">
        <v>74</v>
      </c>
      <c r="B51" s="43">
        <v>652612</v>
      </c>
      <c r="C51" s="43">
        <v>7811167</v>
      </c>
      <c r="D51" s="43">
        <v>343312</v>
      </c>
      <c r="E51" s="43">
        <v>270366</v>
      </c>
      <c r="F51" s="43">
        <v>97286</v>
      </c>
    </row>
    <row r="52" spans="1:6" x14ac:dyDescent="0.2">
      <c r="A52" s="31" t="s">
        <v>75</v>
      </c>
      <c r="B52" s="43">
        <v>536704</v>
      </c>
      <c r="C52" s="43">
        <v>3727105</v>
      </c>
      <c r="D52" s="43">
        <v>356268</v>
      </c>
      <c r="E52" s="43">
        <v>277999</v>
      </c>
      <c r="F52" s="43">
        <v>111448</v>
      </c>
    </row>
    <row r="53" spans="1:6" x14ac:dyDescent="0.2">
      <c r="A53" s="31" t="s">
        <v>76</v>
      </c>
      <c r="B53" s="43">
        <v>18181</v>
      </c>
      <c r="C53" s="43">
        <v>103414</v>
      </c>
      <c r="D53" s="43">
        <v>14448</v>
      </c>
      <c r="E53" s="43">
        <v>12063</v>
      </c>
      <c r="F53" s="43">
        <v>3149</v>
      </c>
    </row>
    <row r="54" spans="1:6" x14ac:dyDescent="0.2">
      <c r="A54" s="31" t="s">
        <v>303</v>
      </c>
      <c r="B54" s="43">
        <v>28056</v>
      </c>
      <c r="C54" s="43">
        <v>221636</v>
      </c>
      <c r="D54" s="43">
        <v>19278</v>
      </c>
      <c r="E54" s="43">
        <v>13924</v>
      </c>
      <c r="F54" s="43">
        <v>5671</v>
      </c>
    </row>
    <row r="55" spans="1:6" x14ac:dyDescent="0.2">
      <c r="A55" s="31" t="s">
        <v>78</v>
      </c>
      <c r="B55" s="43">
        <v>127843</v>
      </c>
      <c r="C55" s="43">
        <v>813099</v>
      </c>
      <c r="D55" s="93">
        <v>107713</v>
      </c>
      <c r="E55" s="43">
        <v>91182</v>
      </c>
      <c r="F55" s="43">
        <v>20133</v>
      </c>
    </row>
    <row r="56" spans="1:6" x14ac:dyDescent="0.2">
      <c r="A56" s="334" t="s">
        <v>348</v>
      </c>
      <c r="B56" s="342">
        <f>SUM(B45:B55)</f>
        <v>1973920</v>
      </c>
      <c r="C56" s="342">
        <f t="shared" ref="C56:F56" si="2">SUM(C45:C55)</f>
        <v>23721135</v>
      </c>
      <c r="D56" s="342">
        <f t="shared" si="2"/>
        <v>1248743</v>
      </c>
      <c r="E56" s="342">
        <f t="shared" si="2"/>
        <v>979602</v>
      </c>
      <c r="F56" s="342">
        <f t="shared" si="2"/>
        <v>339566</v>
      </c>
    </row>
    <row r="57" spans="1:6" x14ac:dyDescent="0.2">
      <c r="A57" s="332"/>
      <c r="B57" s="332"/>
      <c r="C57" s="332"/>
      <c r="D57" s="332"/>
      <c r="E57" s="332"/>
      <c r="F57" s="332"/>
    </row>
    <row r="58" spans="1:6" ht="38.25" x14ac:dyDescent="0.2">
      <c r="A58" s="19" t="s">
        <v>65</v>
      </c>
      <c r="B58" s="40" t="s">
        <v>342</v>
      </c>
      <c r="C58" s="40" t="s">
        <v>343</v>
      </c>
      <c r="D58" s="40" t="s">
        <v>344</v>
      </c>
      <c r="E58" s="305" t="s">
        <v>345</v>
      </c>
      <c r="F58" s="373" t="s">
        <v>740</v>
      </c>
    </row>
    <row r="59" spans="1:6" x14ac:dyDescent="0.2">
      <c r="A59" s="31" t="s">
        <v>68</v>
      </c>
      <c r="B59" s="43">
        <v>199316</v>
      </c>
      <c r="C59" s="43">
        <v>2420483</v>
      </c>
      <c r="D59" s="93">
        <v>139685</v>
      </c>
      <c r="E59" s="43">
        <v>109250</v>
      </c>
      <c r="F59" s="43">
        <v>23061</v>
      </c>
    </row>
    <row r="60" spans="1:6" x14ac:dyDescent="0.2">
      <c r="A60" s="31" t="s">
        <v>69</v>
      </c>
      <c r="B60" s="43">
        <v>13772</v>
      </c>
      <c r="C60" s="43">
        <v>177994</v>
      </c>
      <c r="D60" s="43">
        <v>5236</v>
      </c>
      <c r="E60" s="43">
        <v>3362</v>
      </c>
      <c r="F60" s="43">
        <v>1534</v>
      </c>
    </row>
    <row r="61" spans="1:6" x14ac:dyDescent="0.2">
      <c r="A61" s="31" t="s">
        <v>70</v>
      </c>
      <c r="B61" s="43">
        <v>2504</v>
      </c>
      <c r="C61" s="43">
        <v>57720</v>
      </c>
      <c r="D61" s="43">
        <v>2093</v>
      </c>
      <c r="E61" s="43">
        <v>1764</v>
      </c>
      <c r="F61" s="93">
        <v>231</v>
      </c>
    </row>
    <row r="62" spans="1:6" x14ac:dyDescent="0.2">
      <c r="A62" s="31" t="s">
        <v>305</v>
      </c>
      <c r="B62" s="43">
        <v>191134</v>
      </c>
      <c r="C62" s="43">
        <v>7011266</v>
      </c>
      <c r="D62" s="43">
        <v>108531</v>
      </c>
      <c r="E62" s="43">
        <v>79533</v>
      </c>
      <c r="F62" s="43">
        <v>23753</v>
      </c>
    </row>
    <row r="63" spans="1:6" x14ac:dyDescent="0.2">
      <c r="A63" s="31" t="s">
        <v>72</v>
      </c>
      <c r="B63" s="43">
        <v>4566</v>
      </c>
      <c r="C63" s="43">
        <v>143683</v>
      </c>
      <c r="D63" s="43">
        <v>3092</v>
      </c>
      <c r="E63" s="43">
        <v>2707</v>
      </c>
      <c r="F63" s="43">
        <v>424</v>
      </c>
    </row>
    <row r="64" spans="1:6" x14ac:dyDescent="0.2">
      <c r="A64" s="31" t="s">
        <v>130</v>
      </c>
      <c r="B64" s="93">
        <v>94768</v>
      </c>
      <c r="C64" s="93">
        <v>915566</v>
      </c>
      <c r="D64" s="93">
        <v>64358</v>
      </c>
      <c r="E64" s="93">
        <v>46532</v>
      </c>
      <c r="F64" s="93">
        <v>13536</v>
      </c>
    </row>
    <row r="65" spans="1:17" x14ac:dyDescent="0.2">
      <c r="A65" s="31" t="s">
        <v>74</v>
      </c>
      <c r="B65" s="43">
        <v>230192</v>
      </c>
      <c r="C65" s="43">
        <v>3059401</v>
      </c>
      <c r="D65" s="43">
        <v>118902</v>
      </c>
      <c r="E65" s="43">
        <v>92513</v>
      </c>
      <c r="F65" s="43">
        <v>28053</v>
      </c>
    </row>
    <row r="66" spans="1:17" x14ac:dyDescent="0.2">
      <c r="A66" s="31" t="s">
        <v>75</v>
      </c>
      <c r="B66" s="43">
        <v>425601</v>
      </c>
      <c r="C66" s="43">
        <v>3745528</v>
      </c>
      <c r="D66" s="43">
        <v>287337</v>
      </c>
      <c r="E66" s="43">
        <v>226258</v>
      </c>
      <c r="F66" s="43">
        <v>46135</v>
      </c>
    </row>
    <row r="67" spans="1:17" x14ac:dyDescent="0.2">
      <c r="A67" s="31" t="s">
        <v>76</v>
      </c>
      <c r="B67" s="43">
        <v>11300</v>
      </c>
      <c r="C67" s="43">
        <v>165812</v>
      </c>
      <c r="D67" s="43">
        <v>8349</v>
      </c>
      <c r="E67" s="43">
        <v>6857</v>
      </c>
      <c r="F67" s="43">
        <v>1275</v>
      </c>
    </row>
    <row r="68" spans="1:17" x14ac:dyDescent="0.2">
      <c r="A68" s="31" t="s">
        <v>303</v>
      </c>
      <c r="B68" s="43">
        <v>25614</v>
      </c>
      <c r="C68" s="43">
        <v>205349</v>
      </c>
      <c r="D68" s="43">
        <v>17425</v>
      </c>
      <c r="E68" s="43">
        <v>12821</v>
      </c>
      <c r="F68" s="43">
        <v>3329</v>
      </c>
    </row>
    <row r="69" spans="1:17" x14ac:dyDescent="0.2">
      <c r="A69" s="31" t="s">
        <v>78</v>
      </c>
      <c r="B69" s="43">
        <v>119831</v>
      </c>
      <c r="C69" s="43">
        <v>714477</v>
      </c>
      <c r="D69" s="93">
        <v>100968</v>
      </c>
      <c r="E69" s="43">
        <v>85070</v>
      </c>
      <c r="F69" s="43">
        <v>8745</v>
      </c>
    </row>
    <row r="70" spans="1:17" s="14" customFormat="1" x14ac:dyDescent="0.2">
      <c r="A70" s="85" t="s">
        <v>79</v>
      </c>
      <c r="B70" s="513">
        <f>SUM(B59:B69)</f>
        <v>1318598</v>
      </c>
      <c r="C70" s="513">
        <f t="shared" ref="C70:F70" si="3">SUM(C59:C69)</f>
        <v>18617279</v>
      </c>
      <c r="D70" s="513">
        <f t="shared" si="3"/>
        <v>855976</v>
      </c>
      <c r="E70" s="513">
        <f t="shared" si="3"/>
        <v>666667</v>
      </c>
      <c r="F70" s="513">
        <f t="shared" si="3"/>
        <v>150076</v>
      </c>
      <c r="G70" s="27"/>
      <c r="H70" s="27"/>
      <c r="I70" s="27"/>
      <c r="J70" s="27"/>
      <c r="K70" s="27"/>
      <c r="L70" s="27"/>
      <c r="M70" s="27"/>
      <c r="N70" s="27"/>
      <c r="O70" s="27"/>
      <c r="P70" s="27"/>
      <c r="Q70" s="27"/>
    </row>
    <row r="71" spans="1:17" x14ac:dyDescent="0.2">
      <c r="A71" s="332"/>
      <c r="B71" s="332"/>
      <c r="C71" s="332"/>
      <c r="D71" s="332"/>
      <c r="E71" s="332"/>
      <c r="F71" s="332"/>
    </row>
    <row r="72" spans="1:17" ht="38.25" x14ac:dyDescent="0.2">
      <c r="A72" s="19" t="s">
        <v>65</v>
      </c>
      <c r="B72" s="40" t="s">
        <v>342</v>
      </c>
      <c r="C72" s="40" t="s">
        <v>343</v>
      </c>
      <c r="D72" s="40" t="s">
        <v>344</v>
      </c>
      <c r="E72" s="305" t="s">
        <v>345</v>
      </c>
      <c r="F72" s="373" t="s">
        <v>741</v>
      </c>
    </row>
    <row r="73" spans="1:17" x14ac:dyDescent="0.2">
      <c r="A73" s="31" t="s">
        <v>68</v>
      </c>
      <c r="B73" s="43">
        <v>191478</v>
      </c>
      <c r="C73" s="43">
        <v>2205316</v>
      </c>
      <c r="D73" s="93">
        <v>129351</v>
      </c>
      <c r="E73" s="43">
        <v>101676</v>
      </c>
      <c r="F73" s="43">
        <v>32334</v>
      </c>
    </row>
    <row r="74" spans="1:17" x14ac:dyDescent="0.2">
      <c r="A74" s="31" t="s">
        <v>69</v>
      </c>
      <c r="B74" s="43">
        <v>16270</v>
      </c>
      <c r="C74" s="43">
        <v>184821</v>
      </c>
      <c r="D74" s="43">
        <v>8779</v>
      </c>
      <c r="E74" s="43">
        <v>6607</v>
      </c>
      <c r="F74" s="43">
        <v>2495</v>
      </c>
    </row>
    <row r="75" spans="1:17" x14ac:dyDescent="0.2">
      <c r="A75" s="31" t="s">
        <v>70</v>
      </c>
      <c r="B75" s="43">
        <v>2241</v>
      </c>
      <c r="C75" s="43">
        <v>13695</v>
      </c>
      <c r="D75" s="43">
        <v>1935</v>
      </c>
      <c r="E75" s="43">
        <v>1631</v>
      </c>
      <c r="F75" s="93">
        <v>402</v>
      </c>
    </row>
    <row r="76" spans="1:17" x14ac:dyDescent="0.2">
      <c r="A76" s="31" t="s">
        <v>305</v>
      </c>
      <c r="B76" s="43">
        <v>155369</v>
      </c>
      <c r="C76" s="43">
        <v>5690078</v>
      </c>
      <c r="D76" s="43">
        <v>81529</v>
      </c>
      <c r="E76" s="43">
        <v>55117</v>
      </c>
      <c r="F76" s="43">
        <v>26623</v>
      </c>
    </row>
    <row r="77" spans="1:17" x14ac:dyDescent="0.2">
      <c r="A77" s="31" t="s">
        <v>72</v>
      </c>
      <c r="B77" s="43">
        <v>5044</v>
      </c>
      <c r="C77" s="43">
        <v>37090</v>
      </c>
      <c r="D77" s="43">
        <v>3477</v>
      </c>
      <c r="E77" s="43">
        <v>3045</v>
      </c>
      <c r="F77" s="43">
        <v>698</v>
      </c>
    </row>
    <row r="78" spans="1:17" x14ac:dyDescent="0.2">
      <c r="A78" s="31" t="s">
        <v>130</v>
      </c>
      <c r="B78" s="93">
        <v>35281</v>
      </c>
      <c r="C78" s="93">
        <v>251786</v>
      </c>
      <c r="D78" s="93">
        <v>23036</v>
      </c>
      <c r="E78" s="93">
        <v>17939</v>
      </c>
      <c r="F78" s="93">
        <v>8699</v>
      </c>
    </row>
    <row r="79" spans="1:17" x14ac:dyDescent="0.2">
      <c r="A79" s="31" t="s">
        <v>74</v>
      </c>
      <c r="B79" s="43">
        <v>87176</v>
      </c>
      <c r="C79" s="43">
        <v>1513257</v>
      </c>
      <c r="D79" s="43">
        <v>37412</v>
      </c>
      <c r="E79" s="43">
        <v>24098</v>
      </c>
      <c r="F79" s="43">
        <v>14480</v>
      </c>
    </row>
    <row r="80" spans="1:17" x14ac:dyDescent="0.2">
      <c r="A80" s="31" t="s">
        <v>75</v>
      </c>
      <c r="B80" s="43">
        <v>435375</v>
      </c>
      <c r="C80" s="43">
        <v>2700947</v>
      </c>
      <c r="D80" s="43">
        <v>287305</v>
      </c>
      <c r="E80" s="43">
        <v>229543</v>
      </c>
      <c r="F80" s="43">
        <v>88617</v>
      </c>
    </row>
    <row r="81" spans="1:6" x14ac:dyDescent="0.2">
      <c r="A81" s="31" t="s">
        <v>76</v>
      </c>
      <c r="B81" s="43">
        <v>18437</v>
      </c>
      <c r="C81" s="43">
        <v>152661</v>
      </c>
      <c r="D81" s="43">
        <v>13475</v>
      </c>
      <c r="E81" s="43">
        <v>10981</v>
      </c>
      <c r="F81" s="43">
        <v>3340</v>
      </c>
    </row>
    <row r="82" spans="1:6" x14ac:dyDescent="0.2">
      <c r="A82" s="31" t="s">
        <v>303</v>
      </c>
      <c r="B82" s="43">
        <v>19897</v>
      </c>
      <c r="C82" s="43">
        <v>103047</v>
      </c>
      <c r="D82" s="43">
        <v>14808</v>
      </c>
      <c r="E82" s="43">
        <v>11372</v>
      </c>
      <c r="F82" s="43">
        <v>4331</v>
      </c>
    </row>
    <row r="83" spans="1:6" s="14" customFormat="1" x14ac:dyDescent="0.2">
      <c r="A83" s="31" t="s">
        <v>78</v>
      </c>
      <c r="B83" s="43">
        <v>142290</v>
      </c>
      <c r="C83" s="43">
        <v>801448</v>
      </c>
      <c r="D83" s="93">
        <v>117837</v>
      </c>
      <c r="E83" s="43">
        <v>98760</v>
      </c>
      <c r="F83" s="43">
        <v>23359</v>
      </c>
    </row>
    <row r="84" spans="1:6" x14ac:dyDescent="0.2">
      <c r="A84" s="85" t="s">
        <v>79</v>
      </c>
      <c r="B84" s="513">
        <f>SUM(B73:B83)</f>
        <v>1108858</v>
      </c>
      <c r="C84" s="513">
        <f>SUM(C73:C83)</f>
        <v>13654146</v>
      </c>
      <c r="D84" s="513">
        <f>SUM(D73:D83)</f>
        <v>718944</v>
      </c>
      <c r="E84" s="513">
        <f>SUM(E73:E83)</f>
        <v>560769</v>
      </c>
      <c r="F84" s="513">
        <f>SUM(F73:F83)</f>
        <v>205378</v>
      </c>
    </row>
    <row r="86" spans="1:6" ht="38.25" x14ac:dyDescent="0.2">
      <c r="A86" s="19" t="s">
        <v>65</v>
      </c>
      <c r="B86" s="40" t="s">
        <v>342</v>
      </c>
      <c r="C86" s="40" t="s">
        <v>343</v>
      </c>
      <c r="D86" s="40" t="s">
        <v>344</v>
      </c>
      <c r="E86" s="305" t="s">
        <v>345</v>
      </c>
      <c r="F86" s="373" t="s">
        <v>742</v>
      </c>
    </row>
    <row r="87" spans="1:6" x14ac:dyDescent="0.2">
      <c r="A87" s="31" t="s">
        <v>68</v>
      </c>
      <c r="B87" s="43">
        <v>160681</v>
      </c>
      <c r="C87" s="43">
        <v>1799677</v>
      </c>
      <c r="D87" s="93">
        <v>109905</v>
      </c>
      <c r="E87" s="43">
        <v>89050</v>
      </c>
      <c r="F87" s="43">
        <v>17838</v>
      </c>
    </row>
    <row r="88" spans="1:6" x14ac:dyDescent="0.2">
      <c r="A88" s="31" t="s">
        <v>69</v>
      </c>
      <c r="B88" s="43">
        <v>6366</v>
      </c>
      <c r="C88" s="43">
        <v>86010</v>
      </c>
      <c r="D88" s="43">
        <v>2548</v>
      </c>
      <c r="E88" s="43">
        <v>1861</v>
      </c>
      <c r="F88" s="43">
        <v>712</v>
      </c>
    </row>
    <row r="89" spans="1:6" x14ac:dyDescent="0.2">
      <c r="A89" s="31" t="s">
        <v>70</v>
      </c>
      <c r="B89" s="43">
        <v>1195</v>
      </c>
      <c r="C89" s="43">
        <v>7220</v>
      </c>
      <c r="D89" s="43">
        <v>979</v>
      </c>
      <c r="E89" s="43">
        <v>860</v>
      </c>
      <c r="F89" s="93">
        <v>114</v>
      </c>
    </row>
    <row r="90" spans="1:6" x14ac:dyDescent="0.2">
      <c r="A90" s="31" t="s">
        <v>305</v>
      </c>
      <c r="B90" s="43">
        <v>144585</v>
      </c>
      <c r="C90" s="43">
        <v>3472493</v>
      </c>
      <c r="D90" s="43">
        <v>80801</v>
      </c>
      <c r="E90" s="43">
        <v>61119</v>
      </c>
      <c r="F90" s="43">
        <v>16217</v>
      </c>
    </row>
    <row r="91" spans="1:6" x14ac:dyDescent="0.2">
      <c r="A91" s="31" t="s">
        <v>72</v>
      </c>
      <c r="B91" s="43">
        <v>3563</v>
      </c>
      <c r="C91" s="43">
        <v>25293</v>
      </c>
      <c r="D91" s="43">
        <v>2011</v>
      </c>
      <c r="E91" s="43">
        <v>1702</v>
      </c>
      <c r="F91" s="43">
        <v>303</v>
      </c>
    </row>
    <row r="92" spans="1:6" x14ac:dyDescent="0.2">
      <c r="A92" s="31" t="s">
        <v>130</v>
      </c>
      <c r="B92" s="93">
        <v>53247</v>
      </c>
      <c r="C92" s="93">
        <v>377739</v>
      </c>
      <c r="D92" s="93">
        <v>34902</v>
      </c>
      <c r="E92" s="93">
        <v>27580</v>
      </c>
      <c r="F92" s="93">
        <v>7237</v>
      </c>
    </row>
    <row r="93" spans="1:6" x14ac:dyDescent="0.2">
      <c r="A93" s="31" t="s">
        <v>74</v>
      </c>
      <c r="B93" s="43">
        <v>74206</v>
      </c>
      <c r="C93" s="43">
        <v>1298537</v>
      </c>
      <c r="D93" s="43">
        <v>29103</v>
      </c>
      <c r="E93" s="43">
        <v>18935</v>
      </c>
      <c r="F93" s="43">
        <v>10171</v>
      </c>
    </row>
    <row r="94" spans="1:6" x14ac:dyDescent="0.2">
      <c r="A94" s="31" t="s">
        <v>75</v>
      </c>
      <c r="B94" s="43">
        <v>440891</v>
      </c>
      <c r="C94" s="43">
        <v>3202873</v>
      </c>
      <c r="D94" s="43">
        <v>289997</v>
      </c>
      <c r="E94" s="43">
        <v>234115</v>
      </c>
      <c r="F94" s="43">
        <v>47962</v>
      </c>
    </row>
    <row r="95" spans="1:6" x14ac:dyDescent="0.2">
      <c r="A95" s="31" t="s">
        <v>76</v>
      </c>
      <c r="B95" s="43">
        <v>19070</v>
      </c>
      <c r="C95" s="43">
        <v>161490</v>
      </c>
      <c r="D95" s="43">
        <v>13974</v>
      </c>
      <c r="E95" s="43">
        <v>11463</v>
      </c>
      <c r="F95" s="43">
        <v>2118</v>
      </c>
    </row>
    <row r="96" spans="1:6" x14ac:dyDescent="0.2">
      <c r="A96" s="31" t="s">
        <v>303</v>
      </c>
      <c r="B96" s="43">
        <v>19878</v>
      </c>
      <c r="C96" s="43">
        <v>111178</v>
      </c>
      <c r="D96" s="43">
        <v>14634</v>
      </c>
      <c r="E96" s="43">
        <v>11474</v>
      </c>
      <c r="F96" s="43">
        <v>2551</v>
      </c>
    </row>
    <row r="97" spans="1:6" x14ac:dyDescent="0.2">
      <c r="A97" s="31" t="s">
        <v>78</v>
      </c>
      <c r="B97" s="43">
        <v>155635</v>
      </c>
      <c r="C97" s="43">
        <v>921255</v>
      </c>
      <c r="D97" s="93">
        <v>123204</v>
      </c>
      <c r="E97" s="43">
        <v>104944</v>
      </c>
      <c r="F97" s="43">
        <v>11663</v>
      </c>
    </row>
    <row r="98" spans="1:6" x14ac:dyDescent="0.2">
      <c r="A98" s="85" t="s">
        <v>79</v>
      </c>
      <c r="B98" s="513">
        <f>SUM(B87:B97)</f>
        <v>1079317</v>
      </c>
      <c r="C98" s="513">
        <f>SUM(C87:C97)</f>
        <v>11463765</v>
      </c>
      <c r="D98" s="513">
        <f>SUM(D87:D97)</f>
        <v>702058</v>
      </c>
      <c r="E98" s="513">
        <f>SUM(E87:E97)</f>
        <v>563103</v>
      </c>
      <c r="F98" s="513">
        <f>SUM(F87:F97)</f>
        <v>116886</v>
      </c>
    </row>
    <row r="100" spans="1:6" ht="38.25" x14ac:dyDescent="0.2">
      <c r="A100" s="19" t="s">
        <v>65</v>
      </c>
      <c r="B100" s="40" t="s">
        <v>342</v>
      </c>
      <c r="C100" s="40" t="s">
        <v>343</v>
      </c>
      <c r="D100" s="40" t="s">
        <v>344</v>
      </c>
      <c r="E100" s="305" t="s">
        <v>345</v>
      </c>
      <c r="F100" s="373" t="s">
        <v>743</v>
      </c>
    </row>
    <row r="101" spans="1:6" x14ac:dyDescent="0.2">
      <c r="A101" s="31" t="s">
        <v>68</v>
      </c>
      <c r="B101" s="43">
        <v>145765</v>
      </c>
      <c r="C101" s="43">
        <v>1613397</v>
      </c>
      <c r="D101" s="43">
        <v>96327</v>
      </c>
      <c r="E101" s="43">
        <v>80426</v>
      </c>
      <c r="F101" s="43">
        <v>14890</v>
      </c>
    </row>
    <row r="102" spans="1:6" x14ac:dyDescent="0.2">
      <c r="A102" s="31" t="s">
        <v>69</v>
      </c>
      <c r="B102" s="43">
        <v>7745</v>
      </c>
      <c r="C102" s="43">
        <v>86406</v>
      </c>
      <c r="D102" s="43">
        <v>4014</v>
      </c>
      <c r="E102" s="43">
        <v>3291</v>
      </c>
      <c r="F102" s="43">
        <v>840</v>
      </c>
    </row>
    <row r="103" spans="1:6" x14ac:dyDescent="0.2">
      <c r="A103" s="31" t="s">
        <v>71</v>
      </c>
      <c r="B103" s="43">
        <v>143781</v>
      </c>
      <c r="C103" s="43">
        <v>1636681</v>
      </c>
      <c r="D103" s="43">
        <v>82771</v>
      </c>
      <c r="E103" s="43">
        <v>65908</v>
      </c>
      <c r="F103" s="93">
        <v>15040</v>
      </c>
    </row>
    <row r="104" spans="1:6" x14ac:dyDescent="0.2">
      <c r="A104" s="31" t="s">
        <v>73</v>
      </c>
      <c r="B104" s="43">
        <v>78161</v>
      </c>
      <c r="C104" s="43">
        <v>757185</v>
      </c>
      <c r="D104" s="43">
        <v>44726</v>
      </c>
      <c r="E104" s="43">
        <v>32953</v>
      </c>
      <c r="F104" s="43">
        <v>11421</v>
      </c>
    </row>
    <row r="105" spans="1:6" x14ac:dyDescent="0.2">
      <c r="A105" s="31" t="s">
        <v>74</v>
      </c>
      <c r="B105" s="43">
        <v>64290</v>
      </c>
      <c r="C105" s="43">
        <v>1137682</v>
      </c>
      <c r="D105" s="43">
        <v>22482</v>
      </c>
      <c r="E105" s="43">
        <v>15685</v>
      </c>
      <c r="F105" s="43">
        <v>7965</v>
      </c>
    </row>
    <row r="106" spans="1:6" x14ac:dyDescent="0.2">
      <c r="A106" s="31" t="s">
        <v>75</v>
      </c>
      <c r="B106" s="43">
        <v>347349</v>
      </c>
      <c r="C106" s="43">
        <v>2710866</v>
      </c>
      <c r="D106" s="43">
        <v>244569</v>
      </c>
      <c r="E106" s="43">
        <v>205071</v>
      </c>
      <c r="F106" s="43">
        <v>36580</v>
      </c>
    </row>
    <row r="107" spans="1:6" x14ac:dyDescent="0.2">
      <c r="A107" s="31" t="s">
        <v>76</v>
      </c>
      <c r="B107" s="43">
        <v>16433</v>
      </c>
      <c r="C107" s="43">
        <v>152974</v>
      </c>
      <c r="D107" s="43">
        <v>11683</v>
      </c>
      <c r="E107" s="43">
        <v>9696</v>
      </c>
      <c r="F107" s="43">
        <v>1939</v>
      </c>
    </row>
    <row r="108" spans="1:6" x14ac:dyDescent="0.2">
      <c r="A108" s="31" t="s">
        <v>77</v>
      </c>
      <c r="B108" s="43">
        <v>24190</v>
      </c>
      <c r="C108" s="43">
        <v>168092</v>
      </c>
      <c r="D108" s="43">
        <v>16844</v>
      </c>
      <c r="E108" s="43">
        <v>13586</v>
      </c>
      <c r="F108" s="43">
        <v>3126</v>
      </c>
    </row>
    <row r="109" spans="1:6" x14ac:dyDescent="0.2">
      <c r="A109" s="64" t="s">
        <v>348</v>
      </c>
      <c r="B109" s="43">
        <f>SUM(B101:B108)</f>
        <v>827714</v>
      </c>
      <c r="C109" s="43">
        <f>SUM(C101:C108)</f>
        <v>8263283</v>
      </c>
      <c r="D109" s="43">
        <f>SUM(D101:D108)</f>
        <v>523416</v>
      </c>
      <c r="E109" s="43">
        <f>SUM(E101:E108)</f>
        <v>426616</v>
      </c>
      <c r="F109" s="43">
        <f>SUM(F101:F108)</f>
        <v>91801</v>
      </c>
    </row>
    <row r="111" spans="1:6" ht="38.25" x14ac:dyDescent="0.2">
      <c r="A111" s="19" t="s">
        <v>65</v>
      </c>
      <c r="B111" s="40" t="s">
        <v>342</v>
      </c>
      <c r="C111" s="40" t="s">
        <v>343</v>
      </c>
      <c r="D111" s="40" t="s">
        <v>344</v>
      </c>
      <c r="E111" s="305" t="s">
        <v>345</v>
      </c>
      <c r="F111" s="373" t="s">
        <v>744</v>
      </c>
    </row>
    <row r="112" spans="1:6" x14ac:dyDescent="0.2">
      <c r="A112" s="31" t="s">
        <v>68</v>
      </c>
      <c r="B112" s="43">
        <v>125817</v>
      </c>
      <c r="C112" s="43">
        <v>1394032</v>
      </c>
      <c r="D112" s="43">
        <v>84470</v>
      </c>
      <c r="E112" s="43"/>
      <c r="F112" s="43">
        <v>12770</v>
      </c>
    </row>
    <row r="113" spans="1:13" x14ac:dyDescent="0.2">
      <c r="A113" s="31" t="s">
        <v>69</v>
      </c>
      <c r="B113" s="45" t="s">
        <v>745</v>
      </c>
      <c r="C113" s="45" t="s">
        <v>745</v>
      </c>
      <c r="D113" s="45" t="s">
        <v>745</v>
      </c>
      <c r="E113" s="45" t="s">
        <v>745</v>
      </c>
      <c r="F113" s="45" t="s">
        <v>745</v>
      </c>
    </row>
    <row r="114" spans="1:13" x14ac:dyDescent="0.2">
      <c r="A114" s="31" t="s">
        <v>71</v>
      </c>
      <c r="B114" s="43">
        <v>141171</v>
      </c>
      <c r="C114" s="43">
        <v>1607037</v>
      </c>
      <c r="D114" s="43">
        <v>78948</v>
      </c>
      <c r="E114" s="43"/>
      <c r="F114" s="93">
        <v>14682</v>
      </c>
    </row>
    <row r="115" spans="1:13" x14ac:dyDescent="0.2">
      <c r="A115" s="31" t="s">
        <v>73</v>
      </c>
      <c r="B115" s="43">
        <v>74193</v>
      </c>
      <c r="C115" s="43">
        <v>735937</v>
      </c>
      <c r="D115" s="43">
        <v>41991</v>
      </c>
      <c r="E115" s="43"/>
      <c r="F115" s="43">
        <v>10311</v>
      </c>
    </row>
    <row r="116" spans="1:13" x14ac:dyDescent="0.2">
      <c r="A116" s="31" t="s">
        <v>74</v>
      </c>
      <c r="B116" s="43">
        <v>53574</v>
      </c>
      <c r="C116" s="43">
        <v>979938</v>
      </c>
      <c r="D116" s="43">
        <v>17740</v>
      </c>
      <c r="E116" s="43"/>
      <c r="F116" s="43">
        <v>6556</v>
      </c>
    </row>
    <row r="117" spans="1:13" x14ac:dyDescent="0.2">
      <c r="A117" s="31" t="s">
        <v>75</v>
      </c>
      <c r="B117" s="43">
        <v>257646</v>
      </c>
      <c r="C117" s="43">
        <v>2285747</v>
      </c>
      <c r="D117" s="43">
        <v>187325</v>
      </c>
      <c r="E117" s="43"/>
      <c r="F117" s="43">
        <v>26723</v>
      </c>
    </row>
    <row r="118" spans="1:13" x14ac:dyDescent="0.2">
      <c r="A118" s="31" t="s">
        <v>76</v>
      </c>
      <c r="B118" s="43">
        <v>11242</v>
      </c>
      <c r="C118" s="43">
        <v>117277</v>
      </c>
      <c r="D118" s="43">
        <v>7857</v>
      </c>
      <c r="E118" s="43"/>
      <c r="F118" s="43">
        <v>1343</v>
      </c>
    </row>
    <row r="119" spans="1:13" x14ac:dyDescent="0.2">
      <c r="A119" s="31" t="s">
        <v>77</v>
      </c>
      <c r="B119" s="43">
        <v>43722</v>
      </c>
      <c r="C119" s="43">
        <v>479754</v>
      </c>
      <c r="D119" s="43">
        <v>24748</v>
      </c>
      <c r="E119" s="43"/>
      <c r="F119" s="43">
        <v>5346</v>
      </c>
    </row>
    <row r="120" spans="1:13" x14ac:dyDescent="0.2">
      <c r="A120" s="64" t="s">
        <v>348</v>
      </c>
      <c r="B120" s="43">
        <f>SUM(B112:B119)</f>
        <v>707365</v>
      </c>
      <c r="C120" s="43">
        <f>SUM(C112:C119)</f>
        <v>7599722</v>
      </c>
      <c r="D120" s="43">
        <f>SUM(D112:D119)</f>
        <v>443079</v>
      </c>
      <c r="E120" s="43">
        <f>SUM(E112:E119)</f>
        <v>0</v>
      </c>
      <c r="F120" s="43">
        <f>SUM(F112:F119)</f>
        <v>77731</v>
      </c>
    </row>
    <row r="123" spans="1:13" x14ac:dyDescent="0.2">
      <c r="A123" s="335" t="s">
        <v>613</v>
      </c>
      <c r="B123" s="334" t="s">
        <v>378</v>
      </c>
      <c r="C123" s="334" t="s">
        <v>376</v>
      </c>
      <c r="D123" s="334" t="s">
        <v>374</v>
      </c>
      <c r="E123" s="334" t="s">
        <v>746</v>
      </c>
      <c r="F123" s="14"/>
    </row>
    <row r="124" spans="1:13" x14ac:dyDescent="0.2">
      <c r="A124" s="334" t="s">
        <v>557</v>
      </c>
      <c r="B124" s="43">
        <f>C120</f>
        <v>7599722</v>
      </c>
      <c r="C124" s="43">
        <f>B120</f>
        <v>707365</v>
      </c>
      <c r="D124" s="43">
        <f>D120</f>
        <v>443079</v>
      </c>
      <c r="E124" s="43">
        <f>F120</f>
        <v>77731</v>
      </c>
      <c r="I124"/>
      <c r="J124"/>
      <c r="K124"/>
      <c r="L124"/>
      <c r="M124"/>
    </row>
    <row r="125" spans="1:13" x14ac:dyDescent="0.2">
      <c r="A125" s="334" t="s">
        <v>560</v>
      </c>
      <c r="B125" s="43">
        <f>C109</f>
        <v>8263283</v>
      </c>
      <c r="C125" s="43">
        <f>B109</f>
        <v>827714</v>
      </c>
      <c r="D125" s="43">
        <f>D109</f>
        <v>523416</v>
      </c>
      <c r="E125" s="43">
        <f>F109</f>
        <v>91801</v>
      </c>
      <c r="I125"/>
      <c r="J125"/>
      <c r="K125"/>
      <c r="L125"/>
      <c r="M125"/>
    </row>
    <row r="126" spans="1:13" x14ac:dyDescent="0.2">
      <c r="A126" s="334" t="s">
        <v>563</v>
      </c>
      <c r="B126" s="513">
        <f>C98</f>
        <v>11463765</v>
      </c>
      <c r="C126" s="513">
        <f>B98</f>
        <v>1079317</v>
      </c>
      <c r="D126" s="513">
        <f>D98</f>
        <v>702058</v>
      </c>
      <c r="E126" s="513">
        <f>F98</f>
        <v>116886</v>
      </c>
    </row>
    <row r="127" spans="1:13" x14ac:dyDescent="0.2">
      <c r="A127" s="334" t="s">
        <v>566</v>
      </c>
      <c r="B127" s="513">
        <f>C84</f>
        <v>13654146</v>
      </c>
      <c r="C127" s="513">
        <f>B84</f>
        <v>1108858</v>
      </c>
      <c r="D127" s="513">
        <f>D84</f>
        <v>718944</v>
      </c>
      <c r="E127" s="513">
        <f>F84</f>
        <v>205378</v>
      </c>
    </row>
    <row r="128" spans="1:13" x14ac:dyDescent="0.2">
      <c r="A128" s="334" t="s">
        <v>569</v>
      </c>
      <c r="B128" s="513">
        <f>C70</f>
        <v>18617279</v>
      </c>
      <c r="C128" s="513">
        <f>B70</f>
        <v>1318598</v>
      </c>
      <c r="D128" s="513">
        <f>D70</f>
        <v>855976</v>
      </c>
      <c r="E128" s="513">
        <f>F70</f>
        <v>150076</v>
      </c>
    </row>
    <row r="129" spans="1:12" x14ac:dyDescent="0.2">
      <c r="A129" s="334" t="s">
        <v>572</v>
      </c>
      <c r="B129" s="513">
        <f>C56</f>
        <v>23721135</v>
      </c>
      <c r="C129" s="513">
        <f>B56</f>
        <v>1973920</v>
      </c>
      <c r="D129" s="513">
        <f>D56</f>
        <v>1248743</v>
      </c>
      <c r="E129" s="513">
        <f>F56</f>
        <v>339566</v>
      </c>
    </row>
    <row r="130" spans="1:12" x14ac:dyDescent="0.2">
      <c r="A130" s="334" t="s">
        <v>575</v>
      </c>
      <c r="B130" s="513">
        <f>C42</f>
        <v>25320299</v>
      </c>
      <c r="C130" s="513">
        <f>B42</f>
        <v>1929798</v>
      </c>
      <c r="D130" s="513">
        <f>D42</f>
        <v>1183040</v>
      </c>
      <c r="E130" s="513">
        <f>F42</f>
        <v>226968</v>
      </c>
      <c r="H130"/>
      <c r="I130"/>
      <c r="J130"/>
      <c r="K130"/>
      <c r="L130"/>
    </row>
    <row r="131" spans="1:12" x14ac:dyDescent="0.2">
      <c r="A131" s="334" t="s">
        <v>578</v>
      </c>
      <c r="B131" s="513">
        <v>22466747</v>
      </c>
      <c r="C131" s="513">
        <v>1688096</v>
      </c>
      <c r="D131" s="513">
        <v>1080386</v>
      </c>
      <c r="E131" s="513">
        <v>308670</v>
      </c>
      <c r="H131"/>
      <c r="I131"/>
      <c r="J131"/>
      <c r="K131"/>
      <c r="L131"/>
    </row>
    <row r="132" spans="1:12" x14ac:dyDescent="0.2">
      <c r="A132" s="334" t="s">
        <v>413</v>
      </c>
      <c r="B132" s="513">
        <v>18499687</v>
      </c>
      <c r="C132" s="513">
        <v>1803274</v>
      </c>
      <c r="D132" s="513">
        <v>1161968</v>
      </c>
      <c r="E132" s="513">
        <v>332088</v>
      </c>
    </row>
    <row r="133" spans="1:12" x14ac:dyDescent="0.2">
      <c r="A133" t="s">
        <v>747</v>
      </c>
    </row>
    <row r="136" spans="1:12" x14ac:dyDescent="0.2">
      <c r="A136" s="27" t="s">
        <v>748</v>
      </c>
    </row>
    <row r="138" spans="1:12" x14ac:dyDescent="0.2">
      <c r="A138" s="335" t="s">
        <v>613</v>
      </c>
      <c r="B138" s="334" t="s">
        <v>378</v>
      </c>
      <c r="C138" s="334" t="s">
        <v>376</v>
      </c>
      <c r="D138" s="334" t="s">
        <v>374</v>
      </c>
      <c r="E138" s="334" t="s">
        <v>749</v>
      </c>
      <c r="F138" s="334" t="s">
        <v>746</v>
      </c>
    </row>
    <row r="139" spans="1:12" x14ac:dyDescent="0.2">
      <c r="A139" s="334" t="s">
        <v>572</v>
      </c>
      <c r="B139" s="43">
        <v>500380</v>
      </c>
      <c r="C139" s="43">
        <v>88610</v>
      </c>
      <c r="D139" s="43">
        <v>63039</v>
      </c>
      <c r="E139" s="43">
        <v>52919</v>
      </c>
      <c r="F139" s="43">
        <v>14268</v>
      </c>
    </row>
    <row r="140" spans="1:12" x14ac:dyDescent="0.2">
      <c r="A140" s="334" t="s">
        <v>575</v>
      </c>
      <c r="B140" s="43">
        <v>1133023</v>
      </c>
      <c r="C140" s="43">
        <v>196014</v>
      </c>
      <c r="D140" s="43">
        <v>133861</v>
      </c>
      <c r="E140" s="43">
        <v>108179</v>
      </c>
      <c r="F140" s="43">
        <v>31994</v>
      </c>
    </row>
    <row r="141" spans="1:12" x14ac:dyDescent="0.2">
      <c r="A141" s="334" t="s">
        <v>578</v>
      </c>
      <c r="B141" s="513">
        <v>1157662</v>
      </c>
      <c r="C141" s="513">
        <v>214326</v>
      </c>
      <c r="D141" s="513">
        <v>139051</v>
      </c>
      <c r="E141" s="513">
        <v>112564</v>
      </c>
      <c r="F141" s="513">
        <v>37186</v>
      </c>
    </row>
    <row r="142" spans="1:12" x14ac:dyDescent="0.2">
      <c r="A142" s="334" t="s">
        <v>413</v>
      </c>
      <c r="B142" s="513">
        <v>1641730</v>
      </c>
      <c r="C142" s="513">
        <v>289385</v>
      </c>
      <c r="D142" s="513">
        <v>204556</v>
      </c>
      <c r="E142" s="513">
        <v>164295</v>
      </c>
      <c r="F142" s="513">
        <v>53136</v>
      </c>
    </row>
    <row r="144" spans="1:12" x14ac:dyDescent="0.2">
      <c r="B144"/>
      <c r="C144"/>
      <c r="D144"/>
      <c r="E144"/>
      <c r="F144"/>
    </row>
    <row r="145" spans="2:6" x14ac:dyDescent="0.2">
      <c r="B145"/>
      <c r="C145"/>
      <c r="D145"/>
      <c r="E145"/>
      <c r="F145"/>
    </row>
  </sheetData>
  <mergeCells count="1">
    <mergeCell ref="A1:I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V391"/>
  <sheetViews>
    <sheetView zoomScale="60" zoomScaleNormal="60" zoomScalePageLayoutView="96" workbookViewId="0">
      <pane ySplit="25" topLeftCell="A26" activePane="bottomLeft" state="frozenSplit"/>
      <selection activeCell="A3" sqref="A3:B3"/>
      <selection pane="bottomLeft" activeCell="A3" sqref="A3:B3"/>
    </sheetView>
  </sheetViews>
  <sheetFormatPr defaultColWidth="8.85546875" defaultRowHeight="15" x14ac:dyDescent="0.25"/>
  <cols>
    <col min="1" max="1" width="24.85546875" style="559" customWidth="1"/>
    <col min="2" max="2" width="27.42578125" style="558" customWidth="1"/>
    <col min="3" max="3" width="12" style="558" customWidth="1"/>
    <col min="4" max="22" width="8.85546875" style="558" customWidth="1"/>
    <col min="23" max="23" width="7.28515625" style="559" customWidth="1"/>
    <col min="24" max="24" width="8.85546875" style="559" customWidth="1"/>
    <col min="25" max="25" width="8.85546875" style="558" customWidth="1"/>
    <col min="26" max="27" width="8.85546875" style="559" customWidth="1"/>
    <col min="28" max="30" width="8.85546875" style="558" customWidth="1"/>
    <col min="31" max="31" width="8.85546875" style="558"/>
    <col min="32" max="33" width="8.85546875" style="559"/>
    <col min="34" max="34" width="8.85546875" style="558"/>
    <col min="35" max="36" width="8.85546875" style="559"/>
    <col min="37" max="37" width="8.85546875" style="558"/>
    <col min="38" max="39" width="8.85546875" style="559"/>
    <col min="40" max="40" width="8.85546875" style="558"/>
    <col min="41" max="41" width="26.42578125" style="559" customWidth="1"/>
    <col min="42" max="43" width="8.85546875" style="558"/>
    <col min="44" max="44" width="20.7109375" style="558" customWidth="1"/>
    <col min="45" max="50" width="8.85546875" style="558" customWidth="1"/>
    <col min="51" max="52" width="8.85546875" style="559" customWidth="1"/>
    <col min="53" max="53" width="8.85546875" style="558" customWidth="1"/>
    <col min="54" max="54" width="12.140625" style="558" customWidth="1"/>
    <col min="55" max="65" width="8.85546875" style="558" customWidth="1"/>
    <col min="66" max="71" width="8.85546875" style="558"/>
    <col min="72" max="16384" width="8.85546875" style="557"/>
  </cols>
  <sheetData>
    <row r="1" spans="1:74" x14ac:dyDescent="0.25">
      <c r="A1" s="598"/>
    </row>
    <row r="2" spans="1:74" ht="26.25" x14ac:dyDescent="0.25">
      <c r="A2" s="597" t="s">
        <v>878</v>
      </c>
    </row>
    <row r="4" spans="1:74" ht="15.75" x14ac:dyDescent="0.25">
      <c r="A4" s="596" t="s">
        <v>750</v>
      </c>
      <c r="B4" s="559"/>
      <c r="C4" s="559"/>
      <c r="D4" s="557"/>
      <c r="E4" s="557"/>
      <c r="F4" s="557"/>
      <c r="G4" s="557"/>
      <c r="H4" s="557"/>
      <c r="I4" s="557"/>
      <c r="J4" s="557"/>
      <c r="K4" s="557"/>
      <c r="W4" s="558"/>
      <c r="X4" s="558"/>
      <c r="AC4" s="559"/>
      <c r="AD4" s="559"/>
      <c r="AF4" s="558"/>
      <c r="AG4" s="558"/>
      <c r="AP4" s="559"/>
      <c r="AR4" s="559"/>
      <c r="AY4" s="558"/>
      <c r="AZ4" s="558"/>
      <c r="BB4" s="559"/>
      <c r="BC4" s="559"/>
      <c r="BT4" s="558"/>
      <c r="BU4" s="558"/>
      <c r="BV4" s="558"/>
    </row>
    <row r="5" spans="1:74" x14ac:dyDescent="0.25">
      <c r="A5" s="595" t="s">
        <v>751</v>
      </c>
      <c r="B5" s="587" t="s">
        <v>752</v>
      </c>
      <c r="C5" s="587" t="s">
        <v>753</v>
      </c>
      <c r="D5" s="557"/>
      <c r="E5" s="557"/>
      <c r="F5" s="557"/>
      <c r="G5" s="557"/>
      <c r="H5" s="557"/>
      <c r="I5" s="557"/>
      <c r="J5" s="557"/>
      <c r="K5" s="557"/>
      <c r="W5" s="558"/>
      <c r="X5" s="558"/>
      <c r="AC5" s="559"/>
      <c r="AD5" s="559"/>
      <c r="AF5" s="558"/>
      <c r="AG5" s="558"/>
      <c r="AP5" s="559"/>
      <c r="AR5" s="559"/>
      <c r="AY5" s="558"/>
      <c r="AZ5" s="558"/>
      <c r="BB5" s="559"/>
      <c r="BC5" s="559"/>
      <c r="BT5" s="558"/>
      <c r="BU5" s="558"/>
      <c r="BV5" s="558"/>
    </row>
    <row r="6" spans="1:74" ht="7.5" customHeight="1" x14ac:dyDescent="0.25">
      <c r="A6" s="583"/>
      <c r="B6" s="587"/>
      <c r="C6" s="587"/>
      <c r="D6" s="557"/>
      <c r="E6" s="557"/>
      <c r="F6" s="557"/>
      <c r="G6" s="557"/>
      <c r="H6" s="557"/>
      <c r="I6" s="557"/>
      <c r="J6" s="557"/>
      <c r="K6" s="557"/>
      <c r="W6" s="558"/>
      <c r="X6" s="558"/>
      <c r="AC6" s="559"/>
      <c r="AD6" s="559"/>
      <c r="AF6" s="558"/>
      <c r="AG6" s="558"/>
      <c r="AP6" s="559"/>
      <c r="AR6" s="559"/>
      <c r="AY6" s="558"/>
      <c r="AZ6" s="558"/>
      <c r="BB6" s="559"/>
      <c r="BC6" s="559"/>
      <c r="BT6" s="558"/>
      <c r="BU6" s="558"/>
      <c r="BV6" s="558"/>
    </row>
    <row r="7" spans="1:74" x14ac:dyDescent="0.25">
      <c r="A7" s="562"/>
      <c r="B7" s="587" t="s">
        <v>754</v>
      </c>
      <c r="C7" s="587" t="s">
        <v>755</v>
      </c>
      <c r="D7" s="557"/>
      <c r="E7" s="557"/>
      <c r="F7" s="557"/>
      <c r="G7" s="557"/>
      <c r="H7" s="557"/>
      <c r="I7" s="557"/>
      <c r="J7" s="557"/>
      <c r="K7" s="557"/>
      <c r="W7" s="558"/>
      <c r="X7" s="558"/>
      <c r="AC7" s="559"/>
      <c r="AD7" s="559"/>
      <c r="AF7" s="558"/>
      <c r="AG7" s="558"/>
      <c r="AP7" s="559"/>
      <c r="AR7" s="559"/>
      <c r="AY7" s="558"/>
      <c r="AZ7" s="558"/>
      <c r="BB7" s="559"/>
      <c r="BC7" s="559"/>
      <c r="BT7" s="558"/>
      <c r="BU7" s="558"/>
      <c r="BV7" s="558"/>
    </row>
    <row r="8" spans="1:74" ht="6.75" customHeight="1" x14ac:dyDescent="0.25">
      <c r="B8" s="585"/>
      <c r="C8" s="594"/>
      <c r="D8" s="557"/>
      <c r="E8" s="557"/>
      <c r="F8" s="557"/>
      <c r="G8" s="557"/>
      <c r="H8" s="557"/>
      <c r="I8" s="557"/>
      <c r="J8" s="557"/>
      <c r="K8" s="557"/>
      <c r="W8" s="558"/>
      <c r="X8" s="558"/>
      <c r="AC8" s="559"/>
      <c r="AD8" s="559"/>
      <c r="AF8" s="558"/>
      <c r="AG8" s="558"/>
      <c r="AP8" s="559"/>
      <c r="AR8" s="559"/>
      <c r="AY8" s="558"/>
      <c r="AZ8" s="558"/>
      <c r="BB8" s="559"/>
      <c r="BC8" s="559"/>
      <c r="BT8" s="558"/>
      <c r="BU8" s="558"/>
      <c r="BV8" s="558"/>
    </row>
    <row r="9" spans="1:74" x14ac:dyDescent="0.25">
      <c r="A9" s="565"/>
      <c r="B9" s="585" t="s">
        <v>756</v>
      </c>
      <c r="C9" s="587" t="s">
        <v>757</v>
      </c>
      <c r="D9" s="557"/>
      <c r="E9" s="557"/>
      <c r="F9" s="557"/>
      <c r="G9" s="557"/>
      <c r="H9" s="557"/>
      <c r="I9" s="557"/>
      <c r="J9" s="557"/>
      <c r="K9" s="557"/>
      <c r="W9" s="558"/>
      <c r="X9" s="558"/>
      <c r="AC9" s="559"/>
      <c r="AD9" s="559"/>
      <c r="AF9" s="558"/>
      <c r="AG9" s="558"/>
      <c r="AP9" s="559"/>
      <c r="AR9" s="559"/>
      <c r="AY9" s="558"/>
      <c r="AZ9" s="558"/>
      <c r="BB9" s="559"/>
      <c r="BC9" s="559"/>
      <c r="BT9" s="558"/>
      <c r="BU9" s="558"/>
      <c r="BV9" s="558"/>
    </row>
    <row r="10" spans="1:74" ht="6.75" customHeight="1" x14ac:dyDescent="0.25">
      <c r="A10" s="592"/>
      <c r="B10" s="591"/>
      <c r="C10" s="593"/>
      <c r="D10" s="557"/>
      <c r="E10" s="557"/>
      <c r="F10" s="557"/>
      <c r="G10" s="557"/>
      <c r="H10" s="557"/>
      <c r="I10" s="557"/>
      <c r="J10" s="557"/>
      <c r="K10" s="557"/>
      <c r="W10" s="558"/>
      <c r="X10" s="558"/>
      <c r="AC10" s="559"/>
      <c r="AD10" s="559"/>
      <c r="AF10" s="558"/>
      <c r="AG10" s="558"/>
      <c r="AP10" s="559"/>
      <c r="AR10" s="559"/>
      <c r="AY10" s="558"/>
      <c r="AZ10" s="558"/>
      <c r="BB10" s="559"/>
      <c r="BC10" s="559"/>
      <c r="BT10" s="558"/>
      <c r="BU10" s="558"/>
      <c r="BV10" s="558"/>
    </row>
    <row r="11" spans="1:74" x14ac:dyDescent="0.25">
      <c r="A11" s="562" t="s">
        <v>758</v>
      </c>
      <c r="B11" s="585" t="s">
        <v>759</v>
      </c>
      <c r="C11" s="585" t="s">
        <v>760</v>
      </c>
      <c r="D11" s="557"/>
      <c r="E11" s="557"/>
      <c r="F11" s="557"/>
      <c r="G11" s="557"/>
      <c r="H11" s="557"/>
      <c r="I11" s="557"/>
      <c r="J11" s="557"/>
      <c r="K11" s="557"/>
      <c r="W11" s="558"/>
      <c r="X11" s="558"/>
      <c r="AC11" s="559"/>
      <c r="AD11" s="559"/>
      <c r="AF11" s="558"/>
      <c r="AG11" s="558"/>
      <c r="AP11" s="559"/>
      <c r="AR11" s="559"/>
      <c r="AY11" s="558"/>
      <c r="AZ11" s="558"/>
      <c r="BB11" s="559"/>
      <c r="BC11" s="559"/>
      <c r="BT11" s="558"/>
      <c r="BU11" s="558"/>
      <c r="BV11" s="558"/>
    </row>
    <row r="12" spans="1:74" ht="7.5" customHeight="1" x14ac:dyDescent="0.25">
      <c r="A12" s="592"/>
      <c r="B12" s="591"/>
      <c r="C12" s="591"/>
      <c r="D12" s="557"/>
      <c r="E12" s="557"/>
      <c r="F12" s="557"/>
      <c r="G12" s="557"/>
      <c r="H12" s="557"/>
      <c r="I12" s="557"/>
      <c r="J12" s="557"/>
      <c r="K12" s="557"/>
      <c r="W12" s="558"/>
      <c r="X12" s="558"/>
      <c r="AC12" s="559"/>
      <c r="AD12" s="559"/>
      <c r="AF12" s="558"/>
      <c r="AG12" s="558"/>
      <c r="AP12" s="559"/>
      <c r="AR12" s="559"/>
      <c r="AY12" s="558"/>
      <c r="AZ12" s="558"/>
      <c r="BB12" s="559"/>
      <c r="BC12" s="559"/>
      <c r="BT12" s="558"/>
      <c r="BU12" s="558"/>
      <c r="BV12" s="558"/>
    </row>
    <row r="13" spans="1:74" x14ac:dyDescent="0.25">
      <c r="A13" s="562" t="s">
        <v>761</v>
      </c>
      <c r="B13" s="585" t="s">
        <v>762</v>
      </c>
      <c r="C13" s="585" t="s">
        <v>763</v>
      </c>
      <c r="D13" s="557"/>
      <c r="E13" s="557"/>
      <c r="F13" s="557"/>
      <c r="G13" s="557"/>
      <c r="H13" s="557"/>
      <c r="I13" s="557"/>
      <c r="J13" s="557"/>
      <c r="K13" s="557"/>
      <c r="W13" s="558"/>
      <c r="X13" s="558"/>
      <c r="AC13" s="559"/>
      <c r="AD13" s="559"/>
      <c r="AF13" s="558"/>
      <c r="AG13" s="558"/>
      <c r="AP13" s="559"/>
      <c r="AR13" s="559"/>
      <c r="AY13" s="558"/>
      <c r="AZ13" s="558"/>
      <c r="BB13" s="559"/>
      <c r="BC13" s="559"/>
      <c r="BT13" s="558"/>
      <c r="BU13" s="558"/>
      <c r="BV13" s="558"/>
    </row>
    <row r="14" spans="1:74" ht="7.5" customHeight="1" x14ac:dyDescent="0.25">
      <c r="A14" s="592"/>
      <c r="B14" s="591"/>
      <c r="C14" s="591"/>
      <c r="D14" s="557"/>
      <c r="E14" s="557"/>
      <c r="F14" s="557"/>
      <c r="G14" s="557"/>
      <c r="H14" s="557"/>
      <c r="I14" s="557"/>
      <c r="J14" s="557"/>
      <c r="K14" s="557"/>
      <c r="W14" s="558"/>
      <c r="X14" s="558"/>
      <c r="AC14" s="559"/>
      <c r="AD14" s="559"/>
      <c r="AF14" s="558"/>
      <c r="AG14" s="558"/>
      <c r="AP14" s="559"/>
      <c r="AR14" s="559"/>
      <c r="AY14" s="558"/>
      <c r="AZ14" s="558"/>
      <c r="BB14" s="559"/>
      <c r="BC14" s="559"/>
      <c r="BT14" s="558"/>
      <c r="BU14" s="558"/>
      <c r="BV14" s="558"/>
    </row>
    <row r="15" spans="1:74" x14ac:dyDescent="0.25">
      <c r="A15" s="590" t="s">
        <v>764</v>
      </c>
      <c r="B15" s="585" t="s">
        <v>765</v>
      </c>
      <c r="C15" s="585" t="s">
        <v>766</v>
      </c>
      <c r="D15" s="557"/>
      <c r="E15" s="557"/>
      <c r="F15" s="557"/>
      <c r="G15" s="557"/>
      <c r="H15" s="557"/>
      <c r="I15" s="557"/>
      <c r="J15" s="557"/>
      <c r="K15" s="557"/>
      <c r="W15" s="558"/>
      <c r="X15" s="558"/>
      <c r="AC15" s="559"/>
      <c r="AD15" s="559"/>
      <c r="AF15" s="558"/>
      <c r="AG15" s="558"/>
      <c r="AP15" s="559"/>
      <c r="AR15" s="559"/>
      <c r="AY15" s="558"/>
      <c r="AZ15" s="558"/>
      <c r="BB15" s="559"/>
      <c r="BC15" s="559"/>
      <c r="BT15" s="558"/>
      <c r="BU15" s="558"/>
      <c r="BV15" s="558"/>
    </row>
    <row r="16" spans="1:74" ht="6.75" customHeight="1" x14ac:dyDescent="0.25">
      <c r="A16" s="586"/>
      <c r="B16" s="585"/>
      <c r="C16" s="585"/>
      <c r="D16" s="557"/>
      <c r="E16" s="557"/>
      <c r="F16" s="557"/>
      <c r="G16" s="557"/>
      <c r="H16" s="557"/>
      <c r="I16" s="557"/>
      <c r="J16" s="557"/>
      <c r="K16" s="557"/>
      <c r="W16" s="558"/>
      <c r="X16" s="558"/>
      <c r="AC16" s="559"/>
      <c r="AD16" s="559"/>
      <c r="AF16" s="558"/>
      <c r="AG16" s="558"/>
      <c r="AP16" s="559"/>
      <c r="AR16" s="559"/>
      <c r="AY16" s="558"/>
      <c r="AZ16" s="558"/>
      <c r="BB16" s="559"/>
      <c r="BC16" s="559"/>
      <c r="BT16" s="558"/>
      <c r="BU16" s="558"/>
      <c r="BV16" s="558"/>
    </row>
    <row r="17" spans="1:74" x14ac:dyDescent="0.25">
      <c r="A17" s="589"/>
      <c r="B17" s="587" t="s">
        <v>767</v>
      </c>
      <c r="C17" s="587" t="s">
        <v>768</v>
      </c>
      <c r="D17" s="557"/>
      <c r="E17" s="557"/>
      <c r="F17" s="557"/>
      <c r="G17" s="557"/>
      <c r="H17" s="557"/>
      <c r="I17" s="557"/>
      <c r="J17" s="557"/>
      <c r="K17" s="557"/>
      <c r="W17" s="558"/>
      <c r="X17" s="558"/>
      <c r="AC17" s="559"/>
      <c r="AD17" s="559"/>
      <c r="AF17" s="558"/>
      <c r="AG17" s="558"/>
      <c r="AP17" s="559"/>
      <c r="AR17" s="559"/>
      <c r="AY17" s="558"/>
      <c r="AZ17" s="558"/>
      <c r="BB17" s="559"/>
      <c r="BC17" s="559"/>
      <c r="BT17" s="558"/>
      <c r="BU17" s="558"/>
      <c r="BV17" s="558"/>
    </row>
    <row r="18" spans="1:74" ht="6.75" customHeight="1" x14ac:dyDescent="0.25">
      <c r="A18" s="586"/>
      <c r="B18" s="585"/>
      <c r="C18" s="585"/>
      <c r="D18" s="557"/>
      <c r="E18" s="557"/>
      <c r="F18" s="557"/>
      <c r="G18" s="557"/>
      <c r="H18" s="557"/>
      <c r="I18" s="557"/>
      <c r="J18" s="557"/>
      <c r="K18" s="557"/>
      <c r="W18" s="558"/>
      <c r="X18" s="558"/>
      <c r="AC18" s="559"/>
      <c r="AD18" s="559"/>
      <c r="AF18" s="558"/>
      <c r="AG18" s="558"/>
      <c r="AP18" s="559"/>
      <c r="AR18" s="559"/>
      <c r="AY18" s="558"/>
      <c r="AZ18" s="558"/>
      <c r="BB18" s="559"/>
      <c r="BC18" s="559"/>
      <c r="BT18" s="558"/>
      <c r="BU18" s="558"/>
      <c r="BV18" s="558"/>
    </row>
    <row r="19" spans="1:74" x14ac:dyDescent="0.25">
      <c r="A19" s="588" t="s">
        <v>873</v>
      </c>
      <c r="B19" s="587" t="s">
        <v>877</v>
      </c>
      <c r="C19" s="587" t="s">
        <v>876</v>
      </c>
      <c r="D19" s="557"/>
      <c r="E19" s="557"/>
      <c r="F19" s="557"/>
      <c r="G19" s="557"/>
      <c r="H19" s="557"/>
      <c r="I19" s="557"/>
      <c r="J19" s="557"/>
      <c r="K19" s="557"/>
      <c r="W19" s="558"/>
      <c r="X19" s="558"/>
      <c r="AC19" s="559"/>
      <c r="AD19" s="559"/>
      <c r="AF19" s="558"/>
      <c r="AG19" s="558"/>
      <c r="AP19" s="559"/>
      <c r="AR19" s="559"/>
      <c r="AY19" s="558"/>
      <c r="AZ19" s="558"/>
      <c r="BB19" s="559"/>
      <c r="BC19" s="559"/>
      <c r="BT19" s="558"/>
      <c r="BU19" s="558"/>
      <c r="BV19" s="558"/>
    </row>
    <row r="20" spans="1:74" ht="6.75" customHeight="1" x14ac:dyDescent="0.25">
      <c r="A20" s="586"/>
      <c r="B20" s="585"/>
      <c r="C20" s="585"/>
      <c r="D20" s="557"/>
      <c r="E20" s="557"/>
      <c r="F20" s="557"/>
      <c r="G20" s="557"/>
      <c r="H20" s="557"/>
      <c r="I20" s="557"/>
      <c r="J20" s="557"/>
      <c r="K20" s="557"/>
      <c r="W20" s="558"/>
      <c r="X20" s="558"/>
      <c r="AC20" s="559"/>
      <c r="AD20" s="559"/>
      <c r="AF20" s="558"/>
      <c r="AG20" s="558"/>
      <c r="AP20" s="559"/>
      <c r="AR20" s="559"/>
      <c r="AY20" s="558"/>
      <c r="AZ20" s="558"/>
      <c r="BB20" s="559"/>
      <c r="BC20" s="559"/>
      <c r="BT20" s="558"/>
      <c r="BU20" s="558"/>
      <c r="BV20" s="558"/>
    </row>
    <row r="21" spans="1:74" x14ac:dyDescent="0.25">
      <c r="A21" s="584"/>
      <c r="B21" s="583"/>
      <c r="C21" s="582"/>
      <c r="W21" s="558"/>
      <c r="X21" s="558"/>
      <c r="AC21" s="559"/>
      <c r="AD21" s="559"/>
      <c r="AF21" s="558"/>
      <c r="AG21" s="558"/>
      <c r="AP21" s="559"/>
      <c r="AR21" s="559"/>
      <c r="AY21" s="558"/>
      <c r="AZ21" s="558"/>
      <c r="BB21" s="559"/>
      <c r="BC21" s="559"/>
      <c r="BT21" s="558"/>
      <c r="BU21" s="558"/>
      <c r="BV21" s="558"/>
    </row>
    <row r="22" spans="1:74" x14ac:dyDescent="0.25">
      <c r="B22" s="579"/>
      <c r="C22" s="578" t="s">
        <v>69</v>
      </c>
      <c r="D22" s="577"/>
      <c r="E22" s="579"/>
      <c r="F22" s="578" t="s">
        <v>70</v>
      </c>
      <c r="G22" s="577"/>
      <c r="H22" s="579"/>
      <c r="I22" s="578" t="s">
        <v>71</v>
      </c>
      <c r="J22" s="577"/>
      <c r="K22" s="579"/>
      <c r="L22" s="578" t="s">
        <v>769</v>
      </c>
      <c r="M22" s="577"/>
      <c r="N22" s="579"/>
      <c r="O22" s="578" t="s">
        <v>72</v>
      </c>
      <c r="P22" s="577"/>
      <c r="Q22" s="579"/>
      <c r="R22" s="578" t="s">
        <v>94</v>
      </c>
      <c r="S22" s="577"/>
      <c r="T22" s="579"/>
      <c r="U22" s="578" t="s">
        <v>95</v>
      </c>
      <c r="V22" s="577"/>
      <c r="W22" s="579"/>
      <c r="X22" s="578" t="s">
        <v>875</v>
      </c>
      <c r="Y22" s="577"/>
      <c r="Z22" s="581"/>
      <c r="AA22" s="580" t="s">
        <v>770</v>
      </c>
      <c r="AB22" s="577"/>
      <c r="AC22" s="581"/>
      <c r="AD22" s="580" t="s">
        <v>310</v>
      </c>
      <c r="AE22" s="577"/>
      <c r="AF22" s="579"/>
      <c r="AG22" s="578" t="s">
        <v>73</v>
      </c>
      <c r="AH22" s="577"/>
      <c r="AI22" s="581"/>
      <c r="AJ22" s="580" t="s">
        <v>771</v>
      </c>
      <c r="AK22" s="577"/>
      <c r="AL22" s="581"/>
      <c r="AM22" s="580" t="s">
        <v>772</v>
      </c>
      <c r="AN22" s="577"/>
      <c r="AO22" s="581"/>
      <c r="AP22" s="580" t="s">
        <v>773</v>
      </c>
      <c r="AQ22" s="577"/>
      <c r="AR22" s="559"/>
      <c r="AS22" s="579"/>
      <c r="AT22" s="578" t="s">
        <v>74</v>
      </c>
      <c r="AU22" s="577"/>
      <c r="AV22" s="579"/>
      <c r="AW22" s="578" t="s">
        <v>774</v>
      </c>
      <c r="AX22" s="577"/>
      <c r="AY22" s="579"/>
      <c r="AZ22" s="578" t="s">
        <v>75</v>
      </c>
      <c r="BA22" s="577"/>
      <c r="BB22" s="581"/>
      <c r="BC22" s="580" t="s">
        <v>593</v>
      </c>
      <c r="BD22" s="577"/>
      <c r="BE22" s="579"/>
      <c r="BF22" s="578" t="s">
        <v>118</v>
      </c>
      <c r="BG22" s="577"/>
      <c r="BH22" s="579"/>
      <c r="BI22" s="579" t="s">
        <v>87</v>
      </c>
      <c r="BJ22" s="577"/>
      <c r="BK22" s="579"/>
      <c r="BL22" s="578" t="s">
        <v>775</v>
      </c>
      <c r="BM22" s="577"/>
      <c r="BN22" s="579"/>
      <c r="BO22" s="578" t="s">
        <v>76</v>
      </c>
      <c r="BP22" s="577"/>
      <c r="BQ22" s="579"/>
      <c r="BR22" s="578" t="s">
        <v>96</v>
      </c>
      <c r="BS22" s="577"/>
      <c r="BT22" s="579"/>
      <c r="BU22" s="578" t="s">
        <v>78</v>
      </c>
      <c r="BV22" s="577"/>
    </row>
    <row r="23" spans="1:74" x14ac:dyDescent="0.25">
      <c r="A23" s="573"/>
      <c r="B23" s="575" t="s">
        <v>776</v>
      </c>
      <c r="C23" s="575" t="s">
        <v>777</v>
      </c>
      <c r="D23" s="575" t="s">
        <v>778</v>
      </c>
      <c r="E23" s="575" t="s">
        <v>776</v>
      </c>
      <c r="F23" s="575" t="s">
        <v>777</v>
      </c>
      <c r="G23" s="575" t="s">
        <v>778</v>
      </c>
      <c r="H23" s="575" t="s">
        <v>776</v>
      </c>
      <c r="I23" s="575" t="s">
        <v>777</v>
      </c>
      <c r="J23" s="575" t="s">
        <v>778</v>
      </c>
      <c r="K23" s="575" t="s">
        <v>776</v>
      </c>
      <c r="L23" s="575" t="s">
        <v>777</v>
      </c>
      <c r="M23" s="575" t="s">
        <v>778</v>
      </c>
      <c r="N23" s="575" t="s">
        <v>776</v>
      </c>
      <c r="O23" s="575" t="s">
        <v>777</v>
      </c>
      <c r="P23" s="575" t="s">
        <v>778</v>
      </c>
      <c r="Q23" s="575" t="s">
        <v>776</v>
      </c>
      <c r="R23" s="575" t="s">
        <v>777</v>
      </c>
      <c r="S23" s="575" t="s">
        <v>778</v>
      </c>
      <c r="T23" s="575" t="s">
        <v>776</v>
      </c>
      <c r="U23" s="575" t="s">
        <v>777</v>
      </c>
      <c r="V23" s="575" t="s">
        <v>778</v>
      </c>
      <c r="W23" s="575" t="s">
        <v>776</v>
      </c>
      <c r="X23" s="575" t="s">
        <v>777</v>
      </c>
      <c r="Y23" s="575" t="s">
        <v>778</v>
      </c>
      <c r="Z23" s="574" t="s">
        <v>776</v>
      </c>
      <c r="AA23" s="574" t="s">
        <v>777</v>
      </c>
      <c r="AB23" s="575" t="s">
        <v>778</v>
      </c>
      <c r="AC23" s="574" t="s">
        <v>776</v>
      </c>
      <c r="AD23" s="574" t="s">
        <v>777</v>
      </c>
      <c r="AE23" s="575" t="s">
        <v>778</v>
      </c>
      <c r="AF23" s="575" t="s">
        <v>776</v>
      </c>
      <c r="AG23" s="575" t="s">
        <v>777</v>
      </c>
      <c r="AH23" s="575" t="s">
        <v>778</v>
      </c>
      <c r="AI23" s="574" t="s">
        <v>776</v>
      </c>
      <c r="AJ23" s="574" t="s">
        <v>777</v>
      </c>
      <c r="AK23" s="575" t="s">
        <v>778</v>
      </c>
      <c r="AL23" s="574" t="s">
        <v>776</v>
      </c>
      <c r="AM23" s="574" t="s">
        <v>777</v>
      </c>
      <c r="AN23" s="575" t="s">
        <v>778</v>
      </c>
      <c r="AO23" s="574" t="s">
        <v>776</v>
      </c>
      <c r="AP23" s="574" t="s">
        <v>777</v>
      </c>
      <c r="AQ23" s="575" t="s">
        <v>778</v>
      </c>
      <c r="AR23" s="573"/>
      <c r="AS23" s="575" t="s">
        <v>776</v>
      </c>
      <c r="AT23" s="575" t="s">
        <v>777</v>
      </c>
      <c r="AU23" s="575" t="s">
        <v>778</v>
      </c>
      <c r="AV23" s="575" t="s">
        <v>776</v>
      </c>
      <c r="AW23" s="575" t="s">
        <v>777</v>
      </c>
      <c r="AX23" s="575" t="s">
        <v>778</v>
      </c>
      <c r="AY23" s="575" t="s">
        <v>776</v>
      </c>
      <c r="AZ23" s="575" t="s">
        <v>777</v>
      </c>
      <c r="BA23" s="575" t="s">
        <v>778</v>
      </c>
      <c r="BB23" s="574" t="s">
        <v>776</v>
      </c>
      <c r="BC23" s="574" t="s">
        <v>777</v>
      </c>
      <c r="BD23" s="575" t="s">
        <v>778</v>
      </c>
      <c r="BE23" s="575" t="s">
        <v>776</v>
      </c>
      <c r="BF23" s="575" t="s">
        <v>777</v>
      </c>
      <c r="BG23" s="575" t="s">
        <v>778</v>
      </c>
      <c r="BH23" s="575" t="s">
        <v>776</v>
      </c>
      <c r="BI23" s="575" t="s">
        <v>777</v>
      </c>
      <c r="BJ23" s="575" t="s">
        <v>778</v>
      </c>
      <c r="BK23" s="575" t="s">
        <v>776</v>
      </c>
      <c r="BL23" s="575" t="s">
        <v>777</v>
      </c>
      <c r="BM23" s="575" t="s">
        <v>778</v>
      </c>
      <c r="BN23" s="575" t="s">
        <v>776</v>
      </c>
      <c r="BO23" s="575" t="s">
        <v>777</v>
      </c>
      <c r="BP23" s="575" t="s">
        <v>778</v>
      </c>
      <c r="BQ23" s="575" t="s">
        <v>776</v>
      </c>
      <c r="BR23" s="575" t="s">
        <v>777</v>
      </c>
      <c r="BS23" s="575" t="s">
        <v>778</v>
      </c>
      <c r="BT23" s="575" t="s">
        <v>776</v>
      </c>
      <c r="BU23" s="575" t="s">
        <v>777</v>
      </c>
      <c r="BV23" s="575" t="s">
        <v>778</v>
      </c>
    </row>
    <row r="24" spans="1:74" x14ac:dyDescent="0.25">
      <c r="A24" s="574" t="s">
        <v>779</v>
      </c>
      <c r="B24" s="575">
        <v>352</v>
      </c>
      <c r="C24" s="575">
        <f>365-C25</f>
        <v>341</v>
      </c>
      <c r="D24" s="575">
        <v>365</v>
      </c>
      <c r="E24" s="575">
        <v>365</v>
      </c>
      <c r="F24" s="575">
        <v>365</v>
      </c>
      <c r="G24" s="575">
        <v>364</v>
      </c>
      <c r="H24" s="575">
        <v>365</v>
      </c>
      <c r="I24" s="575">
        <v>365</v>
      </c>
      <c r="J24" s="575">
        <v>365</v>
      </c>
      <c r="K24" s="575">
        <v>365</v>
      </c>
      <c r="L24" s="575">
        <v>365</v>
      </c>
      <c r="M24" s="575">
        <v>365</v>
      </c>
      <c r="N24" s="575">
        <v>365</v>
      </c>
      <c r="O24" s="575">
        <v>364</v>
      </c>
      <c r="P24" s="575">
        <v>365</v>
      </c>
      <c r="Q24" s="575">
        <v>344</v>
      </c>
      <c r="R24" s="575">
        <v>343</v>
      </c>
      <c r="S24" s="575">
        <v>336</v>
      </c>
      <c r="T24" s="575">
        <v>362</v>
      </c>
      <c r="U24" s="575">
        <v>362</v>
      </c>
      <c r="V24" s="575">
        <v>362</v>
      </c>
      <c r="W24" s="575">
        <v>44</v>
      </c>
      <c r="X24" s="575">
        <v>44</v>
      </c>
      <c r="Y24" s="575">
        <v>44</v>
      </c>
      <c r="Z24" s="576"/>
      <c r="AA24" s="576"/>
      <c r="AB24" s="575">
        <v>342</v>
      </c>
      <c r="AC24" s="576"/>
      <c r="AD24" s="576"/>
      <c r="AE24" s="575">
        <v>359</v>
      </c>
      <c r="AF24" s="575">
        <v>365</v>
      </c>
      <c r="AG24" s="575">
        <v>365</v>
      </c>
      <c r="AH24" s="575">
        <v>365</v>
      </c>
      <c r="AI24" s="576"/>
      <c r="AJ24" s="576"/>
      <c r="AK24" s="575">
        <v>364</v>
      </c>
      <c r="AL24" s="574"/>
      <c r="AM24" s="574"/>
      <c r="AN24" s="575">
        <v>364</v>
      </c>
      <c r="AO24" s="574"/>
      <c r="AP24" s="574"/>
      <c r="AQ24" s="575">
        <v>360</v>
      </c>
      <c r="AR24" s="574" t="s">
        <v>779</v>
      </c>
      <c r="AS24" s="575">
        <v>364</v>
      </c>
      <c r="AT24" s="575">
        <v>364</v>
      </c>
      <c r="AU24" s="575">
        <v>365</v>
      </c>
      <c r="AV24" s="575">
        <v>365</v>
      </c>
      <c r="AW24" s="575">
        <v>365</v>
      </c>
      <c r="AX24" s="575">
        <v>365</v>
      </c>
      <c r="AY24" s="575">
        <v>365</v>
      </c>
      <c r="AZ24" s="575">
        <v>365</v>
      </c>
      <c r="BA24" s="575">
        <v>365</v>
      </c>
      <c r="BB24" s="574"/>
      <c r="BC24" s="574"/>
      <c r="BD24" s="575">
        <v>343</v>
      </c>
      <c r="BE24" s="575"/>
      <c r="BF24" s="575"/>
      <c r="BG24" s="575">
        <v>363</v>
      </c>
      <c r="BH24" s="575"/>
      <c r="BI24" s="575"/>
      <c r="BJ24" s="575">
        <v>365</v>
      </c>
      <c r="BK24" s="575">
        <v>365</v>
      </c>
      <c r="BL24" s="575">
        <v>365</v>
      </c>
      <c r="BM24" s="575">
        <v>365</v>
      </c>
      <c r="BN24" s="575">
        <v>56</v>
      </c>
      <c r="BO24" s="575">
        <v>25</v>
      </c>
      <c r="BP24" s="575">
        <v>363</v>
      </c>
      <c r="BQ24" s="575">
        <v>365</v>
      </c>
      <c r="BR24" s="575">
        <v>364</v>
      </c>
      <c r="BS24" s="575">
        <v>365</v>
      </c>
      <c r="BT24" s="575">
        <v>10</v>
      </c>
      <c r="BU24" s="575">
        <v>6</v>
      </c>
      <c r="BV24" s="575">
        <v>365</v>
      </c>
    </row>
    <row r="25" spans="1:74" x14ac:dyDescent="0.25">
      <c r="A25" s="574" t="s">
        <v>874</v>
      </c>
      <c r="B25" s="575">
        <v>13</v>
      </c>
      <c r="C25" s="575">
        <v>24</v>
      </c>
      <c r="D25" s="575">
        <v>0</v>
      </c>
      <c r="E25" s="575">
        <v>0</v>
      </c>
      <c r="F25" s="575">
        <v>0</v>
      </c>
      <c r="G25" s="575">
        <v>1</v>
      </c>
      <c r="H25" s="575">
        <v>0</v>
      </c>
      <c r="I25" s="575">
        <v>0</v>
      </c>
      <c r="J25" s="575">
        <v>0</v>
      </c>
      <c r="K25" s="575">
        <v>0</v>
      </c>
      <c r="L25" s="575">
        <v>0</v>
      </c>
      <c r="M25" s="575">
        <v>0</v>
      </c>
      <c r="N25" s="575">
        <v>0</v>
      </c>
      <c r="O25" s="575">
        <v>1</v>
      </c>
      <c r="P25" s="575">
        <v>0</v>
      </c>
      <c r="Q25" s="575">
        <v>21</v>
      </c>
      <c r="R25" s="575">
        <v>22</v>
      </c>
      <c r="S25" s="575">
        <v>29</v>
      </c>
      <c r="T25" s="575">
        <v>3</v>
      </c>
      <c r="U25" s="575">
        <v>3</v>
      </c>
      <c r="V25" s="575">
        <v>3</v>
      </c>
      <c r="W25" s="575">
        <v>321</v>
      </c>
      <c r="X25" s="575">
        <v>321</v>
      </c>
      <c r="Y25" s="575">
        <v>321</v>
      </c>
      <c r="Z25" s="576">
        <v>365</v>
      </c>
      <c r="AA25" s="576">
        <v>365</v>
      </c>
      <c r="AB25" s="575">
        <v>23</v>
      </c>
      <c r="AC25" s="576">
        <v>365</v>
      </c>
      <c r="AD25" s="576">
        <v>365</v>
      </c>
      <c r="AE25" s="575">
        <v>6</v>
      </c>
      <c r="AF25" s="575">
        <v>0</v>
      </c>
      <c r="AG25" s="575">
        <v>0</v>
      </c>
      <c r="AH25" s="575">
        <v>0</v>
      </c>
      <c r="AI25" s="576"/>
      <c r="AJ25" s="576"/>
      <c r="AK25" s="575">
        <v>1</v>
      </c>
      <c r="AL25" s="574"/>
      <c r="AM25" s="574"/>
      <c r="AN25" s="575">
        <v>1</v>
      </c>
      <c r="AO25" s="574"/>
      <c r="AP25" s="574"/>
      <c r="AQ25" s="575">
        <v>5</v>
      </c>
      <c r="AR25" s="574" t="s">
        <v>874</v>
      </c>
      <c r="AS25" s="575">
        <v>1</v>
      </c>
      <c r="AT25" s="575">
        <v>1</v>
      </c>
      <c r="AU25" s="575">
        <v>0</v>
      </c>
      <c r="AV25" s="575">
        <v>0</v>
      </c>
      <c r="AW25" s="575">
        <v>0</v>
      </c>
      <c r="AX25" s="575">
        <v>0</v>
      </c>
      <c r="AY25" s="575">
        <v>0</v>
      </c>
      <c r="AZ25" s="575">
        <v>0</v>
      </c>
      <c r="BA25" s="575">
        <v>0</v>
      </c>
      <c r="BB25" s="574">
        <v>365</v>
      </c>
      <c r="BC25" s="574">
        <v>365</v>
      </c>
      <c r="BD25" s="575">
        <v>22</v>
      </c>
      <c r="BE25" s="575">
        <v>365</v>
      </c>
      <c r="BF25" s="575">
        <v>365</v>
      </c>
      <c r="BG25" s="575">
        <v>2</v>
      </c>
      <c r="BH25" s="575">
        <v>365</v>
      </c>
      <c r="BI25" s="575">
        <v>365</v>
      </c>
      <c r="BJ25" s="575">
        <v>0</v>
      </c>
      <c r="BK25" s="575">
        <v>0</v>
      </c>
      <c r="BL25" s="575">
        <v>0</v>
      </c>
      <c r="BM25" s="575">
        <v>0</v>
      </c>
      <c r="BN25" s="575">
        <v>309</v>
      </c>
      <c r="BO25" s="575">
        <v>340</v>
      </c>
      <c r="BP25" s="575">
        <v>2</v>
      </c>
      <c r="BQ25" s="575">
        <v>0</v>
      </c>
      <c r="BR25" s="575">
        <v>1</v>
      </c>
      <c r="BS25" s="575">
        <v>0</v>
      </c>
      <c r="BT25" s="575">
        <v>355</v>
      </c>
      <c r="BU25" s="575">
        <v>359</v>
      </c>
      <c r="BV25" s="575">
        <v>0</v>
      </c>
    </row>
    <row r="26" spans="1:74" x14ac:dyDescent="0.25">
      <c r="A26" s="574" t="s">
        <v>92</v>
      </c>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72"/>
      <c r="AA26" s="572"/>
      <c r="AB26" s="567"/>
      <c r="AC26" s="572"/>
      <c r="AD26" s="572"/>
      <c r="AE26" s="567"/>
      <c r="AF26" s="567"/>
      <c r="AG26" s="567"/>
      <c r="AH26" s="567"/>
      <c r="AI26" s="572"/>
      <c r="AJ26" s="572"/>
      <c r="AK26" s="567"/>
      <c r="AL26" s="573"/>
      <c r="AM26" s="573"/>
      <c r="AN26" s="567"/>
      <c r="AO26" s="573"/>
      <c r="AP26" s="573"/>
      <c r="AQ26" s="567"/>
      <c r="AR26" s="574" t="s">
        <v>92</v>
      </c>
      <c r="AS26" s="567"/>
      <c r="AT26" s="567"/>
      <c r="AU26" s="567"/>
      <c r="AV26" s="567"/>
      <c r="AW26" s="567"/>
      <c r="AX26" s="567"/>
      <c r="AY26" s="567"/>
      <c r="AZ26" s="567"/>
      <c r="BA26" s="567"/>
      <c r="BB26" s="573"/>
      <c r="BC26" s="573"/>
      <c r="BD26" s="567"/>
      <c r="BE26" s="567"/>
      <c r="BF26" s="567"/>
      <c r="BG26" s="567"/>
      <c r="BH26" s="567"/>
      <c r="BI26" s="567"/>
      <c r="BJ26" s="567"/>
      <c r="BK26" s="567"/>
      <c r="BL26" s="567"/>
      <c r="BM26" s="567"/>
      <c r="BN26" s="567"/>
      <c r="BO26" s="567"/>
      <c r="BP26" s="567"/>
      <c r="BQ26" s="567"/>
      <c r="BR26" s="567"/>
      <c r="BS26" s="567"/>
      <c r="BT26" s="567"/>
      <c r="BU26" s="567"/>
      <c r="BV26" s="567"/>
    </row>
    <row r="27" spans="1:74" x14ac:dyDescent="0.25">
      <c r="A27" s="566">
        <v>41913</v>
      </c>
      <c r="B27" s="560" t="s">
        <v>751</v>
      </c>
      <c r="C27" s="560" t="s">
        <v>751</v>
      </c>
      <c r="D27" s="560" t="s">
        <v>751</v>
      </c>
      <c r="E27" s="560" t="s">
        <v>751</v>
      </c>
      <c r="F27" s="560" t="s">
        <v>751</v>
      </c>
      <c r="G27" s="560" t="s">
        <v>751</v>
      </c>
      <c r="H27" s="560" t="s">
        <v>751</v>
      </c>
      <c r="I27" s="560" t="s">
        <v>751</v>
      </c>
      <c r="J27" s="560" t="s">
        <v>751</v>
      </c>
      <c r="K27" s="560" t="s">
        <v>751</v>
      </c>
      <c r="L27" s="560" t="s">
        <v>751</v>
      </c>
      <c r="M27" s="560" t="s">
        <v>751</v>
      </c>
      <c r="N27" s="560" t="s">
        <v>751</v>
      </c>
      <c r="O27" s="560" t="s">
        <v>751</v>
      </c>
      <c r="P27" s="560" t="s">
        <v>751</v>
      </c>
      <c r="Q27" s="560" t="s">
        <v>751</v>
      </c>
      <c r="R27" s="560" t="s">
        <v>751</v>
      </c>
      <c r="S27" s="560" t="s">
        <v>751</v>
      </c>
      <c r="T27" s="560" t="s">
        <v>751</v>
      </c>
      <c r="U27" s="560" t="s">
        <v>751</v>
      </c>
      <c r="V27" s="560" t="s">
        <v>751</v>
      </c>
      <c r="W27" s="570"/>
      <c r="X27" s="570"/>
      <c r="Y27" s="570"/>
      <c r="Z27" s="565"/>
      <c r="AA27" s="565"/>
      <c r="AB27" s="560" t="s">
        <v>751</v>
      </c>
      <c r="AC27" s="565"/>
      <c r="AD27" s="565"/>
      <c r="AE27" s="567" t="s">
        <v>751</v>
      </c>
      <c r="AF27" s="560" t="s">
        <v>751</v>
      </c>
      <c r="AG27" s="560" t="s">
        <v>751</v>
      </c>
      <c r="AH27" s="560" t="s">
        <v>751</v>
      </c>
      <c r="AI27" s="565"/>
      <c r="AJ27" s="565"/>
      <c r="AK27" s="567" t="s">
        <v>751</v>
      </c>
      <c r="AL27" s="565"/>
      <c r="AM27" s="565"/>
      <c r="AN27" s="560" t="s">
        <v>751</v>
      </c>
      <c r="AO27" s="565"/>
      <c r="AP27" s="565"/>
      <c r="AQ27" s="567" t="s">
        <v>751</v>
      </c>
      <c r="AR27" s="566">
        <v>41913</v>
      </c>
      <c r="AS27" s="560" t="s">
        <v>751</v>
      </c>
      <c r="AT27" s="560" t="s">
        <v>751</v>
      </c>
      <c r="AU27" s="560" t="s">
        <v>751</v>
      </c>
      <c r="AV27" s="560" t="s">
        <v>751</v>
      </c>
      <c r="AW27" s="560" t="s">
        <v>751</v>
      </c>
      <c r="AX27" s="560" t="s">
        <v>751</v>
      </c>
      <c r="AY27" s="560" t="s">
        <v>751</v>
      </c>
      <c r="AZ27" s="560" t="s">
        <v>751</v>
      </c>
      <c r="BA27" s="560" t="s">
        <v>751</v>
      </c>
      <c r="BB27" s="565"/>
      <c r="BC27" s="565"/>
      <c r="BD27" s="560" t="s">
        <v>751</v>
      </c>
      <c r="BE27" s="564"/>
      <c r="BF27" s="564"/>
      <c r="BG27" s="560" t="s">
        <v>751</v>
      </c>
      <c r="BH27" s="564"/>
      <c r="BI27" s="564"/>
      <c r="BJ27" s="560" t="s">
        <v>751</v>
      </c>
      <c r="BK27" s="560" t="s">
        <v>751</v>
      </c>
      <c r="BL27" s="560" t="s">
        <v>751</v>
      </c>
      <c r="BM27" s="560" t="s">
        <v>751</v>
      </c>
      <c r="BN27" s="567" t="s">
        <v>751</v>
      </c>
      <c r="BO27" s="562"/>
      <c r="BP27" s="560" t="s">
        <v>751</v>
      </c>
      <c r="BQ27" s="560" t="s">
        <v>751</v>
      </c>
      <c r="BR27" s="560" t="s">
        <v>751</v>
      </c>
      <c r="BS27" s="560" t="s">
        <v>751</v>
      </c>
      <c r="BT27" s="562" t="s">
        <v>758</v>
      </c>
      <c r="BU27" s="562" t="s">
        <v>758</v>
      </c>
      <c r="BV27" s="560" t="s">
        <v>751</v>
      </c>
    </row>
    <row r="28" spans="1:74" x14ac:dyDescent="0.25">
      <c r="A28" s="566">
        <v>41914</v>
      </c>
      <c r="B28" s="560" t="s">
        <v>751</v>
      </c>
      <c r="C28" s="560" t="s">
        <v>751</v>
      </c>
      <c r="D28" s="560" t="s">
        <v>751</v>
      </c>
      <c r="E28" s="560" t="s">
        <v>751</v>
      </c>
      <c r="F28" s="560" t="s">
        <v>751</v>
      </c>
      <c r="G28" s="560" t="s">
        <v>751</v>
      </c>
      <c r="H28" s="560" t="s">
        <v>751</v>
      </c>
      <c r="I28" s="560" t="s">
        <v>751</v>
      </c>
      <c r="J28" s="560" t="s">
        <v>751</v>
      </c>
      <c r="K28" s="560" t="s">
        <v>751</v>
      </c>
      <c r="L28" s="560" t="s">
        <v>751</v>
      </c>
      <c r="M28" s="560" t="s">
        <v>751</v>
      </c>
      <c r="N28" s="560" t="s">
        <v>751</v>
      </c>
      <c r="O28" s="560" t="s">
        <v>751</v>
      </c>
      <c r="P28" s="560" t="s">
        <v>751</v>
      </c>
      <c r="Q28" s="560" t="s">
        <v>751</v>
      </c>
      <c r="R28" s="560" t="s">
        <v>751</v>
      </c>
      <c r="S28" s="560" t="s">
        <v>751</v>
      </c>
      <c r="T28" s="560" t="s">
        <v>751</v>
      </c>
      <c r="U28" s="560" t="s">
        <v>751</v>
      </c>
      <c r="V28" s="560" t="s">
        <v>751</v>
      </c>
      <c r="W28" s="570"/>
      <c r="X28" s="570"/>
      <c r="Y28" s="570"/>
      <c r="Z28" s="565"/>
      <c r="AA28" s="565"/>
      <c r="AB28" s="567" t="s">
        <v>751</v>
      </c>
      <c r="AC28" s="565"/>
      <c r="AD28" s="565"/>
      <c r="AE28" s="567" t="s">
        <v>751</v>
      </c>
      <c r="AF28" s="567" t="s">
        <v>751</v>
      </c>
      <c r="AG28" s="567" t="s">
        <v>751</v>
      </c>
      <c r="AH28" s="567" t="s">
        <v>751</v>
      </c>
      <c r="AI28" s="565"/>
      <c r="AJ28" s="565"/>
      <c r="AK28" s="567" t="s">
        <v>751</v>
      </c>
      <c r="AL28" s="565"/>
      <c r="AM28" s="565"/>
      <c r="AN28" s="560" t="s">
        <v>751</v>
      </c>
      <c r="AO28" s="565"/>
      <c r="AP28" s="565"/>
      <c r="AQ28" s="567" t="s">
        <v>751</v>
      </c>
      <c r="AR28" s="566">
        <v>41914</v>
      </c>
      <c r="AS28" s="560" t="s">
        <v>751</v>
      </c>
      <c r="AT28" s="560" t="s">
        <v>751</v>
      </c>
      <c r="AU28" s="560" t="s">
        <v>751</v>
      </c>
      <c r="AV28" s="560" t="s">
        <v>751</v>
      </c>
      <c r="AW28" s="560" t="s">
        <v>751</v>
      </c>
      <c r="AX28" s="560" t="s">
        <v>751</v>
      </c>
      <c r="AY28" s="560" t="s">
        <v>751</v>
      </c>
      <c r="AZ28" s="560" t="s">
        <v>751</v>
      </c>
      <c r="BA28" s="560" t="s">
        <v>751</v>
      </c>
      <c r="BB28" s="565"/>
      <c r="BC28" s="565"/>
      <c r="BD28" s="560" t="s">
        <v>751</v>
      </c>
      <c r="BE28" s="564"/>
      <c r="BF28" s="564"/>
      <c r="BG28" s="560" t="s">
        <v>751</v>
      </c>
      <c r="BH28" s="564"/>
      <c r="BI28" s="564"/>
      <c r="BJ28" s="567" t="s">
        <v>751</v>
      </c>
      <c r="BK28" s="560" t="s">
        <v>751</v>
      </c>
      <c r="BL28" s="560" t="s">
        <v>751</v>
      </c>
      <c r="BM28" s="560" t="s">
        <v>751</v>
      </c>
      <c r="BN28" s="562"/>
      <c r="BO28" s="562"/>
      <c r="BP28" s="560" t="s">
        <v>751</v>
      </c>
      <c r="BQ28" s="560" t="s">
        <v>751</v>
      </c>
      <c r="BR28" s="560" t="s">
        <v>751</v>
      </c>
      <c r="BS28" s="560" t="s">
        <v>751</v>
      </c>
      <c r="BT28" s="562" t="s">
        <v>758</v>
      </c>
      <c r="BU28" s="562" t="s">
        <v>758</v>
      </c>
      <c r="BV28" s="560" t="s">
        <v>751</v>
      </c>
    </row>
    <row r="29" spans="1:74" x14ac:dyDescent="0.25">
      <c r="A29" s="566">
        <v>41915</v>
      </c>
      <c r="B29" s="560" t="s">
        <v>751</v>
      </c>
      <c r="C29" s="560" t="s">
        <v>751</v>
      </c>
      <c r="D29" s="560" t="s">
        <v>751</v>
      </c>
      <c r="E29" s="560" t="s">
        <v>751</v>
      </c>
      <c r="F29" s="560" t="s">
        <v>751</v>
      </c>
      <c r="G29" s="560" t="s">
        <v>751</v>
      </c>
      <c r="H29" s="560" t="s">
        <v>751</v>
      </c>
      <c r="I29" s="560" t="s">
        <v>751</v>
      </c>
      <c r="J29" s="560" t="s">
        <v>751</v>
      </c>
      <c r="K29" s="560" t="s">
        <v>751</v>
      </c>
      <c r="L29" s="560" t="s">
        <v>751</v>
      </c>
      <c r="M29" s="560" t="s">
        <v>751</v>
      </c>
      <c r="N29" s="560" t="s">
        <v>751</v>
      </c>
      <c r="O29" s="560" t="s">
        <v>751</v>
      </c>
      <c r="P29" s="560" t="s">
        <v>751</v>
      </c>
      <c r="Q29" s="560" t="s">
        <v>751</v>
      </c>
      <c r="R29" s="560" t="s">
        <v>751</v>
      </c>
      <c r="S29" s="560" t="s">
        <v>751</v>
      </c>
      <c r="T29" s="560" t="s">
        <v>751</v>
      </c>
      <c r="U29" s="560" t="s">
        <v>751</v>
      </c>
      <c r="V29" s="560" t="s">
        <v>751</v>
      </c>
      <c r="W29" s="570"/>
      <c r="X29" s="570"/>
      <c r="Y29" s="570"/>
      <c r="Z29" s="565"/>
      <c r="AA29" s="565"/>
      <c r="AB29" s="567" t="s">
        <v>751</v>
      </c>
      <c r="AC29" s="565"/>
      <c r="AD29" s="565"/>
      <c r="AE29" s="567" t="s">
        <v>751</v>
      </c>
      <c r="AF29" s="567" t="s">
        <v>751</v>
      </c>
      <c r="AG29" s="567" t="s">
        <v>751</v>
      </c>
      <c r="AH29" s="567" t="s">
        <v>751</v>
      </c>
      <c r="AI29" s="565"/>
      <c r="AJ29" s="565"/>
      <c r="AK29" s="567" t="s">
        <v>751</v>
      </c>
      <c r="AL29" s="565"/>
      <c r="AM29" s="565"/>
      <c r="AN29" s="560" t="s">
        <v>751</v>
      </c>
      <c r="AO29" s="565"/>
      <c r="AP29" s="565"/>
      <c r="AQ29" s="567" t="s">
        <v>751</v>
      </c>
      <c r="AR29" s="566">
        <v>41915</v>
      </c>
      <c r="AS29" s="560" t="s">
        <v>751</v>
      </c>
      <c r="AT29" s="560" t="s">
        <v>751</v>
      </c>
      <c r="AU29" s="560" t="s">
        <v>751</v>
      </c>
      <c r="AV29" s="560" t="s">
        <v>751</v>
      </c>
      <c r="AW29" s="560" t="s">
        <v>751</v>
      </c>
      <c r="AX29" s="560" t="s">
        <v>751</v>
      </c>
      <c r="AY29" s="560" t="s">
        <v>751</v>
      </c>
      <c r="AZ29" s="560" t="s">
        <v>751</v>
      </c>
      <c r="BA29" s="560" t="s">
        <v>751</v>
      </c>
      <c r="BB29" s="565"/>
      <c r="BC29" s="565"/>
      <c r="BD29" s="560" t="s">
        <v>751</v>
      </c>
      <c r="BE29" s="564"/>
      <c r="BF29" s="564"/>
      <c r="BG29" s="560" t="s">
        <v>751</v>
      </c>
      <c r="BH29" s="564"/>
      <c r="BI29" s="564"/>
      <c r="BJ29" s="567" t="s">
        <v>751</v>
      </c>
      <c r="BK29" s="560" t="s">
        <v>751</v>
      </c>
      <c r="BL29" s="560" t="s">
        <v>751</v>
      </c>
      <c r="BM29" s="560" t="s">
        <v>751</v>
      </c>
      <c r="BN29" s="562"/>
      <c r="BO29" s="562"/>
      <c r="BP29" s="560" t="s">
        <v>751</v>
      </c>
      <c r="BQ29" s="560" t="s">
        <v>751</v>
      </c>
      <c r="BR29" s="560" t="s">
        <v>751</v>
      </c>
      <c r="BS29" s="560" t="s">
        <v>751</v>
      </c>
      <c r="BT29" s="562" t="s">
        <v>758</v>
      </c>
      <c r="BU29" s="562" t="s">
        <v>758</v>
      </c>
      <c r="BV29" s="560" t="s">
        <v>751</v>
      </c>
    </row>
    <row r="30" spans="1:74" x14ac:dyDescent="0.25">
      <c r="A30" s="566">
        <v>41916</v>
      </c>
      <c r="B30" s="560" t="s">
        <v>751</v>
      </c>
      <c r="C30" s="560" t="s">
        <v>751</v>
      </c>
      <c r="D30" s="560" t="s">
        <v>751</v>
      </c>
      <c r="E30" s="560" t="s">
        <v>751</v>
      </c>
      <c r="F30" s="560" t="s">
        <v>751</v>
      </c>
      <c r="G30" s="560" t="s">
        <v>751</v>
      </c>
      <c r="H30" s="560" t="s">
        <v>751</v>
      </c>
      <c r="I30" s="560" t="s">
        <v>751</v>
      </c>
      <c r="J30" s="560" t="s">
        <v>751</v>
      </c>
      <c r="K30" s="560" t="s">
        <v>751</v>
      </c>
      <c r="L30" s="560" t="s">
        <v>751</v>
      </c>
      <c r="M30" s="560" t="s">
        <v>751</v>
      </c>
      <c r="N30" s="560" t="s">
        <v>751</v>
      </c>
      <c r="O30" s="560" t="s">
        <v>751</v>
      </c>
      <c r="P30" s="560" t="s">
        <v>751</v>
      </c>
      <c r="Q30" s="560" t="s">
        <v>751</v>
      </c>
      <c r="R30" s="560" t="s">
        <v>751</v>
      </c>
      <c r="S30" s="560" t="s">
        <v>751</v>
      </c>
      <c r="T30" s="560" t="s">
        <v>751</v>
      </c>
      <c r="U30" s="560" t="s">
        <v>751</v>
      </c>
      <c r="V30" s="560" t="s">
        <v>751</v>
      </c>
      <c r="W30" s="570"/>
      <c r="X30" s="570"/>
      <c r="Y30" s="570"/>
      <c r="Z30" s="565"/>
      <c r="AA30" s="565"/>
      <c r="AB30" s="567" t="s">
        <v>751</v>
      </c>
      <c r="AC30" s="565"/>
      <c r="AD30" s="565"/>
      <c r="AE30" s="567" t="s">
        <v>751</v>
      </c>
      <c r="AF30" s="567" t="s">
        <v>751</v>
      </c>
      <c r="AG30" s="567" t="s">
        <v>751</v>
      </c>
      <c r="AH30" s="567" t="s">
        <v>751</v>
      </c>
      <c r="AI30" s="565"/>
      <c r="AJ30" s="565"/>
      <c r="AK30" s="567" t="s">
        <v>751</v>
      </c>
      <c r="AL30" s="565"/>
      <c r="AM30" s="565"/>
      <c r="AN30" s="567" t="s">
        <v>751</v>
      </c>
      <c r="AO30" s="565"/>
      <c r="AP30" s="565"/>
      <c r="AQ30" s="567" t="s">
        <v>751</v>
      </c>
      <c r="AR30" s="566">
        <v>41916</v>
      </c>
      <c r="AS30" s="560" t="s">
        <v>751</v>
      </c>
      <c r="AT30" s="560" t="s">
        <v>751</v>
      </c>
      <c r="AU30" s="560" t="s">
        <v>751</v>
      </c>
      <c r="AV30" s="560" t="s">
        <v>751</v>
      </c>
      <c r="AW30" s="560" t="s">
        <v>751</v>
      </c>
      <c r="AX30" s="560" t="s">
        <v>751</v>
      </c>
      <c r="AY30" s="560" t="s">
        <v>751</v>
      </c>
      <c r="AZ30" s="560" t="s">
        <v>751</v>
      </c>
      <c r="BA30" s="560" t="s">
        <v>751</v>
      </c>
      <c r="BB30" s="565"/>
      <c r="BC30" s="565"/>
      <c r="BD30" s="560" t="s">
        <v>751</v>
      </c>
      <c r="BE30" s="564"/>
      <c r="BF30" s="564"/>
      <c r="BG30" s="560" t="s">
        <v>751</v>
      </c>
      <c r="BH30" s="564"/>
      <c r="BI30" s="564"/>
      <c r="BJ30" s="567" t="s">
        <v>751</v>
      </c>
      <c r="BK30" s="560" t="s">
        <v>751</v>
      </c>
      <c r="BL30" s="560" t="s">
        <v>751</v>
      </c>
      <c r="BM30" s="560" t="s">
        <v>751</v>
      </c>
      <c r="BN30" s="562"/>
      <c r="BO30" s="562"/>
      <c r="BP30" s="560" t="s">
        <v>751</v>
      </c>
      <c r="BQ30" s="560" t="s">
        <v>751</v>
      </c>
      <c r="BR30" s="560" t="s">
        <v>751</v>
      </c>
      <c r="BS30" s="560" t="s">
        <v>751</v>
      </c>
      <c r="BT30" s="562" t="s">
        <v>758</v>
      </c>
      <c r="BU30" s="562" t="s">
        <v>758</v>
      </c>
      <c r="BV30" s="560" t="s">
        <v>751</v>
      </c>
    </row>
    <row r="31" spans="1:74" x14ac:dyDescent="0.25">
      <c r="A31" s="566">
        <v>41917</v>
      </c>
      <c r="B31" s="561" t="s">
        <v>758</v>
      </c>
      <c r="C31" s="563" t="s">
        <v>758</v>
      </c>
      <c r="D31" s="560" t="s">
        <v>751</v>
      </c>
      <c r="E31" s="560" t="s">
        <v>751</v>
      </c>
      <c r="F31" s="560" t="s">
        <v>751</v>
      </c>
      <c r="G31" s="560" t="s">
        <v>751</v>
      </c>
      <c r="H31" s="560" t="s">
        <v>751</v>
      </c>
      <c r="I31" s="560" t="s">
        <v>751</v>
      </c>
      <c r="J31" s="560" t="s">
        <v>751</v>
      </c>
      <c r="K31" s="560" t="s">
        <v>751</v>
      </c>
      <c r="L31" s="560" t="s">
        <v>751</v>
      </c>
      <c r="M31" s="560" t="s">
        <v>751</v>
      </c>
      <c r="N31" s="560" t="s">
        <v>751</v>
      </c>
      <c r="O31" s="560" t="s">
        <v>751</v>
      </c>
      <c r="P31" s="560" t="s">
        <v>751</v>
      </c>
      <c r="Q31" s="560" t="s">
        <v>751</v>
      </c>
      <c r="R31" s="560" t="s">
        <v>751</v>
      </c>
      <c r="S31" s="560" t="s">
        <v>751</v>
      </c>
      <c r="T31" s="560" t="s">
        <v>751</v>
      </c>
      <c r="U31" s="560" t="s">
        <v>751</v>
      </c>
      <c r="V31" s="560" t="s">
        <v>751</v>
      </c>
      <c r="W31" s="570"/>
      <c r="X31" s="570"/>
      <c r="Y31" s="570"/>
      <c r="Z31" s="565"/>
      <c r="AA31" s="565"/>
      <c r="AB31" s="567" t="s">
        <v>751</v>
      </c>
      <c r="AC31" s="565"/>
      <c r="AD31" s="565"/>
      <c r="AE31" s="567" t="s">
        <v>751</v>
      </c>
      <c r="AF31" s="567" t="s">
        <v>751</v>
      </c>
      <c r="AG31" s="567" t="s">
        <v>751</v>
      </c>
      <c r="AH31" s="567" t="s">
        <v>751</v>
      </c>
      <c r="AI31" s="565"/>
      <c r="AJ31" s="565"/>
      <c r="AK31" s="567" t="s">
        <v>751</v>
      </c>
      <c r="AL31" s="565"/>
      <c r="AM31" s="565"/>
      <c r="AN31" s="567" t="s">
        <v>751</v>
      </c>
      <c r="AO31" s="565"/>
      <c r="AP31" s="565"/>
      <c r="AQ31" s="567" t="s">
        <v>751</v>
      </c>
      <c r="AR31" s="566">
        <v>41917</v>
      </c>
      <c r="AS31" s="560" t="s">
        <v>751</v>
      </c>
      <c r="AT31" s="560" t="s">
        <v>751</v>
      </c>
      <c r="AU31" s="560" t="s">
        <v>751</v>
      </c>
      <c r="AV31" s="560" t="s">
        <v>751</v>
      </c>
      <c r="AW31" s="560" t="s">
        <v>751</v>
      </c>
      <c r="AX31" s="560" t="s">
        <v>751</v>
      </c>
      <c r="AY31" s="560" t="s">
        <v>751</v>
      </c>
      <c r="AZ31" s="560" t="s">
        <v>751</v>
      </c>
      <c r="BA31" s="560" t="s">
        <v>751</v>
      </c>
      <c r="BB31" s="565"/>
      <c r="BC31" s="565"/>
      <c r="BD31" s="560" t="s">
        <v>751</v>
      </c>
      <c r="BE31" s="564"/>
      <c r="BF31" s="564"/>
      <c r="BG31" s="560" t="s">
        <v>751</v>
      </c>
      <c r="BH31" s="564"/>
      <c r="BI31" s="564"/>
      <c r="BJ31" s="567" t="s">
        <v>751</v>
      </c>
      <c r="BK31" s="560" t="s">
        <v>751</v>
      </c>
      <c r="BL31" s="560" t="s">
        <v>751</v>
      </c>
      <c r="BM31" s="560" t="s">
        <v>751</v>
      </c>
      <c r="BN31" s="567" t="s">
        <v>751</v>
      </c>
      <c r="BO31" s="562"/>
      <c r="BP31" s="560" t="s">
        <v>751</v>
      </c>
      <c r="BQ31" s="560" t="s">
        <v>751</v>
      </c>
      <c r="BR31" s="560" t="s">
        <v>751</v>
      </c>
      <c r="BS31" s="560" t="s">
        <v>751</v>
      </c>
      <c r="BT31" s="562" t="s">
        <v>758</v>
      </c>
      <c r="BU31" s="562" t="s">
        <v>758</v>
      </c>
      <c r="BV31" s="560" t="s">
        <v>751</v>
      </c>
    </row>
    <row r="32" spans="1:74" x14ac:dyDescent="0.25">
      <c r="A32" s="566">
        <v>41918</v>
      </c>
      <c r="B32" s="560" t="s">
        <v>751</v>
      </c>
      <c r="C32" s="560" t="s">
        <v>751</v>
      </c>
      <c r="D32" s="560" t="s">
        <v>751</v>
      </c>
      <c r="E32" s="560" t="s">
        <v>751</v>
      </c>
      <c r="F32" s="560" t="s">
        <v>751</v>
      </c>
      <c r="G32" s="560" t="s">
        <v>751</v>
      </c>
      <c r="H32" s="560" t="s">
        <v>751</v>
      </c>
      <c r="I32" s="560" t="s">
        <v>751</v>
      </c>
      <c r="J32" s="560" t="s">
        <v>751</v>
      </c>
      <c r="K32" s="560" t="s">
        <v>751</v>
      </c>
      <c r="L32" s="560" t="s">
        <v>751</v>
      </c>
      <c r="M32" s="560" t="s">
        <v>751</v>
      </c>
      <c r="N32" s="560" t="s">
        <v>751</v>
      </c>
      <c r="O32" s="560" t="s">
        <v>751</v>
      </c>
      <c r="P32" s="560" t="s">
        <v>751</v>
      </c>
      <c r="Q32" s="560" t="s">
        <v>751</v>
      </c>
      <c r="R32" s="560" t="s">
        <v>751</v>
      </c>
      <c r="S32" s="560" t="s">
        <v>751</v>
      </c>
      <c r="T32" s="560" t="s">
        <v>751</v>
      </c>
      <c r="U32" s="560" t="s">
        <v>751</v>
      </c>
      <c r="V32" s="560" t="s">
        <v>751</v>
      </c>
      <c r="W32" s="570"/>
      <c r="X32" s="570"/>
      <c r="Y32" s="570"/>
      <c r="Z32" s="565"/>
      <c r="AA32" s="565"/>
      <c r="AB32" s="567" t="s">
        <v>751</v>
      </c>
      <c r="AC32" s="565"/>
      <c r="AD32" s="565"/>
      <c r="AE32" s="567" t="s">
        <v>751</v>
      </c>
      <c r="AF32" s="567" t="s">
        <v>751</v>
      </c>
      <c r="AG32" s="567" t="s">
        <v>751</v>
      </c>
      <c r="AH32" s="567" t="s">
        <v>751</v>
      </c>
      <c r="AI32" s="565"/>
      <c r="AJ32" s="565"/>
      <c r="AK32" s="567" t="s">
        <v>751</v>
      </c>
      <c r="AL32" s="565"/>
      <c r="AM32" s="565"/>
      <c r="AN32" s="567" t="s">
        <v>751</v>
      </c>
      <c r="AO32" s="565"/>
      <c r="AP32" s="565"/>
      <c r="AQ32" s="567" t="s">
        <v>751</v>
      </c>
      <c r="AR32" s="566">
        <v>41918</v>
      </c>
      <c r="AS32" s="560" t="s">
        <v>751</v>
      </c>
      <c r="AT32" s="560" t="s">
        <v>751</v>
      </c>
      <c r="AU32" s="560" t="s">
        <v>751</v>
      </c>
      <c r="AV32" s="560" t="s">
        <v>751</v>
      </c>
      <c r="AW32" s="560" t="s">
        <v>751</v>
      </c>
      <c r="AX32" s="560" t="s">
        <v>751</v>
      </c>
      <c r="AY32" s="560" t="s">
        <v>751</v>
      </c>
      <c r="AZ32" s="560" t="s">
        <v>751</v>
      </c>
      <c r="BA32" s="560" t="s">
        <v>751</v>
      </c>
      <c r="BB32" s="565"/>
      <c r="BC32" s="565"/>
      <c r="BD32" s="560" t="s">
        <v>751</v>
      </c>
      <c r="BE32" s="564"/>
      <c r="BF32" s="564"/>
      <c r="BG32" s="560" t="s">
        <v>751</v>
      </c>
      <c r="BH32" s="564"/>
      <c r="BI32" s="564"/>
      <c r="BJ32" s="567" t="s">
        <v>751</v>
      </c>
      <c r="BK32" s="560" t="s">
        <v>751</v>
      </c>
      <c r="BL32" s="560" t="s">
        <v>751</v>
      </c>
      <c r="BM32" s="560" t="s">
        <v>751</v>
      </c>
      <c r="BN32" s="562"/>
      <c r="BO32" s="562"/>
      <c r="BP32" s="560" t="s">
        <v>751</v>
      </c>
      <c r="BQ32" s="560" t="s">
        <v>751</v>
      </c>
      <c r="BR32" s="560" t="s">
        <v>751</v>
      </c>
      <c r="BS32" s="560" t="s">
        <v>751</v>
      </c>
      <c r="BT32" s="562" t="s">
        <v>758</v>
      </c>
      <c r="BU32" s="562" t="s">
        <v>758</v>
      </c>
      <c r="BV32" s="560" t="s">
        <v>751</v>
      </c>
    </row>
    <row r="33" spans="1:74" x14ac:dyDescent="0.25">
      <c r="A33" s="566">
        <v>41919</v>
      </c>
      <c r="B33" s="561" t="s">
        <v>758</v>
      </c>
      <c r="C33" s="563" t="s">
        <v>758</v>
      </c>
      <c r="D33" s="560" t="s">
        <v>751</v>
      </c>
      <c r="E33" s="560" t="s">
        <v>751</v>
      </c>
      <c r="F33" s="560" t="s">
        <v>751</v>
      </c>
      <c r="G33" s="560" t="s">
        <v>751</v>
      </c>
      <c r="H33" s="560" t="s">
        <v>751</v>
      </c>
      <c r="I33" s="560" t="s">
        <v>751</v>
      </c>
      <c r="J33" s="560" t="s">
        <v>751</v>
      </c>
      <c r="K33" s="560" t="s">
        <v>751</v>
      </c>
      <c r="L33" s="560" t="s">
        <v>751</v>
      </c>
      <c r="M33" s="560" t="s">
        <v>751</v>
      </c>
      <c r="N33" s="560" t="s">
        <v>751</v>
      </c>
      <c r="O33" s="560" t="s">
        <v>751</v>
      </c>
      <c r="P33" s="560" t="s">
        <v>751</v>
      </c>
      <c r="Q33" s="560" t="s">
        <v>751</v>
      </c>
      <c r="R33" s="560" t="s">
        <v>751</v>
      </c>
      <c r="S33" s="560" t="s">
        <v>751</v>
      </c>
      <c r="T33" s="560" t="s">
        <v>751</v>
      </c>
      <c r="U33" s="560" t="s">
        <v>751</v>
      </c>
      <c r="V33" s="560" t="s">
        <v>751</v>
      </c>
      <c r="W33" s="570"/>
      <c r="X33" s="570"/>
      <c r="Y33" s="570"/>
      <c r="Z33" s="565"/>
      <c r="AA33" s="565"/>
      <c r="AB33" s="567" t="s">
        <v>751</v>
      </c>
      <c r="AC33" s="565"/>
      <c r="AD33" s="565"/>
      <c r="AE33" s="567" t="s">
        <v>751</v>
      </c>
      <c r="AF33" s="567" t="s">
        <v>751</v>
      </c>
      <c r="AG33" s="567" t="s">
        <v>751</v>
      </c>
      <c r="AH33" s="567" t="s">
        <v>751</v>
      </c>
      <c r="AI33" s="565"/>
      <c r="AJ33" s="565"/>
      <c r="AK33" s="567" t="s">
        <v>751</v>
      </c>
      <c r="AL33" s="565"/>
      <c r="AM33" s="565"/>
      <c r="AN33" s="567" t="s">
        <v>751</v>
      </c>
      <c r="AO33" s="565"/>
      <c r="AP33" s="565"/>
      <c r="AQ33" s="567" t="s">
        <v>751</v>
      </c>
      <c r="AR33" s="566">
        <v>41919</v>
      </c>
      <c r="AS33" s="560" t="s">
        <v>751</v>
      </c>
      <c r="AT33" s="560" t="s">
        <v>751</v>
      </c>
      <c r="AU33" s="560" t="s">
        <v>751</v>
      </c>
      <c r="AV33" s="560" t="s">
        <v>751</v>
      </c>
      <c r="AW33" s="560" t="s">
        <v>751</v>
      </c>
      <c r="AX33" s="560" t="s">
        <v>751</v>
      </c>
      <c r="AY33" s="560" t="s">
        <v>751</v>
      </c>
      <c r="AZ33" s="560" t="s">
        <v>751</v>
      </c>
      <c r="BA33" s="560" t="s">
        <v>751</v>
      </c>
      <c r="BB33" s="565"/>
      <c r="BC33" s="565"/>
      <c r="BD33" s="560" t="s">
        <v>751</v>
      </c>
      <c r="BE33" s="564"/>
      <c r="BF33" s="564"/>
      <c r="BG33" s="560" t="s">
        <v>751</v>
      </c>
      <c r="BH33" s="564"/>
      <c r="BI33" s="564"/>
      <c r="BJ33" s="567" t="s">
        <v>751</v>
      </c>
      <c r="BK33" s="560" t="s">
        <v>751</v>
      </c>
      <c r="BL33" s="560" t="s">
        <v>751</v>
      </c>
      <c r="BM33" s="560" t="s">
        <v>751</v>
      </c>
      <c r="BN33" s="562"/>
      <c r="BO33" s="562"/>
      <c r="BP33" s="560" t="s">
        <v>751</v>
      </c>
      <c r="BQ33" s="560" t="s">
        <v>751</v>
      </c>
      <c r="BR33" s="560" t="s">
        <v>751</v>
      </c>
      <c r="BS33" s="560" t="s">
        <v>751</v>
      </c>
      <c r="BT33" s="562" t="s">
        <v>758</v>
      </c>
      <c r="BU33" s="562" t="s">
        <v>758</v>
      </c>
      <c r="BV33" s="560" t="s">
        <v>751</v>
      </c>
    </row>
    <row r="34" spans="1:74" x14ac:dyDescent="0.25">
      <c r="A34" s="566">
        <v>41920</v>
      </c>
      <c r="B34" s="561" t="s">
        <v>758</v>
      </c>
      <c r="C34" s="563" t="s">
        <v>758</v>
      </c>
      <c r="D34" s="560" t="s">
        <v>751</v>
      </c>
      <c r="E34" s="560" t="s">
        <v>751</v>
      </c>
      <c r="F34" s="560" t="s">
        <v>751</v>
      </c>
      <c r="G34" s="560" t="s">
        <v>751</v>
      </c>
      <c r="H34" s="560" t="s">
        <v>751</v>
      </c>
      <c r="I34" s="560" t="s">
        <v>751</v>
      </c>
      <c r="J34" s="560" t="s">
        <v>751</v>
      </c>
      <c r="K34" s="560" t="s">
        <v>751</v>
      </c>
      <c r="L34" s="560" t="s">
        <v>751</v>
      </c>
      <c r="M34" s="560" t="s">
        <v>751</v>
      </c>
      <c r="N34" s="560" t="s">
        <v>751</v>
      </c>
      <c r="O34" s="560" t="s">
        <v>751</v>
      </c>
      <c r="P34" s="560" t="s">
        <v>751</v>
      </c>
      <c r="Q34" s="560" t="s">
        <v>751</v>
      </c>
      <c r="R34" s="560" t="s">
        <v>751</v>
      </c>
      <c r="S34" s="560" t="s">
        <v>751</v>
      </c>
      <c r="T34" s="560" t="s">
        <v>751</v>
      </c>
      <c r="U34" s="560" t="s">
        <v>751</v>
      </c>
      <c r="V34" s="560" t="s">
        <v>751</v>
      </c>
      <c r="W34" s="570"/>
      <c r="X34" s="570"/>
      <c r="Y34" s="570"/>
      <c r="Z34" s="565"/>
      <c r="AA34" s="565"/>
      <c r="AB34" s="567" t="s">
        <v>751</v>
      </c>
      <c r="AC34" s="565"/>
      <c r="AD34" s="565"/>
      <c r="AE34" s="567" t="s">
        <v>751</v>
      </c>
      <c r="AF34" s="567" t="s">
        <v>751</v>
      </c>
      <c r="AG34" s="567" t="s">
        <v>751</v>
      </c>
      <c r="AH34" s="567" t="s">
        <v>751</v>
      </c>
      <c r="AI34" s="565"/>
      <c r="AJ34" s="565"/>
      <c r="AK34" s="567" t="s">
        <v>751</v>
      </c>
      <c r="AL34" s="565"/>
      <c r="AM34" s="565"/>
      <c r="AN34" s="567" t="s">
        <v>751</v>
      </c>
      <c r="AO34" s="565"/>
      <c r="AP34" s="565"/>
      <c r="AQ34" s="567" t="s">
        <v>751</v>
      </c>
      <c r="AR34" s="566">
        <v>41920</v>
      </c>
      <c r="AS34" s="560" t="s">
        <v>751</v>
      </c>
      <c r="AT34" s="560" t="s">
        <v>751</v>
      </c>
      <c r="AU34" s="560" t="s">
        <v>751</v>
      </c>
      <c r="AV34" s="560" t="s">
        <v>751</v>
      </c>
      <c r="AW34" s="560" t="s">
        <v>751</v>
      </c>
      <c r="AX34" s="560" t="s">
        <v>751</v>
      </c>
      <c r="AY34" s="560" t="s">
        <v>751</v>
      </c>
      <c r="AZ34" s="560" t="s">
        <v>751</v>
      </c>
      <c r="BA34" s="560" t="s">
        <v>751</v>
      </c>
      <c r="BB34" s="565"/>
      <c r="BC34" s="565"/>
      <c r="BD34" s="560" t="s">
        <v>751</v>
      </c>
      <c r="BE34" s="564"/>
      <c r="BF34" s="564"/>
      <c r="BG34" s="560" t="s">
        <v>751</v>
      </c>
      <c r="BH34" s="564"/>
      <c r="BI34" s="564"/>
      <c r="BJ34" s="567" t="s">
        <v>751</v>
      </c>
      <c r="BK34" s="560" t="s">
        <v>751</v>
      </c>
      <c r="BL34" s="560" t="s">
        <v>751</v>
      </c>
      <c r="BM34" s="560" t="s">
        <v>751</v>
      </c>
      <c r="BN34" s="567" t="s">
        <v>751</v>
      </c>
      <c r="BO34" s="562"/>
      <c r="BP34" s="560" t="s">
        <v>751</v>
      </c>
      <c r="BQ34" s="560" t="s">
        <v>751</v>
      </c>
      <c r="BR34" s="560" t="s">
        <v>751</v>
      </c>
      <c r="BS34" s="560" t="s">
        <v>751</v>
      </c>
      <c r="BT34" s="562" t="s">
        <v>758</v>
      </c>
      <c r="BU34" s="562" t="s">
        <v>758</v>
      </c>
      <c r="BV34" s="560" t="s">
        <v>751</v>
      </c>
    </row>
    <row r="35" spans="1:74" x14ac:dyDescent="0.25">
      <c r="A35" s="566">
        <v>41921</v>
      </c>
      <c r="B35" s="561" t="s">
        <v>758</v>
      </c>
      <c r="C35" s="563" t="s">
        <v>758</v>
      </c>
      <c r="D35" s="560" t="s">
        <v>751</v>
      </c>
      <c r="E35" s="560" t="s">
        <v>751</v>
      </c>
      <c r="F35" s="560" t="s">
        <v>751</v>
      </c>
      <c r="G35" s="560" t="s">
        <v>751</v>
      </c>
      <c r="H35" s="560" t="s">
        <v>751</v>
      </c>
      <c r="I35" s="560" t="s">
        <v>751</v>
      </c>
      <c r="J35" s="560" t="s">
        <v>751</v>
      </c>
      <c r="K35" s="560" t="s">
        <v>751</v>
      </c>
      <c r="L35" s="560" t="s">
        <v>751</v>
      </c>
      <c r="M35" s="560" t="s">
        <v>751</v>
      </c>
      <c r="N35" s="560" t="s">
        <v>751</v>
      </c>
      <c r="O35" s="560" t="s">
        <v>751</v>
      </c>
      <c r="P35" s="560" t="s">
        <v>751</v>
      </c>
      <c r="Q35" s="560" t="s">
        <v>751</v>
      </c>
      <c r="R35" s="560" t="s">
        <v>751</v>
      </c>
      <c r="S35" s="560" t="s">
        <v>751</v>
      </c>
      <c r="T35" s="560" t="s">
        <v>751</v>
      </c>
      <c r="U35" s="560" t="s">
        <v>751</v>
      </c>
      <c r="V35" s="560" t="s">
        <v>751</v>
      </c>
      <c r="W35" s="570"/>
      <c r="X35" s="570"/>
      <c r="Y35" s="570"/>
      <c r="Z35" s="565"/>
      <c r="AA35" s="565"/>
      <c r="AB35" s="567" t="s">
        <v>751</v>
      </c>
      <c r="AC35" s="565"/>
      <c r="AD35" s="565"/>
      <c r="AE35" s="567" t="s">
        <v>751</v>
      </c>
      <c r="AF35" s="567" t="s">
        <v>751</v>
      </c>
      <c r="AG35" s="567" t="s">
        <v>751</v>
      </c>
      <c r="AH35" s="567" t="s">
        <v>751</v>
      </c>
      <c r="AI35" s="565"/>
      <c r="AJ35" s="565"/>
      <c r="AK35" s="567" t="s">
        <v>751</v>
      </c>
      <c r="AL35" s="565"/>
      <c r="AM35" s="565"/>
      <c r="AN35" s="567" t="s">
        <v>751</v>
      </c>
      <c r="AO35" s="565"/>
      <c r="AP35" s="565"/>
      <c r="AQ35" s="567" t="s">
        <v>751</v>
      </c>
      <c r="AR35" s="566">
        <v>41921</v>
      </c>
      <c r="AS35" s="560" t="s">
        <v>751</v>
      </c>
      <c r="AT35" s="560" t="s">
        <v>751</v>
      </c>
      <c r="AU35" s="560" t="s">
        <v>751</v>
      </c>
      <c r="AV35" s="560" t="s">
        <v>751</v>
      </c>
      <c r="AW35" s="560" t="s">
        <v>751</v>
      </c>
      <c r="AX35" s="560" t="s">
        <v>751</v>
      </c>
      <c r="AY35" s="560" t="s">
        <v>751</v>
      </c>
      <c r="AZ35" s="560" t="s">
        <v>751</v>
      </c>
      <c r="BA35" s="560" t="s">
        <v>751</v>
      </c>
      <c r="BB35" s="565"/>
      <c r="BC35" s="565"/>
      <c r="BD35" s="560" t="s">
        <v>751</v>
      </c>
      <c r="BE35" s="564"/>
      <c r="BF35" s="564"/>
      <c r="BG35" s="560" t="s">
        <v>751</v>
      </c>
      <c r="BH35" s="564"/>
      <c r="BI35" s="564"/>
      <c r="BJ35" s="567" t="s">
        <v>751</v>
      </c>
      <c r="BK35" s="560" t="s">
        <v>751</v>
      </c>
      <c r="BL35" s="560" t="s">
        <v>751</v>
      </c>
      <c r="BM35" s="560" t="s">
        <v>751</v>
      </c>
      <c r="BN35" s="562"/>
      <c r="BO35" s="567" t="s">
        <v>751</v>
      </c>
      <c r="BP35" s="560" t="s">
        <v>751</v>
      </c>
      <c r="BQ35" s="560" t="s">
        <v>751</v>
      </c>
      <c r="BR35" s="560" t="s">
        <v>751</v>
      </c>
      <c r="BS35" s="560" t="s">
        <v>751</v>
      </c>
      <c r="BT35" s="562" t="s">
        <v>758</v>
      </c>
      <c r="BU35" s="562" t="s">
        <v>758</v>
      </c>
      <c r="BV35" s="560" t="s">
        <v>751</v>
      </c>
    </row>
    <row r="36" spans="1:74" x14ac:dyDescent="0.25">
      <c r="A36" s="566">
        <v>41922</v>
      </c>
      <c r="B36" s="561" t="s">
        <v>758</v>
      </c>
      <c r="C36" s="561" t="s">
        <v>758</v>
      </c>
      <c r="D36" s="560" t="s">
        <v>751</v>
      </c>
      <c r="E36" s="560" t="s">
        <v>751</v>
      </c>
      <c r="F36" s="560" t="s">
        <v>751</v>
      </c>
      <c r="G36" s="560" t="s">
        <v>751</v>
      </c>
      <c r="H36" s="560" t="s">
        <v>751</v>
      </c>
      <c r="I36" s="560" t="s">
        <v>751</v>
      </c>
      <c r="J36" s="560" t="s">
        <v>751</v>
      </c>
      <c r="K36" s="560" t="s">
        <v>751</v>
      </c>
      <c r="L36" s="560" t="s">
        <v>751</v>
      </c>
      <c r="M36" s="560" t="s">
        <v>751</v>
      </c>
      <c r="N36" s="560" t="s">
        <v>751</v>
      </c>
      <c r="O36" s="560" t="s">
        <v>751</v>
      </c>
      <c r="P36" s="560" t="s">
        <v>751</v>
      </c>
      <c r="Q36" s="560" t="s">
        <v>751</v>
      </c>
      <c r="R36" s="560" t="s">
        <v>751</v>
      </c>
      <c r="S36" s="560" t="s">
        <v>751</v>
      </c>
      <c r="T36" s="560" t="s">
        <v>751</v>
      </c>
      <c r="U36" s="560" t="s">
        <v>751</v>
      </c>
      <c r="V36" s="560" t="s">
        <v>751</v>
      </c>
      <c r="W36" s="570"/>
      <c r="X36" s="570"/>
      <c r="Y36" s="570"/>
      <c r="Z36" s="565"/>
      <c r="AA36" s="565"/>
      <c r="AB36" s="567" t="s">
        <v>751</v>
      </c>
      <c r="AC36" s="565"/>
      <c r="AD36" s="565"/>
      <c r="AE36" s="567" t="s">
        <v>751</v>
      </c>
      <c r="AF36" s="567" t="s">
        <v>751</v>
      </c>
      <c r="AG36" s="567" t="s">
        <v>751</v>
      </c>
      <c r="AH36" s="567" t="s">
        <v>751</v>
      </c>
      <c r="AI36" s="565"/>
      <c r="AJ36" s="565"/>
      <c r="AK36" s="567" t="s">
        <v>751</v>
      </c>
      <c r="AL36" s="565"/>
      <c r="AM36" s="565"/>
      <c r="AN36" s="567" t="s">
        <v>751</v>
      </c>
      <c r="AO36" s="565"/>
      <c r="AP36" s="565"/>
      <c r="AQ36" s="567" t="s">
        <v>751</v>
      </c>
      <c r="AR36" s="566">
        <v>41922</v>
      </c>
      <c r="AS36" s="560" t="s">
        <v>751</v>
      </c>
      <c r="AT36" s="560" t="s">
        <v>751</v>
      </c>
      <c r="AU36" s="560" t="s">
        <v>751</v>
      </c>
      <c r="AV36" s="560" t="s">
        <v>751</v>
      </c>
      <c r="AW36" s="560" t="s">
        <v>751</v>
      </c>
      <c r="AX36" s="560" t="s">
        <v>751</v>
      </c>
      <c r="AY36" s="560" t="s">
        <v>751</v>
      </c>
      <c r="AZ36" s="560" t="s">
        <v>751</v>
      </c>
      <c r="BA36" s="560" t="s">
        <v>751</v>
      </c>
      <c r="BB36" s="565"/>
      <c r="BC36" s="565"/>
      <c r="BD36" s="560" t="s">
        <v>751</v>
      </c>
      <c r="BE36" s="564"/>
      <c r="BF36" s="564"/>
      <c r="BG36" s="560" t="s">
        <v>751</v>
      </c>
      <c r="BH36" s="564"/>
      <c r="BI36" s="564"/>
      <c r="BJ36" s="567" t="s">
        <v>751</v>
      </c>
      <c r="BK36" s="560" t="s">
        <v>751</v>
      </c>
      <c r="BL36" s="560" t="s">
        <v>751</v>
      </c>
      <c r="BM36" s="560" t="s">
        <v>751</v>
      </c>
      <c r="BN36" s="563"/>
      <c r="BO36" s="562"/>
      <c r="BP36" s="560" t="s">
        <v>751</v>
      </c>
      <c r="BQ36" s="560" t="s">
        <v>751</v>
      </c>
      <c r="BR36" s="560" t="s">
        <v>751</v>
      </c>
      <c r="BS36" s="560" t="s">
        <v>751</v>
      </c>
      <c r="BT36" s="562" t="s">
        <v>758</v>
      </c>
      <c r="BU36" s="562" t="s">
        <v>758</v>
      </c>
      <c r="BV36" s="560" t="s">
        <v>751</v>
      </c>
    </row>
    <row r="37" spans="1:74" x14ac:dyDescent="0.25">
      <c r="A37" s="566">
        <v>41923</v>
      </c>
      <c r="B37" s="560" t="s">
        <v>751</v>
      </c>
      <c r="C37" s="560" t="s">
        <v>751</v>
      </c>
      <c r="D37" s="560" t="s">
        <v>751</v>
      </c>
      <c r="E37" s="560" t="s">
        <v>751</v>
      </c>
      <c r="F37" s="560" t="s">
        <v>751</v>
      </c>
      <c r="G37" s="560" t="s">
        <v>751</v>
      </c>
      <c r="H37" s="560" t="s">
        <v>751</v>
      </c>
      <c r="I37" s="560" t="s">
        <v>751</v>
      </c>
      <c r="J37" s="560" t="s">
        <v>751</v>
      </c>
      <c r="K37" s="560" t="s">
        <v>751</v>
      </c>
      <c r="L37" s="560" t="s">
        <v>751</v>
      </c>
      <c r="M37" s="560" t="s">
        <v>751</v>
      </c>
      <c r="N37" s="560" t="s">
        <v>751</v>
      </c>
      <c r="O37" s="560" t="s">
        <v>751</v>
      </c>
      <c r="P37" s="560" t="s">
        <v>751</v>
      </c>
      <c r="Q37" s="560" t="s">
        <v>751</v>
      </c>
      <c r="R37" s="560" t="s">
        <v>751</v>
      </c>
      <c r="S37" s="560" t="s">
        <v>751</v>
      </c>
      <c r="T37" s="560" t="s">
        <v>751</v>
      </c>
      <c r="U37" s="560" t="s">
        <v>751</v>
      </c>
      <c r="V37" s="560" t="s">
        <v>751</v>
      </c>
      <c r="W37" s="570"/>
      <c r="X37" s="570"/>
      <c r="Y37" s="570"/>
      <c r="Z37" s="565"/>
      <c r="AA37" s="565"/>
      <c r="AB37" s="567" t="s">
        <v>751</v>
      </c>
      <c r="AC37" s="565"/>
      <c r="AD37" s="565"/>
      <c r="AE37" s="567" t="s">
        <v>751</v>
      </c>
      <c r="AF37" s="567" t="s">
        <v>751</v>
      </c>
      <c r="AG37" s="567" t="s">
        <v>751</v>
      </c>
      <c r="AH37" s="567" t="s">
        <v>751</v>
      </c>
      <c r="AI37" s="565"/>
      <c r="AJ37" s="565"/>
      <c r="AK37" s="567" t="s">
        <v>751</v>
      </c>
      <c r="AL37" s="565"/>
      <c r="AM37" s="565"/>
      <c r="AN37" s="567" t="s">
        <v>751</v>
      </c>
      <c r="AO37" s="565"/>
      <c r="AP37" s="565"/>
      <c r="AQ37" s="567" t="s">
        <v>751</v>
      </c>
      <c r="AR37" s="566">
        <v>41923</v>
      </c>
      <c r="AS37" s="560" t="s">
        <v>751</v>
      </c>
      <c r="AT37" s="560" t="s">
        <v>751</v>
      </c>
      <c r="AU37" s="560" t="s">
        <v>751</v>
      </c>
      <c r="AV37" s="560" t="s">
        <v>751</v>
      </c>
      <c r="AW37" s="560" t="s">
        <v>751</v>
      </c>
      <c r="AX37" s="560" t="s">
        <v>751</v>
      </c>
      <c r="AY37" s="560" t="s">
        <v>751</v>
      </c>
      <c r="AZ37" s="560" t="s">
        <v>751</v>
      </c>
      <c r="BA37" s="560" t="s">
        <v>751</v>
      </c>
      <c r="BB37" s="565"/>
      <c r="BC37" s="565"/>
      <c r="BD37" s="560" t="s">
        <v>751</v>
      </c>
      <c r="BE37" s="564"/>
      <c r="BF37" s="564"/>
      <c r="BG37" s="560" t="s">
        <v>751</v>
      </c>
      <c r="BH37" s="564"/>
      <c r="BI37" s="564"/>
      <c r="BJ37" s="567" t="s">
        <v>751</v>
      </c>
      <c r="BK37" s="560" t="s">
        <v>751</v>
      </c>
      <c r="BL37" s="560" t="s">
        <v>751</v>
      </c>
      <c r="BM37" s="560" t="s">
        <v>751</v>
      </c>
      <c r="BN37" s="562"/>
      <c r="BO37" s="562"/>
      <c r="BP37" s="560" t="s">
        <v>751</v>
      </c>
      <c r="BQ37" s="560" t="s">
        <v>751</v>
      </c>
      <c r="BR37" s="560" t="s">
        <v>751</v>
      </c>
      <c r="BS37" s="560" t="s">
        <v>751</v>
      </c>
      <c r="BT37" s="562" t="s">
        <v>758</v>
      </c>
      <c r="BU37" s="562" t="s">
        <v>758</v>
      </c>
      <c r="BV37" s="560" t="s">
        <v>751</v>
      </c>
    </row>
    <row r="38" spans="1:74" x14ac:dyDescent="0.25">
      <c r="A38" s="566">
        <v>41924</v>
      </c>
      <c r="B38" s="561" t="s">
        <v>758</v>
      </c>
      <c r="C38" s="563" t="s">
        <v>758</v>
      </c>
      <c r="D38" s="560" t="s">
        <v>751</v>
      </c>
      <c r="E38" s="560" t="s">
        <v>751</v>
      </c>
      <c r="F38" s="560" t="s">
        <v>751</v>
      </c>
      <c r="G38" s="560" t="s">
        <v>751</v>
      </c>
      <c r="H38" s="560" t="s">
        <v>751</v>
      </c>
      <c r="I38" s="560" t="s">
        <v>751</v>
      </c>
      <c r="J38" s="560" t="s">
        <v>751</v>
      </c>
      <c r="K38" s="560" t="s">
        <v>751</v>
      </c>
      <c r="L38" s="560" t="s">
        <v>751</v>
      </c>
      <c r="M38" s="560" t="s">
        <v>751</v>
      </c>
      <c r="N38" s="560" t="s">
        <v>751</v>
      </c>
      <c r="O38" s="560" t="s">
        <v>751</v>
      </c>
      <c r="P38" s="560" t="s">
        <v>751</v>
      </c>
      <c r="Q38" s="560" t="s">
        <v>751</v>
      </c>
      <c r="R38" s="560" t="s">
        <v>751</v>
      </c>
      <c r="S38" s="560" t="s">
        <v>751</v>
      </c>
      <c r="T38" s="560" t="s">
        <v>751</v>
      </c>
      <c r="U38" s="560" t="s">
        <v>751</v>
      </c>
      <c r="V38" s="560" t="s">
        <v>751</v>
      </c>
      <c r="W38" s="570"/>
      <c r="X38" s="570"/>
      <c r="Y38" s="570"/>
      <c r="Z38" s="565"/>
      <c r="AA38" s="565"/>
      <c r="AB38" s="567" t="s">
        <v>751</v>
      </c>
      <c r="AC38" s="565"/>
      <c r="AD38" s="565"/>
      <c r="AE38" s="567" t="s">
        <v>751</v>
      </c>
      <c r="AF38" s="567" t="s">
        <v>751</v>
      </c>
      <c r="AG38" s="567" t="s">
        <v>751</v>
      </c>
      <c r="AH38" s="567" t="s">
        <v>751</v>
      </c>
      <c r="AI38" s="565"/>
      <c r="AJ38" s="565"/>
      <c r="AK38" s="567" t="s">
        <v>751</v>
      </c>
      <c r="AL38" s="565"/>
      <c r="AM38" s="565"/>
      <c r="AN38" s="567" t="s">
        <v>751</v>
      </c>
      <c r="AO38" s="565"/>
      <c r="AP38" s="565"/>
      <c r="AQ38" s="567" t="s">
        <v>751</v>
      </c>
      <c r="AR38" s="566">
        <v>41924</v>
      </c>
      <c r="AS38" s="560" t="s">
        <v>751</v>
      </c>
      <c r="AT38" s="560" t="s">
        <v>751</v>
      </c>
      <c r="AU38" s="560" t="s">
        <v>751</v>
      </c>
      <c r="AV38" s="560" t="s">
        <v>751</v>
      </c>
      <c r="AW38" s="560" t="s">
        <v>751</v>
      </c>
      <c r="AX38" s="560" t="s">
        <v>751</v>
      </c>
      <c r="AY38" s="560" t="s">
        <v>751</v>
      </c>
      <c r="AZ38" s="560" t="s">
        <v>751</v>
      </c>
      <c r="BA38" s="560" t="s">
        <v>751</v>
      </c>
      <c r="BB38" s="565"/>
      <c r="BC38" s="565"/>
      <c r="BD38" s="560" t="s">
        <v>751</v>
      </c>
      <c r="BE38" s="564"/>
      <c r="BF38" s="564"/>
      <c r="BG38" s="560" t="s">
        <v>751</v>
      </c>
      <c r="BH38" s="564"/>
      <c r="BI38" s="564"/>
      <c r="BJ38" s="567" t="s">
        <v>751</v>
      </c>
      <c r="BK38" s="560" t="s">
        <v>751</v>
      </c>
      <c r="BL38" s="560" t="s">
        <v>751</v>
      </c>
      <c r="BM38" s="560" t="s">
        <v>751</v>
      </c>
      <c r="BN38" s="562"/>
      <c r="BO38" s="562"/>
      <c r="BP38" s="560" t="s">
        <v>751</v>
      </c>
      <c r="BQ38" s="560" t="s">
        <v>751</v>
      </c>
      <c r="BR38" s="560" t="s">
        <v>751</v>
      </c>
      <c r="BS38" s="560" t="s">
        <v>751</v>
      </c>
      <c r="BT38" s="562" t="s">
        <v>758</v>
      </c>
      <c r="BU38" s="562" t="s">
        <v>758</v>
      </c>
      <c r="BV38" s="560" t="s">
        <v>751</v>
      </c>
    </row>
    <row r="39" spans="1:74" x14ac:dyDescent="0.25">
      <c r="A39" s="566">
        <v>41925</v>
      </c>
      <c r="B39" s="561" t="s">
        <v>758</v>
      </c>
      <c r="C39" s="563" t="s">
        <v>758</v>
      </c>
      <c r="D39" s="560" t="s">
        <v>751</v>
      </c>
      <c r="E39" s="560" t="s">
        <v>751</v>
      </c>
      <c r="F39" s="560" t="s">
        <v>751</v>
      </c>
      <c r="G39" s="560" t="s">
        <v>751</v>
      </c>
      <c r="H39" s="560" t="s">
        <v>751</v>
      </c>
      <c r="I39" s="560" t="s">
        <v>751</v>
      </c>
      <c r="J39" s="560" t="s">
        <v>751</v>
      </c>
      <c r="K39" s="560" t="s">
        <v>751</v>
      </c>
      <c r="L39" s="560" t="s">
        <v>751</v>
      </c>
      <c r="M39" s="560" t="s">
        <v>751</v>
      </c>
      <c r="N39" s="560" t="s">
        <v>751</v>
      </c>
      <c r="O39" s="560" t="s">
        <v>751</v>
      </c>
      <c r="P39" s="560" t="s">
        <v>751</v>
      </c>
      <c r="Q39" s="560" t="s">
        <v>751</v>
      </c>
      <c r="R39" s="560" t="s">
        <v>751</v>
      </c>
      <c r="S39" s="560" t="s">
        <v>751</v>
      </c>
      <c r="T39" s="560" t="s">
        <v>751</v>
      </c>
      <c r="U39" s="560" t="s">
        <v>751</v>
      </c>
      <c r="V39" s="560" t="s">
        <v>751</v>
      </c>
      <c r="W39" s="570"/>
      <c r="X39" s="570"/>
      <c r="Y39" s="570"/>
      <c r="Z39" s="565"/>
      <c r="AA39" s="565"/>
      <c r="AB39" s="567" t="s">
        <v>751</v>
      </c>
      <c r="AC39" s="565"/>
      <c r="AD39" s="565"/>
      <c r="AE39" s="567" t="s">
        <v>751</v>
      </c>
      <c r="AF39" s="567" t="s">
        <v>751</v>
      </c>
      <c r="AG39" s="567" t="s">
        <v>751</v>
      </c>
      <c r="AH39" s="567" t="s">
        <v>751</v>
      </c>
      <c r="AI39" s="565"/>
      <c r="AJ39" s="565"/>
      <c r="AK39" s="567" t="s">
        <v>751</v>
      </c>
      <c r="AL39" s="565"/>
      <c r="AM39" s="565"/>
      <c r="AN39" s="567" t="s">
        <v>751</v>
      </c>
      <c r="AO39" s="565"/>
      <c r="AP39" s="565"/>
      <c r="AQ39" s="567" t="s">
        <v>751</v>
      </c>
      <c r="AR39" s="566">
        <v>41925</v>
      </c>
      <c r="AS39" s="560" t="s">
        <v>751</v>
      </c>
      <c r="AT39" s="560" t="s">
        <v>751</v>
      </c>
      <c r="AU39" s="560" t="s">
        <v>751</v>
      </c>
      <c r="AV39" s="560" t="s">
        <v>751</v>
      </c>
      <c r="AW39" s="560" t="s">
        <v>751</v>
      </c>
      <c r="AX39" s="560" t="s">
        <v>751</v>
      </c>
      <c r="AY39" s="560" t="s">
        <v>751</v>
      </c>
      <c r="AZ39" s="560" t="s">
        <v>751</v>
      </c>
      <c r="BA39" s="560" t="s">
        <v>751</v>
      </c>
      <c r="BB39" s="565"/>
      <c r="BC39" s="565"/>
      <c r="BD39" s="560" t="s">
        <v>751</v>
      </c>
      <c r="BE39" s="564"/>
      <c r="BF39" s="564"/>
      <c r="BG39" s="560" t="s">
        <v>751</v>
      </c>
      <c r="BH39" s="564"/>
      <c r="BI39" s="564"/>
      <c r="BJ39" s="567" t="s">
        <v>751</v>
      </c>
      <c r="BK39" s="560" t="s">
        <v>751</v>
      </c>
      <c r="BL39" s="560" t="s">
        <v>751</v>
      </c>
      <c r="BM39" s="560" t="s">
        <v>751</v>
      </c>
      <c r="BN39" s="563"/>
      <c r="BO39" s="562"/>
      <c r="BP39" s="560" t="s">
        <v>751</v>
      </c>
      <c r="BQ39" s="560" t="s">
        <v>751</v>
      </c>
      <c r="BR39" s="560" t="s">
        <v>751</v>
      </c>
      <c r="BS39" s="560" t="s">
        <v>751</v>
      </c>
      <c r="BT39" s="562" t="s">
        <v>758</v>
      </c>
      <c r="BU39" s="562" t="s">
        <v>758</v>
      </c>
      <c r="BV39" s="560" t="s">
        <v>751</v>
      </c>
    </row>
    <row r="40" spans="1:74" x14ac:dyDescent="0.25">
      <c r="A40" s="566">
        <v>41926</v>
      </c>
      <c r="B40" s="561" t="s">
        <v>758</v>
      </c>
      <c r="C40" s="563" t="s">
        <v>758</v>
      </c>
      <c r="D40" s="560" t="s">
        <v>751</v>
      </c>
      <c r="E40" s="560" t="s">
        <v>751</v>
      </c>
      <c r="F40" s="560" t="s">
        <v>751</v>
      </c>
      <c r="G40" s="560" t="s">
        <v>751</v>
      </c>
      <c r="H40" s="560" t="s">
        <v>751</v>
      </c>
      <c r="I40" s="560" t="s">
        <v>751</v>
      </c>
      <c r="J40" s="560" t="s">
        <v>751</v>
      </c>
      <c r="K40" s="560" t="s">
        <v>751</v>
      </c>
      <c r="L40" s="560" t="s">
        <v>751</v>
      </c>
      <c r="M40" s="560" t="s">
        <v>751</v>
      </c>
      <c r="N40" s="560" t="s">
        <v>751</v>
      </c>
      <c r="O40" s="560" t="s">
        <v>751</v>
      </c>
      <c r="P40" s="560" t="s">
        <v>751</v>
      </c>
      <c r="Q40" s="560" t="s">
        <v>751</v>
      </c>
      <c r="R40" s="560" t="s">
        <v>751</v>
      </c>
      <c r="S40" s="560" t="s">
        <v>751</v>
      </c>
      <c r="T40" s="560" t="s">
        <v>751</v>
      </c>
      <c r="U40" s="560" t="s">
        <v>751</v>
      </c>
      <c r="V40" s="560" t="s">
        <v>751</v>
      </c>
      <c r="W40" s="570"/>
      <c r="X40" s="570"/>
      <c r="Y40" s="570"/>
      <c r="Z40" s="565"/>
      <c r="AA40" s="565"/>
      <c r="AB40" s="567" t="s">
        <v>751</v>
      </c>
      <c r="AC40" s="565"/>
      <c r="AD40" s="565"/>
      <c r="AE40" s="567" t="s">
        <v>751</v>
      </c>
      <c r="AF40" s="567" t="s">
        <v>751</v>
      </c>
      <c r="AG40" s="567" t="s">
        <v>751</v>
      </c>
      <c r="AH40" s="567" t="s">
        <v>751</v>
      </c>
      <c r="AI40" s="565"/>
      <c r="AJ40" s="565"/>
      <c r="AK40" s="567" t="s">
        <v>751</v>
      </c>
      <c r="AL40" s="565"/>
      <c r="AM40" s="565"/>
      <c r="AN40" s="567" t="s">
        <v>751</v>
      </c>
      <c r="AO40" s="565"/>
      <c r="AP40" s="565"/>
      <c r="AQ40" s="567" t="s">
        <v>751</v>
      </c>
      <c r="AR40" s="566">
        <v>41926</v>
      </c>
      <c r="AS40" s="560" t="s">
        <v>751</v>
      </c>
      <c r="AT40" s="560" t="s">
        <v>751</v>
      </c>
      <c r="AU40" s="560" t="s">
        <v>751</v>
      </c>
      <c r="AV40" s="560" t="s">
        <v>751</v>
      </c>
      <c r="AW40" s="560" t="s">
        <v>751</v>
      </c>
      <c r="AX40" s="560" t="s">
        <v>751</v>
      </c>
      <c r="AY40" s="560" t="s">
        <v>751</v>
      </c>
      <c r="AZ40" s="560" t="s">
        <v>751</v>
      </c>
      <c r="BA40" s="560" t="s">
        <v>751</v>
      </c>
      <c r="BB40" s="565"/>
      <c r="BC40" s="565"/>
      <c r="BD40" s="560" t="s">
        <v>751</v>
      </c>
      <c r="BE40" s="564"/>
      <c r="BF40" s="564"/>
      <c r="BG40" s="560" t="s">
        <v>751</v>
      </c>
      <c r="BH40" s="564"/>
      <c r="BI40" s="564"/>
      <c r="BJ40" s="567" t="s">
        <v>751</v>
      </c>
      <c r="BK40" s="560" t="s">
        <v>751</v>
      </c>
      <c r="BL40" s="560" t="s">
        <v>751</v>
      </c>
      <c r="BM40" s="560" t="s">
        <v>751</v>
      </c>
      <c r="BN40" s="562"/>
      <c r="BO40" s="562"/>
      <c r="BP40" s="560" t="s">
        <v>751</v>
      </c>
      <c r="BQ40" s="560" t="s">
        <v>751</v>
      </c>
      <c r="BR40" s="560" t="s">
        <v>751</v>
      </c>
      <c r="BS40" s="560" t="s">
        <v>751</v>
      </c>
      <c r="BT40" s="562" t="s">
        <v>758</v>
      </c>
      <c r="BU40" s="562" t="s">
        <v>758</v>
      </c>
      <c r="BV40" s="560" t="s">
        <v>751</v>
      </c>
    </row>
    <row r="41" spans="1:74" x14ac:dyDescent="0.25">
      <c r="A41" s="566">
        <v>41927</v>
      </c>
      <c r="B41" s="561" t="s">
        <v>758</v>
      </c>
      <c r="C41" s="563" t="s">
        <v>758</v>
      </c>
      <c r="D41" s="560" t="s">
        <v>751</v>
      </c>
      <c r="E41" s="560" t="s">
        <v>751</v>
      </c>
      <c r="F41" s="560" t="s">
        <v>751</v>
      </c>
      <c r="G41" s="560" t="s">
        <v>751</v>
      </c>
      <c r="H41" s="560" t="s">
        <v>751</v>
      </c>
      <c r="I41" s="560" t="s">
        <v>751</v>
      </c>
      <c r="J41" s="560" t="s">
        <v>751</v>
      </c>
      <c r="K41" s="560" t="s">
        <v>751</v>
      </c>
      <c r="L41" s="560" t="s">
        <v>751</v>
      </c>
      <c r="M41" s="560" t="s">
        <v>751</v>
      </c>
      <c r="N41" s="560" t="s">
        <v>751</v>
      </c>
      <c r="O41" s="560" t="s">
        <v>751</v>
      </c>
      <c r="P41" s="560" t="s">
        <v>751</v>
      </c>
      <c r="Q41" s="560" t="s">
        <v>751</v>
      </c>
      <c r="R41" s="560" t="s">
        <v>751</v>
      </c>
      <c r="S41" s="560" t="s">
        <v>751</v>
      </c>
      <c r="T41" s="560" t="s">
        <v>751</v>
      </c>
      <c r="U41" s="560" t="s">
        <v>751</v>
      </c>
      <c r="V41" s="560" t="s">
        <v>751</v>
      </c>
      <c r="W41" s="570"/>
      <c r="X41" s="570"/>
      <c r="Y41" s="570"/>
      <c r="Z41" s="565"/>
      <c r="AA41" s="565"/>
      <c r="AB41" s="567" t="s">
        <v>751</v>
      </c>
      <c r="AC41" s="565"/>
      <c r="AD41" s="565"/>
      <c r="AE41" s="567" t="s">
        <v>751</v>
      </c>
      <c r="AF41" s="567" t="s">
        <v>751</v>
      </c>
      <c r="AG41" s="567" t="s">
        <v>751</v>
      </c>
      <c r="AH41" s="567" t="s">
        <v>751</v>
      </c>
      <c r="AI41" s="565"/>
      <c r="AJ41" s="565"/>
      <c r="AK41" s="567" t="s">
        <v>751</v>
      </c>
      <c r="AL41" s="565"/>
      <c r="AM41" s="565"/>
      <c r="AN41" s="567" t="s">
        <v>751</v>
      </c>
      <c r="AO41" s="565"/>
      <c r="AP41" s="565"/>
      <c r="AQ41" s="567" t="s">
        <v>751</v>
      </c>
      <c r="AR41" s="566">
        <v>41927</v>
      </c>
      <c r="AS41" s="560" t="s">
        <v>751</v>
      </c>
      <c r="AT41" s="560" t="s">
        <v>751</v>
      </c>
      <c r="AU41" s="560" t="s">
        <v>751</v>
      </c>
      <c r="AV41" s="560" t="s">
        <v>751</v>
      </c>
      <c r="AW41" s="560" t="s">
        <v>751</v>
      </c>
      <c r="AX41" s="560" t="s">
        <v>751</v>
      </c>
      <c r="AY41" s="560" t="s">
        <v>751</v>
      </c>
      <c r="AZ41" s="560" t="s">
        <v>751</v>
      </c>
      <c r="BA41" s="560" t="s">
        <v>751</v>
      </c>
      <c r="BB41" s="565"/>
      <c r="BC41" s="565"/>
      <c r="BD41" s="560" t="s">
        <v>751</v>
      </c>
      <c r="BE41" s="564"/>
      <c r="BF41" s="564"/>
      <c r="BG41" s="560" t="s">
        <v>751</v>
      </c>
      <c r="BH41" s="564"/>
      <c r="BI41" s="564"/>
      <c r="BJ41" s="567" t="s">
        <v>751</v>
      </c>
      <c r="BK41" s="560" t="s">
        <v>751</v>
      </c>
      <c r="BL41" s="560" t="s">
        <v>751</v>
      </c>
      <c r="BM41" s="560" t="s">
        <v>751</v>
      </c>
      <c r="BN41" s="562"/>
      <c r="BO41" s="562"/>
      <c r="BP41" s="560" t="s">
        <v>751</v>
      </c>
      <c r="BQ41" s="560" t="s">
        <v>751</v>
      </c>
      <c r="BR41" s="560" t="s">
        <v>751</v>
      </c>
      <c r="BS41" s="560" t="s">
        <v>751</v>
      </c>
      <c r="BT41" s="562" t="s">
        <v>758</v>
      </c>
      <c r="BU41" s="562" t="s">
        <v>758</v>
      </c>
      <c r="BV41" s="560" t="s">
        <v>751</v>
      </c>
    </row>
    <row r="42" spans="1:74" x14ac:dyDescent="0.25">
      <c r="A42" s="566">
        <v>41928</v>
      </c>
      <c r="B42" s="560" t="s">
        <v>751</v>
      </c>
      <c r="C42" s="560" t="s">
        <v>751</v>
      </c>
      <c r="D42" s="560" t="s">
        <v>751</v>
      </c>
      <c r="E42" s="560" t="s">
        <v>751</v>
      </c>
      <c r="F42" s="560" t="s">
        <v>751</v>
      </c>
      <c r="G42" s="560" t="s">
        <v>751</v>
      </c>
      <c r="H42" s="560" t="s">
        <v>751</v>
      </c>
      <c r="I42" s="560" t="s">
        <v>751</v>
      </c>
      <c r="J42" s="560" t="s">
        <v>751</v>
      </c>
      <c r="K42" s="560" t="s">
        <v>751</v>
      </c>
      <c r="L42" s="560" t="s">
        <v>751</v>
      </c>
      <c r="M42" s="560" t="s">
        <v>751</v>
      </c>
      <c r="N42" s="560" t="s">
        <v>751</v>
      </c>
      <c r="O42" s="560" t="s">
        <v>751</v>
      </c>
      <c r="P42" s="560" t="s">
        <v>751</v>
      </c>
      <c r="Q42" s="560" t="s">
        <v>751</v>
      </c>
      <c r="R42" s="560" t="s">
        <v>751</v>
      </c>
      <c r="S42" s="560" t="s">
        <v>751</v>
      </c>
      <c r="T42" s="560" t="s">
        <v>751</v>
      </c>
      <c r="U42" s="560" t="s">
        <v>751</v>
      </c>
      <c r="V42" s="560" t="s">
        <v>751</v>
      </c>
      <c r="W42" s="570"/>
      <c r="X42" s="570"/>
      <c r="Y42" s="570"/>
      <c r="Z42" s="565"/>
      <c r="AA42" s="565"/>
      <c r="AB42" s="567" t="s">
        <v>751</v>
      </c>
      <c r="AC42" s="565"/>
      <c r="AD42" s="565"/>
      <c r="AE42" s="567" t="s">
        <v>751</v>
      </c>
      <c r="AF42" s="567" t="s">
        <v>751</v>
      </c>
      <c r="AG42" s="567" t="s">
        <v>751</v>
      </c>
      <c r="AH42" s="567" t="s">
        <v>751</v>
      </c>
      <c r="AI42" s="565"/>
      <c r="AJ42" s="565"/>
      <c r="AK42" s="567" t="s">
        <v>751</v>
      </c>
      <c r="AL42" s="565"/>
      <c r="AM42" s="565"/>
      <c r="AN42" s="567" t="s">
        <v>751</v>
      </c>
      <c r="AO42" s="565"/>
      <c r="AP42" s="565"/>
      <c r="AQ42" s="567" t="s">
        <v>751</v>
      </c>
      <c r="AR42" s="566">
        <v>41928</v>
      </c>
      <c r="AS42" s="560" t="s">
        <v>751</v>
      </c>
      <c r="AT42" s="560" t="s">
        <v>751</v>
      </c>
      <c r="AU42" s="560" t="s">
        <v>751</v>
      </c>
      <c r="AV42" s="560" t="s">
        <v>751</v>
      </c>
      <c r="AW42" s="560" t="s">
        <v>751</v>
      </c>
      <c r="AX42" s="560" t="s">
        <v>751</v>
      </c>
      <c r="AY42" s="560" t="s">
        <v>751</v>
      </c>
      <c r="AZ42" s="560" t="s">
        <v>751</v>
      </c>
      <c r="BA42" s="560" t="s">
        <v>751</v>
      </c>
      <c r="BB42" s="565"/>
      <c r="BC42" s="565"/>
      <c r="BD42" s="560" t="s">
        <v>751</v>
      </c>
      <c r="BE42" s="564"/>
      <c r="BF42" s="564"/>
      <c r="BG42" s="560" t="s">
        <v>751</v>
      </c>
      <c r="BH42" s="564"/>
      <c r="BI42" s="564"/>
      <c r="BJ42" s="567" t="s">
        <v>751</v>
      </c>
      <c r="BK42" s="560" t="s">
        <v>751</v>
      </c>
      <c r="BL42" s="560" t="s">
        <v>751</v>
      </c>
      <c r="BM42" s="560" t="s">
        <v>751</v>
      </c>
      <c r="BN42" s="562"/>
      <c r="BO42" s="562"/>
      <c r="BP42" s="560" t="s">
        <v>751</v>
      </c>
      <c r="BQ42" s="560" t="s">
        <v>751</v>
      </c>
      <c r="BR42" s="560" t="s">
        <v>751</v>
      </c>
      <c r="BS42" s="560" t="s">
        <v>751</v>
      </c>
      <c r="BT42" s="562" t="s">
        <v>758</v>
      </c>
      <c r="BU42" s="562" t="s">
        <v>758</v>
      </c>
      <c r="BV42" s="560" t="s">
        <v>751</v>
      </c>
    </row>
    <row r="43" spans="1:74" x14ac:dyDescent="0.25">
      <c r="A43" s="566">
        <v>41929</v>
      </c>
      <c r="B43" s="560" t="s">
        <v>751</v>
      </c>
      <c r="C43" s="560" t="s">
        <v>751</v>
      </c>
      <c r="D43" s="560" t="s">
        <v>751</v>
      </c>
      <c r="E43" s="560" t="s">
        <v>751</v>
      </c>
      <c r="F43" s="560" t="s">
        <v>751</v>
      </c>
      <c r="G43" s="560" t="s">
        <v>751</v>
      </c>
      <c r="H43" s="560" t="s">
        <v>751</v>
      </c>
      <c r="I43" s="560" t="s">
        <v>751</v>
      </c>
      <c r="J43" s="560" t="s">
        <v>751</v>
      </c>
      <c r="K43" s="560" t="s">
        <v>751</v>
      </c>
      <c r="L43" s="560" t="s">
        <v>751</v>
      </c>
      <c r="M43" s="560" t="s">
        <v>751</v>
      </c>
      <c r="N43" s="560" t="s">
        <v>751</v>
      </c>
      <c r="O43" s="560" t="s">
        <v>751</v>
      </c>
      <c r="P43" s="560" t="s">
        <v>751</v>
      </c>
      <c r="Q43" s="560" t="s">
        <v>751</v>
      </c>
      <c r="R43" s="560" t="s">
        <v>751</v>
      </c>
      <c r="S43" s="560" t="s">
        <v>751</v>
      </c>
      <c r="T43" s="560" t="s">
        <v>751</v>
      </c>
      <c r="U43" s="560" t="s">
        <v>751</v>
      </c>
      <c r="V43" s="560" t="s">
        <v>751</v>
      </c>
      <c r="W43" s="570"/>
      <c r="X43" s="570"/>
      <c r="Y43" s="570"/>
      <c r="Z43" s="565"/>
      <c r="AA43" s="565"/>
      <c r="AB43" s="560" t="s">
        <v>751</v>
      </c>
      <c r="AC43" s="565"/>
      <c r="AD43" s="565"/>
      <c r="AE43" s="560" t="s">
        <v>751</v>
      </c>
      <c r="AF43" s="560" t="s">
        <v>751</v>
      </c>
      <c r="AG43" s="560" t="s">
        <v>751</v>
      </c>
      <c r="AH43" s="560" t="s">
        <v>751</v>
      </c>
      <c r="AI43" s="565"/>
      <c r="AJ43" s="565"/>
      <c r="AK43" s="560" t="s">
        <v>751</v>
      </c>
      <c r="AL43" s="565"/>
      <c r="AM43" s="565"/>
      <c r="AN43" s="560" t="s">
        <v>751</v>
      </c>
      <c r="AO43" s="565"/>
      <c r="AP43" s="565"/>
      <c r="AQ43" s="567" t="s">
        <v>751</v>
      </c>
      <c r="AR43" s="566">
        <v>41929</v>
      </c>
      <c r="AS43" s="560" t="s">
        <v>751</v>
      </c>
      <c r="AT43" s="560" t="s">
        <v>751</v>
      </c>
      <c r="AU43" s="560" t="s">
        <v>751</v>
      </c>
      <c r="AV43" s="560" t="s">
        <v>751</v>
      </c>
      <c r="AW43" s="560" t="s">
        <v>751</v>
      </c>
      <c r="AX43" s="560" t="s">
        <v>751</v>
      </c>
      <c r="AY43" s="560" t="s">
        <v>751</v>
      </c>
      <c r="AZ43" s="560" t="s">
        <v>751</v>
      </c>
      <c r="BA43" s="560" t="s">
        <v>751</v>
      </c>
      <c r="BB43" s="565"/>
      <c r="BC43" s="565"/>
      <c r="BD43" s="560" t="s">
        <v>751</v>
      </c>
      <c r="BE43" s="564"/>
      <c r="BF43" s="564"/>
      <c r="BG43" s="560" t="s">
        <v>751</v>
      </c>
      <c r="BH43" s="564"/>
      <c r="BI43" s="564"/>
      <c r="BJ43" s="560" t="s">
        <v>751</v>
      </c>
      <c r="BK43" s="560" t="s">
        <v>751</v>
      </c>
      <c r="BL43" s="560" t="s">
        <v>751</v>
      </c>
      <c r="BM43" s="560" t="s">
        <v>751</v>
      </c>
      <c r="BN43" s="563"/>
      <c r="BO43" s="567" t="s">
        <v>751</v>
      </c>
      <c r="BP43" s="560" t="s">
        <v>751</v>
      </c>
      <c r="BQ43" s="560" t="s">
        <v>751</v>
      </c>
      <c r="BR43" s="560" t="s">
        <v>751</v>
      </c>
      <c r="BS43" s="560" t="s">
        <v>751</v>
      </c>
      <c r="BT43" s="562" t="s">
        <v>758</v>
      </c>
      <c r="BU43" s="562" t="s">
        <v>758</v>
      </c>
      <c r="BV43" s="560" t="s">
        <v>751</v>
      </c>
    </row>
    <row r="44" spans="1:74" x14ac:dyDescent="0.25">
      <c r="A44" s="566">
        <v>41930</v>
      </c>
      <c r="B44" s="560" t="s">
        <v>751</v>
      </c>
      <c r="C44" s="560" t="s">
        <v>751</v>
      </c>
      <c r="D44" s="560" t="s">
        <v>751</v>
      </c>
      <c r="E44" s="560" t="s">
        <v>751</v>
      </c>
      <c r="F44" s="560" t="s">
        <v>751</v>
      </c>
      <c r="G44" s="560" t="s">
        <v>751</v>
      </c>
      <c r="H44" s="560" t="s">
        <v>751</v>
      </c>
      <c r="I44" s="560" t="s">
        <v>751</v>
      </c>
      <c r="J44" s="560" t="s">
        <v>751</v>
      </c>
      <c r="K44" s="560" t="s">
        <v>751</v>
      </c>
      <c r="L44" s="560" t="s">
        <v>751</v>
      </c>
      <c r="M44" s="560" t="s">
        <v>751</v>
      </c>
      <c r="N44" s="560" t="s">
        <v>751</v>
      </c>
      <c r="O44" s="560" t="s">
        <v>751</v>
      </c>
      <c r="P44" s="560" t="s">
        <v>751</v>
      </c>
      <c r="Q44" s="561" t="s">
        <v>758</v>
      </c>
      <c r="R44" s="561" t="s">
        <v>758</v>
      </c>
      <c r="S44" s="561" t="s">
        <v>758</v>
      </c>
      <c r="T44" s="560" t="s">
        <v>751</v>
      </c>
      <c r="U44" s="560" t="s">
        <v>751</v>
      </c>
      <c r="V44" s="560" t="s">
        <v>751</v>
      </c>
      <c r="W44" s="570"/>
      <c r="X44" s="570"/>
      <c r="Y44" s="570"/>
      <c r="Z44" s="565"/>
      <c r="AA44" s="565"/>
      <c r="AB44" s="561" t="s">
        <v>758</v>
      </c>
      <c r="AC44" s="565"/>
      <c r="AD44" s="565"/>
      <c r="AE44" s="560" t="s">
        <v>751</v>
      </c>
      <c r="AF44" s="560" t="s">
        <v>751</v>
      </c>
      <c r="AG44" s="560" t="s">
        <v>751</v>
      </c>
      <c r="AH44" s="560" t="s">
        <v>751</v>
      </c>
      <c r="AI44" s="565"/>
      <c r="AJ44" s="565"/>
      <c r="AK44" s="560" t="s">
        <v>751</v>
      </c>
      <c r="AL44" s="565"/>
      <c r="AM44" s="565"/>
      <c r="AN44" s="560" t="s">
        <v>751</v>
      </c>
      <c r="AO44" s="565"/>
      <c r="AP44" s="565"/>
      <c r="AQ44" s="560" t="s">
        <v>751</v>
      </c>
      <c r="AR44" s="566">
        <v>41930</v>
      </c>
      <c r="AS44" s="560" t="s">
        <v>751</v>
      </c>
      <c r="AT44" s="560" t="s">
        <v>751</v>
      </c>
      <c r="AU44" s="560" t="s">
        <v>751</v>
      </c>
      <c r="AV44" s="560" t="s">
        <v>751</v>
      </c>
      <c r="AW44" s="560" t="s">
        <v>751</v>
      </c>
      <c r="AX44" s="560" t="s">
        <v>751</v>
      </c>
      <c r="AY44" s="560" t="s">
        <v>751</v>
      </c>
      <c r="AZ44" s="560" t="s">
        <v>751</v>
      </c>
      <c r="BA44" s="560" t="s">
        <v>751</v>
      </c>
      <c r="BB44" s="565"/>
      <c r="BC44" s="565"/>
      <c r="BD44" s="560" t="s">
        <v>751</v>
      </c>
      <c r="BE44" s="564"/>
      <c r="BF44" s="564"/>
      <c r="BG44" s="560" t="s">
        <v>751</v>
      </c>
      <c r="BH44" s="564"/>
      <c r="BI44" s="564"/>
      <c r="BJ44" s="560" t="s">
        <v>751</v>
      </c>
      <c r="BK44" s="560" t="s">
        <v>751</v>
      </c>
      <c r="BL44" s="560" t="s">
        <v>751</v>
      </c>
      <c r="BM44" s="560" t="s">
        <v>751</v>
      </c>
      <c r="BN44" s="562"/>
      <c r="BO44" s="562"/>
      <c r="BP44" s="560" t="s">
        <v>751</v>
      </c>
      <c r="BQ44" s="560" t="s">
        <v>751</v>
      </c>
      <c r="BR44" s="560" t="s">
        <v>751</v>
      </c>
      <c r="BS44" s="560" t="s">
        <v>751</v>
      </c>
      <c r="BT44" s="562" t="s">
        <v>758</v>
      </c>
      <c r="BU44" s="562" t="s">
        <v>758</v>
      </c>
      <c r="BV44" s="560" t="s">
        <v>751</v>
      </c>
    </row>
    <row r="45" spans="1:74" x14ac:dyDescent="0.25">
      <c r="A45" s="566">
        <v>41931</v>
      </c>
      <c r="B45" s="560" t="s">
        <v>751</v>
      </c>
      <c r="C45" s="560" t="s">
        <v>751</v>
      </c>
      <c r="D45" s="560" t="s">
        <v>751</v>
      </c>
      <c r="E45" s="560" t="s">
        <v>751</v>
      </c>
      <c r="F45" s="560" t="s">
        <v>751</v>
      </c>
      <c r="G45" s="560" t="s">
        <v>751</v>
      </c>
      <c r="H45" s="560" t="s">
        <v>751</v>
      </c>
      <c r="I45" s="560" t="s">
        <v>751</v>
      </c>
      <c r="J45" s="560" t="s">
        <v>751</v>
      </c>
      <c r="K45" s="560" t="s">
        <v>751</v>
      </c>
      <c r="L45" s="560" t="s">
        <v>751</v>
      </c>
      <c r="M45" s="560" t="s">
        <v>751</v>
      </c>
      <c r="N45" s="560" t="s">
        <v>751</v>
      </c>
      <c r="O45" s="560" t="s">
        <v>751</v>
      </c>
      <c r="P45" s="560" t="s">
        <v>751</v>
      </c>
      <c r="Q45" s="561" t="s">
        <v>758</v>
      </c>
      <c r="R45" s="561" t="s">
        <v>758</v>
      </c>
      <c r="S45" s="561" t="s">
        <v>758</v>
      </c>
      <c r="T45" s="560" t="s">
        <v>751</v>
      </c>
      <c r="U45" s="560" t="s">
        <v>751</v>
      </c>
      <c r="V45" s="560" t="s">
        <v>751</v>
      </c>
      <c r="W45" s="570"/>
      <c r="X45" s="570"/>
      <c r="Y45" s="570"/>
      <c r="Z45" s="565"/>
      <c r="AA45" s="565"/>
      <c r="AB45" s="561" t="s">
        <v>758</v>
      </c>
      <c r="AC45" s="565"/>
      <c r="AD45" s="565"/>
      <c r="AE45" s="560" t="s">
        <v>751</v>
      </c>
      <c r="AF45" s="560" t="s">
        <v>751</v>
      </c>
      <c r="AG45" s="560" t="s">
        <v>751</v>
      </c>
      <c r="AH45" s="560" t="s">
        <v>751</v>
      </c>
      <c r="AI45" s="565"/>
      <c r="AJ45" s="565"/>
      <c r="AK45" s="560" t="s">
        <v>751</v>
      </c>
      <c r="AL45" s="565"/>
      <c r="AM45" s="565"/>
      <c r="AN45" s="560" t="s">
        <v>751</v>
      </c>
      <c r="AO45" s="565"/>
      <c r="AP45" s="565"/>
      <c r="AQ45" s="560" t="s">
        <v>751</v>
      </c>
      <c r="AR45" s="566">
        <v>41931</v>
      </c>
      <c r="AS45" s="560" t="s">
        <v>751</v>
      </c>
      <c r="AT45" s="560" t="s">
        <v>751</v>
      </c>
      <c r="AU45" s="560" t="s">
        <v>751</v>
      </c>
      <c r="AV45" s="560" t="s">
        <v>751</v>
      </c>
      <c r="AW45" s="560" t="s">
        <v>751</v>
      </c>
      <c r="AX45" s="560" t="s">
        <v>751</v>
      </c>
      <c r="AY45" s="560" t="s">
        <v>751</v>
      </c>
      <c r="AZ45" s="560" t="s">
        <v>751</v>
      </c>
      <c r="BA45" s="560" t="s">
        <v>751</v>
      </c>
      <c r="BB45" s="565"/>
      <c r="BC45" s="565"/>
      <c r="BD45" s="560" t="s">
        <v>751</v>
      </c>
      <c r="BE45" s="564"/>
      <c r="BF45" s="564"/>
      <c r="BG45" s="560" t="s">
        <v>751</v>
      </c>
      <c r="BH45" s="564"/>
      <c r="BI45" s="564"/>
      <c r="BJ45" s="560" t="s">
        <v>751</v>
      </c>
      <c r="BK45" s="560" t="s">
        <v>751</v>
      </c>
      <c r="BL45" s="560" t="s">
        <v>751</v>
      </c>
      <c r="BM45" s="560" t="s">
        <v>751</v>
      </c>
      <c r="BN45" s="562"/>
      <c r="BO45" s="562"/>
      <c r="BP45" s="560" t="s">
        <v>751</v>
      </c>
      <c r="BQ45" s="560" t="s">
        <v>751</v>
      </c>
      <c r="BR45" s="560" t="s">
        <v>751</v>
      </c>
      <c r="BS45" s="560" t="s">
        <v>751</v>
      </c>
      <c r="BT45" s="562" t="s">
        <v>758</v>
      </c>
      <c r="BU45" s="562" t="s">
        <v>758</v>
      </c>
      <c r="BV45" s="560" t="s">
        <v>751</v>
      </c>
    </row>
    <row r="46" spans="1:74" x14ac:dyDescent="0.25">
      <c r="A46" s="566">
        <v>41932</v>
      </c>
      <c r="B46" s="560" t="s">
        <v>751</v>
      </c>
      <c r="C46" s="560" t="s">
        <v>751</v>
      </c>
      <c r="D46" s="560" t="s">
        <v>751</v>
      </c>
      <c r="E46" s="560" t="s">
        <v>751</v>
      </c>
      <c r="F46" s="560" t="s">
        <v>751</v>
      </c>
      <c r="G46" s="560" t="s">
        <v>751</v>
      </c>
      <c r="H46" s="560" t="s">
        <v>751</v>
      </c>
      <c r="I46" s="560" t="s">
        <v>751</v>
      </c>
      <c r="J46" s="560" t="s">
        <v>751</v>
      </c>
      <c r="K46" s="560" t="s">
        <v>751</v>
      </c>
      <c r="L46" s="560" t="s">
        <v>751</v>
      </c>
      <c r="M46" s="560" t="s">
        <v>751</v>
      </c>
      <c r="N46" s="560" t="s">
        <v>751</v>
      </c>
      <c r="O46" s="560" t="s">
        <v>751</v>
      </c>
      <c r="P46" s="560" t="s">
        <v>751</v>
      </c>
      <c r="Q46" s="561" t="s">
        <v>758</v>
      </c>
      <c r="R46" s="561" t="s">
        <v>758</v>
      </c>
      <c r="S46" s="561" t="s">
        <v>758</v>
      </c>
      <c r="T46" s="560" t="s">
        <v>751</v>
      </c>
      <c r="U46" s="560" t="s">
        <v>751</v>
      </c>
      <c r="V46" s="560" t="s">
        <v>751</v>
      </c>
      <c r="W46" s="570"/>
      <c r="X46" s="570"/>
      <c r="Y46" s="570"/>
      <c r="Z46" s="565"/>
      <c r="AA46" s="565"/>
      <c r="AB46" s="561" t="s">
        <v>758</v>
      </c>
      <c r="AC46" s="565"/>
      <c r="AD46" s="565"/>
      <c r="AE46" s="560" t="s">
        <v>751</v>
      </c>
      <c r="AF46" s="560" t="s">
        <v>751</v>
      </c>
      <c r="AG46" s="560" t="s">
        <v>751</v>
      </c>
      <c r="AH46" s="560" t="s">
        <v>751</v>
      </c>
      <c r="AI46" s="565"/>
      <c r="AJ46" s="565"/>
      <c r="AK46" s="560" t="s">
        <v>751</v>
      </c>
      <c r="AL46" s="565"/>
      <c r="AM46" s="565"/>
      <c r="AN46" s="560" t="s">
        <v>751</v>
      </c>
      <c r="AO46" s="565"/>
      <c r="AP46" s="565"/>
      <c r="AQ46" s="560" t="s">
        <v>751</v>
      </c>
      <c r="AR46" s="566">
        <v>41932</v>
      </c>
      <c r="AS46" s="560" t="s">
        <v>751</v>
      </c>
      <c r="AT46" s="560" t="s">
        <v>751</v>
      </c>
      <c r="AU46" s="560" t="s">
        <v>751</v>
      </c>
      <c r="AV46" s="560" t="s">
        <v>751</v>
      </c>
      <c r="AW46" s="560" t="s">
        <v>751</v>
      </c>
      <c r="AX46" s="560" t="s">
        <v>751</v>
      </c>
      <c r="AY46" s="560" t="s">
        <v>751</v>
      </c>
      <c r="AZ46" s="560" t="s">
        <v>751</v>
      </c>
      <c r="BA46" s="560" t="s">
        <v>751</v>
      </c>
      <c r="BB46" s="565"/>
      <c r="BC46" s="565"/>
      <c r="BD46" s="560" t="s">
        <v>751</v>
      </c>
      <c r="BE46" s="564"/>
      <c r="BF46" s="564"/>
      <c r="BG46" s="560" t="s">
        <v>751</v>
      </c>
      <c r="BH46" s="564"/>
      <c r="BI46" s="564"/>
      <c r="BJ46" s="560" t="s">
        <v>751</v>
      </c>
      <c r="BK46" s="560" t="s">
        <v>751</v>
      </c>
      <c r="BL46" s="560" t="s">
        <v>751</v>
      </c>
      <c r="BM46" s="560" t="s">
        <v>751</v>
      </c>
      <c r="BN46" s="563"/>
      <c r="BO46" s="562"/>
      <c r="BP46" s="560" t="s">
        <v>751</v>
      </c>
      <c r="BQ46" s="560" t="s">
        <v>751</v>
      </c>
      <c r="BR46" s="560" t="s">
        <v>751</v>
      </c>
      <c r="BS46" s="560" t="s">
        <v>751</v>
      </c>
      <c r="BT46" s="562" t="s">
        <v>758</v>
      </c>
      <c r="BU46" s="562" t="s">
        <v>758</v>
      </c>
      <c r="BV46" s="560" t="s">
        <v>751</v>
      </c>
    </row>
    <row r="47" spans="1:74" x14ac:dyDescent="0.25">
      <c r="A47" s="566">
        <v>41933</v>
      </c>
      <c r="B47" s="560" t="s">
        <v>751</v>
      </c>
      <c r="C47" s="560" t="s">
        <v>751</v>
      </c>
      <c r="D47" s="560" t="s">
        <v>751</v>
      </c>
      <c r="E47" s="560" t="s">
        <v>751</v>
      </c>
      <c r="F47" s="560" t="s">
        <v>751</v>
      </c>
      <c r="G47" s="560" t="s">
        <v>751</v>
      </c>
      <c r="H47" s="560" t="s">
        <v>751</v>
      </c>
      <c r="I47" s="560" t="s">
        <v>751</v>
      </c>
      <c r="J47" s="560" t="s">
        <v>751</v>
      </c>
      <c r="K47" s="560" t="s">
        <v>751</v>
      </c>
      <c r="L47" s="560" t="s">
        <v>751</v>
      </c>
      <c r="M47" s="560" t="s">
        <v>751</v>
      </c>
      <c r="N47" s="560" t="s">
        <v>751</v>
      </c>
      <c r="O47" s="560" t="s">
        <v>751</v>
      </c>
      <c r="P47" s="560" t="s">
        <v>751</v>
      </c>
      <c r="Q47" s="561" t="s">
        <v>758</v>
      </c>
      <c r="R47" s="561" t="s">
        <v>758</v>
      </c>
      <c r="S47" s="561" t="s">
        <v>758</v>
      </c>
      <c r="T47" s="560" t="s">
        <v>751</v>
      </c>
      <c r="U47" s="560" t="s">
        <v>751</v>
      </c>
      <c r="V47" s="560" t="s">
        <v>751</v>
      </c>
      <c r="W47" s="570"/>
      <c r="X47" s="570"/>
      <c r="Y47" s="570"/>
      <c r="Z47" s="565"/>
      <c r="AA47" s="565"/>
      <c r="AB47" s="561" t="s">
        <v>758</v>
      </c>
      <c r="AC47" s="565"/>
      <c r="AD47" s="565"/>
      <c r="AE47" s="560" t="s">
        <v>751</v>
      </c>
      <c r="AF47" s="560" t="s">
        <v>751</v>
      </c>
      <c r="AG47" s="560" t="s">
        <v>751</v>
      </c>
      <c r="AH47" s="560" t="s">
        <v>751</v>
      </c>
      <c r="AI47" s="565"/>
      <c r="AJ47" s="565"/>
      <c r="AK47" s="560" t="s">
        <v>751</v>
      </c>
      <c r="AL47" s="565"/>
      <c r="AM47" s="565"/>
      <c r="AN47" s="560" t="s">
        <v>751</v>
      </c>
      <c r="AO47" s="565"/>
      <c r="AP47" s="565"/>
      <c r="AQ47" s="560" t="s">
        <v>751</v>
      </c>
      <c r="AR47" s="566">
        <v>41933</v>
      </c>
      <c r="AS47" s="560" t="s">
        <v>751</v>
      </c>
      <c r="AT47" s="560" t="s">
        <v>751</v>
      </c>
      <c r="AU47" s="560" t="s">
        <v>751</v>
      </c>
      <c r="AV47" s="560" t="s">
        <v>751</v>
      </c>
      <c r="AW47" s="560" t="s">
        <v>751</v>
      </c>
      <c r="AX47" s="560" t="s">
        <v>751</v>
      </c>
      <c r="AY47" s="560" t="s">
        <v>751</v>
      </c>
      <c r="AZ47" s="560" t="s">
        <v>751</v>
      </c>
      <c r="BA47" s="560" t="s">
        <v>751</v>
      </c>
      <c r="BB47" s="565"/>
      <c r="BC47" s="565"/>
      <c r="BD47" s="560" t="s">
        <v>751</v>
      </c>
      <c r="BE47" s="564"/>
      <c r="BF47" s="564"/>
      <c r="BG47" s="560" t="s">
        <v>751</v>
      </c>
      <c r="BH47" s="564"/>
      <c r="BI47" s="564"/>
      <c r="BJ47" s="560" t="s">
        <v>751</v>
      </c>
      <c r="BK47" s="560" t="s">
        <v>751</v>
      </c>
      <c r="BL47" s="560" t="s">
        <v>751</v>
      </c>
      <c r="BM47" s="560" t="s">
        <v>751</v>
      </c>
      <c r="BN47" s="562"/>
      <c r="BO47" s="562"/>
      <c r="BP47" s="560" t="s">
        <v>751</v>
      </c>
      <c r="BQ47" s="560" t="s">
        <v>751</v>
      </c>
      <c r="BR47" s="560" t="s">
        <v>751</v>
      </c>
      <c r="BS47" s="560" t="s">
        <v>751</v>
      </c>
      <c r="BT47" s="562" t="s">
        <v>758</v>
      </c>
      <c r="BU47" s="562" t="s">
        <v>758</v>
      </c>
      <c r="BV47" s="560" t="s">
        <v>751</v>
      </c>
    </row>
    <row r="48" spans="1:74" x14ac:dyDescent="0.25">
      <c r="A48" s="566">
        <v>41934</v>
      </c>
      <c r="B48" s="560" t="s">
        <v>751</v>
      </c>
      <c r="C48" s="567" t="s">
        <v>751</v>
      </c>
      <c r="D48" s="560" t="s">
        <v>751</v>
      </c>
      <c r="E48" s="560" t="s">
        <v>751</v>
      </c>
      <c r="F48" s="560" t="s">
        <v>751</v>
      </c>
      <c r="G48" s="560" t="s">
        <v>751</v>
      </c>
      <c r="H48" s="560" t="s">
        <v>751</v>
      </c>
      <c r="I48" s="560" t="s">
        <v>751</v>
      </c>
      <c r="J48" s="560" t="s">
        <v>751</v>
      </c>
      <c r="K48" s="560" t="s">
        <v>751</v>
      </c>
      <c r="L48" s="560" t="s">
        <v>751</v>
      </c>
      <c r="M48" s="560" t="s">
        <v>751</v>
      </c>
      <c r="N48" s="560" t="s">
        <v>751</v>
      </c>
      <c r="O48" s="560" t="s">
        <v>751</v>
      </c>
      <c r="P48" s="560" t="s">
        <v>751</v>
      </c>
      <c r="Q48" s="561" t="s">
        <v>758</v>
      </c>
      <c r="R48" s="561" t="s">
        <v>758</v>
      </c>
      <c r="S48" s="561" t="s">
        <v>758</v>
      </c>
      <c r="T48" s="560" t="s">
        <v>751</v>
      </c>
      <c r="U48" s="560" t="s">
        <v>751</v>
      </c>
      <c r="V48" s="560" t="s">
        <v>751</v>
      </c>
      <c r="W48" s="570"/>
      <c r="X48" s="570"/>
      <c r="Y48" s="570"/>
      <c r="Z48" s="565"/>
      <c r="AA48" s="565"/>
      <c r="AB48" s="561" t="s">
        <v>758</v>
      </c>
      <c r="AC48" s="565"/>
      <c r="AD48" s="565"/>
      <c r="AE48" s="563" t="s">
        <v>758</v>
      </c>
      <c r="AF48" s="560" t="s">
        <v>751</v>
      </c>
      <c r="AG48" s="560" t="s">
        <v>751</v>
      </c>
      <c r="AH48" s="560" t="s">
        <v>751</v>
      </c>
      <c r="AI48" s="565"/>
      <c r="AJ48" s="565"/>
      <c r="AK48" s="560" t="s">
        <v>751</v>
      </c>
      <c r="AL48" s="565"/>
      <c r="AM48" s="565"/>
      <c r="AN48" s="560" t="s">
        <v>751</v>
      </c>
      <c r="AO48" s="565"/>
      <c r="AP48" s="565"/>
      <c r="AQ48" s="560" t="s">
        <v>751</v>
      </c>
      <c r="AR48" s="566">
        <v>41934</v>
      </c>
      <c r="AS48" s="560" t="s">
        <v>751</v>
      </c>
      <c r="AT48" s="560" t="s">
        <v>751</v>
      </c>
      <c r="AU48" s="560" t="s">
        <v>751</v>
      </c>
      <c r="AV48" s="560" t="s">
        <v>751</v>
      </c>
      <c r="AW48" s="560" t="s">
        <v>751</v>
      </c>
      <c r="AX48" s="560" t="s">
        <v>751</v>
      </c>
      <c r="AY48" s="560" t="s">
        <v>751</v>
      </c>
      <c r="AZ48" s="560" t="s">
        <v>751</v>
      </c>
      <c r="BA48" s="560" t="s">
        <v>751</v>
      </c>
      <c r="BB48" s="565"/>
      <c r="BC48" s="565"/>
      <c r="BD48" s="560" t="s">
        <v>751</v>
      </c>
      <c r="BE48" s="564"/>
      <c r="BF48" s="564"/>
      <c r="BG48" s="560" t="s">
        <v>751</v>
      </c>
      <c r="BH48" s="564"/>
      <c r="BI48" s="564"/>
      <c r="BJ48" s="560" t="s">
        <v>751</v>
      </c>
      <c r="BK48" s="560" t="s">
        <v>751</v>
      </c>
      <c r="BL48" s="560" t="s">
        <v>751</v>
      </c>
      <c r="BM48" s="560" t="s">
        <v>751</v>
      </c>
      <c r="BN48" s="562"/>
      <c r="BO48" s="562"/>
      <c r="BP48" s="560" t="s">
        <v>751</v>
      </c>
      <c r="BQ48" s="560" t="s">
        <v>751</v>
      </c>
      <c r="BR48" s="560" t="s">
        <v>751</v>
      </c>
      <c r="BS48" s="560" t="s">
        <v>751</v>
      </c>
      <c r="BT48" s="562" t="s">
        <v>758</v>
      </c>
      <c r="BU48" s="562" t="s">
        <v>758</v>
      </c>
      <c r="BV48" s="560" t="s">
        <v>751</v>
      </c>
    </row>
    <row r="49" spans="1:74" x14ac:dyDescent="0.25">
      <c r="A49" s="566">
        <v>41935</v>
      </c>
      <c r="B49" s="567" t="s">
        <v>751</v>
      </c>
      <c r="C49" s="567" t="s">
        <v>751</v>
      </c>
      <c r="D49" s="560" t="s">
        <v>751</v>
      </c>
      <c r="E49" s="560" t="s">
        <v>751</v>
      </c>
      <c r="F49" s="560" t="s">
        <v>751</v>
      </c>
      <c r="G49" s="560" t="s">
        <v>751</v>
      </c>
      <c r="H49" s="560" t="s">
        <v>751</v>
      </c>
      <c r="I49" s="560" t="s">
        <v>751</v>
      </c>
      <c r="J49" s="560" t="s">
        <v>751</v>
      </c>
      <c r="K49" s="560" t="s">
        <v>751</v>
      </c>
      <c r="L49" s="560" t="s">
        <v>751</v>
      </c>
      <c r="M49" s="560" t="s">
        <v>751</v>
      </c>
      <c r="N49" s="560" t="s">
        <v>751</v>
      </c>
      <c r="O49" s="560" t="s">
        <v>751</v>
      </c>
      <c r="P49" s="560" t="s">
        <v>751</v>
      </c>
      <c r="Q49" s="560" t="s">
        <v>751</v>
      </c>
      <c r="R49" s="560" t="s">
        <v>751</v>
      </c>
      <c r="S49" s="560" t="s">
        <v>751</v>
      </c>
      <c r="T49" s="560" t="s">
        <v>751</v>
      </c>
      <c r="U49" s="560" t="s">
        <v>751</v>
      </c>
      <c r="V49" s="560" t="s">
        <v>751</v>
      </c>
      <c r="W49" s="570"/>
      <c r="X49" s="570"/>
      <c r="Y49" s="570"/>
      <c r="Z49" s="565"/>
      <c r="AA49" s="565"/>
      <c r="AB49" s="560" t="s">
        <v>751</v>
      </c>
      <c r="AC49" s="565"/>
      <c r="AD49" s="565"/>
      <c r="AE49" s="563" t="s">
        <v>758</v>
      </c>
      <c r="AF49" s="560" t="s">
        <v>751</v>
      </c>
      <c r="AG49" s="560" t="s">
        <v>751</v>
      </c>
      <c r="AH49" s="560" t="s">
        <v>751</v>
      </c>
      <c r="AI49" s="565"/>
      <c r="AJ49" s="565"/>
      <c r="AK49" s="560" t="s">
        <v>751</v>
      </c>
      <c r="AL49" s="565"/>
      <c r="AM49" s="565"/>
      <c r="AN49" s="560" t="s">
        <v>751</v>
      </c>
      <c r="AO49" s="565"/>
      <c r="AP49" s="565"/>
      <c r="AQ49" s="560" t="s">
        <v>751</v>
      </c>
      <c r="AR49" s="566">
        <v>41935</v>
      </c>
      <c r="AS49" s="560" t="s">
        <v>751</v>
      </c>
      <c r="AT49" s="560" t="s">
        <v>751</v>
      </c>
      <c r="AU49" s="560" t="s">
        <v>751</v>
      </c>
      <c r="AV49" s="560" t="s">
        <v>751</v>
      </c>
      <c r="AW49" s="560" t="s">
        <v>751</v>
      </c>
      <c r="AX49" s="560" t="s">
        <v>751</v>
      </c>
      <c r="AY49" s="560" t="s">
        <v>751</v>
      </c>
      <c r="AZ49" s="560" t="s">
        <v>751</v>
      </c>
      <c r="BA49" s="560" t="s">
        <v>751</v>
      </c>
      <c r="BB49" s="565"/>
      <c r="BC49" s="565"/>
      <c r="BD49" s="560" t="s">
        <v>751</v>
      </c>
      <c r="BE49" s="564"/>
      <c r="BF49" s="564"/>
      <c r="BG49" s="560" t="s">
        <v>751</v>
      </c>
      <c r="BH49" s="564"/>
      <c r="BI49" s="564"/>
      <c r="BJ49" s="560" t="s">
        <v>751</v>
      </c>
      <c r="BK49" s="560" t="s">
        <v>751</v>
      </c>
      <c r="BL49" s="560" t="s">
        <v>751</v>
      </c>
      <c r="BM49" s="560" t="s">
        <v>751</v>
      </c>
      <c r="BN49" s="567" t="s">
        <v>751</v>
      </c>
      <c r="BO49" s="562"/>
      <c r="BP49" s="560" t="s">
        <v>751</v>
      </c>
      <c r="BQ49" s="560" t="s">
        <v>751</v>
      </c>
      <c r="BR49" s="560" t="s">
        <v>751</v>
      </c>
      <c r="BS49" s="560" t="s">
        <v>751</v>
      </c>
      <c r="BT49" s="562" t="s">
        <v>758</v>
      </c>
      <c r="BU49" s="562" t="s">
        <v>758</v>
      </c>
      <c r="BV49" s="560" t="s">
        <v>751</v>
      </c>
    </row>
    <row r="50" spans="1:74" x14ac:dyDescent="0.25">
      <c r="A50" s="566">
        <v>41936</v>
      </c>
      <c r="B50" s="560" t="s">
        <v>751</v>
      </c>
      <c r="C50" s="560" t="s">
        <v>751</v>
      </c>
      <c r="D50" s="560" t="s">
        <v>751</v>
      </c>
      <c r="E50" s="560" t="s">
        <v>751</v>
      </c>
      <c r="F50" s="560" t="s">
        <v>751</v>
      </c>
      <c r="G50" s="560" t="s">
        <v>751</v>
      </c>
      <c r="H50" s="560" t="s">
        <v>751</v>
      </c>
      <c r="I50" s="560" t="s">
        <v>751</v>
      </c>
      <c r="J50" s="560" t="s">
        <v>751</v>
      </c>
      <c r="K50" s="560" t="s">
        <v>751</v>
      </c>
      <c r="L50" s="560" t="s">
        <v>751</v>
      </c>
      <c r="M50" s="560" t="s">
        <v>751</v>
      </c>
      <c r="N50" s="560" t="s">
        <v>751</v>
      </c>
      <c r="O50" s="560" t="s">
        <v>751</v>
      </c>
      <c r="P50" s="560" t="s">
        <v>751</v>
      </c>
      <c r="Q50" s="560" t="s">
        <v>751</v>
      </c>
      <c r="R50" s="560" t="s">
        <v>751</v>
      </c>
      <c r="S50" s="560" t="s">
        <v>751</v>
      </c>
      <c r="T50" s="560" t="s">
        <v>751</v>
      </c>
      <c r="U50" s="560" t="s">
        <v>751</v>
      </c>
      <c r="V50" s="560" t="s">
        <v>751</v>
      </c>
      <c r="W50" s="570"/>
      <c r="X50" s="570"/>
      <c r="Y50" s="570"/>
      <c r="Z50" s="565"/>
      <c r="AA50" s="565"/>
      <c r="AB50" s="560" t="s">
        <v>751</v>
      </c>
      <c r="AC50" s="565"/>
      <c r="AD50" s="565"/>
      <c r="AE50" s="560" t="s">
        <v>751</v>
      </c>
      <c r="AF50" s="560" t="s">
        <v>751</v>
      </c>
      <c r="AG50" s="560" t="s">
        <v>751</v>
      </c>
      <c r="AH50" s="560" t="s">
        <v>751</v>
      </c>
      <c r="AI50" s="565"/>
      <c r="AJ50" s="565"/>
      <c r="AK50" s="560" t="s">
        <v>751</v>
      </c>
      <c r="AL50" s="565"/>
      <c r="AM50" s="565"/>
      <c r="AN50" s="560" t="s">
        <v>751</v>
      </c>
      <c r="AO50" s="565"/>
      <c r="AP50" s="565"/>
      <c r="AQ50" s="560" t="s">
        <v>751</v>
      </c>
      <c r="AR50" s="566">
        <v>41936</v>
      </c>
      <c r="AS50" s="560" t="s">
        <v>751</v>
      </c>
      <c r="AT50" s="560" t="s">
        <v>751</v>
      </c>
      <c r="AU50" s="560" t="s">
        <v>751</v>
      </c>
      <c r="AV50" s="560" t="s">
        <v>751</v>
      </c>
      <c r="AW50" s="560" t="s">
        <v>751</v>
      </c>
      <c r="AX50" s="560" t="s">
        <v>751</v>
      </c>
      <c r="AY50" s="560" t="s">
        <v>751</v>
      </c>
      <c r="AZ50" s="560" t="s">
        <v>751</v>
      </c>
      <c r="BA50" s="560" t="s">
        <v>751</v>
      </c>
      <c r="BB50" s="565"/>
      <c r="BC50" s="565"/>
      <c r="BD50" s="560" t="s">
        <v>751</v>
      </c>
      <c r="BE50" s="564"/>
      <c r="BF50" s="564"/>
      <c r="BG50" s="560" t="s">
        <v>751</v>
      </c>
      <c r="BH50" s="564"/>
      <c r="BI50" s="564"/>
      <c r="BJ50" s="560" t="s">
        <v>751</v>
      </c>
      <c r="BK50" s="560" t="s">
        <v>751</v>
      </c>
      <c r="BL50" s="560" t="s">
        <v>751</v>
      </c>
      <c r="BM50" s="560" t="s">
        <v>751</v>
      </c>
      <c r="BN50" s="563"/>
      <c r="BO50" s="562"/>
      <c r="BP50" s="560" t="s">
        <v>751</v>
      </c>
      <c r="BQ50" s="560" t="s">
        <v>751</v>
      </c>
      <c r="BR50" s="560" t="s">
        <v>751</v>
      </c>
      <c r="BS50" s="560" t="s">
        <v>751</v>
      </c>
      <c r="BT50" s="562" t="s">
        <v>758</v>
      </c>
      <c r="BU50" s="562" t="s">
        <v>758</v>
      </c>
      <c r="BV50" s="560" t="s">
        <v>751</v>
      </c>
    </row>
    <row r="51" spans="1:74" x14ac:dyDescent="0.25">
      <c r="A51" s="566">
        <v>41937</v>
      </c>
      <c r="B51" s="560" t="s">
        <v>751</v>
      </c>
      <c r="C51" s="560" t="s">
        <v>751</v>
      </c>
      <c r="D51" s="560" t="s">
        <v>751</v>
      </c>
      <c r="E51" s="560" t="s">
        <v>751</v>
      </c>
      <c r="F51" s="560" t="s">
        <v>751</v>
      </c>
      <c r="G51" s="560" t="s">
        <v>751</v>
      </c>
      <c r="H51" s="560" t="s">
        <v>751</v>
      </c>
      <c r="I51" s="560" t="s">
        <v>751</v>
      </c>
      <c r="J51" s="560" t="s">
        <v>751</v>
      </c>
      <c r="K51" s="560" t="s">
        <v>751</v>
      </c>
      <c r="L51" s="560" t="s">
        <v>751</v>
      </c>
      <c r="M51" s="560" t="s">
        <v>751</v>
      </c>
      <c r="N51" s="560" t="s">
        <v>751</v>
      </c>
      <c r="O51" s="560" t="s">
        <v>751</v>
      </c>
      <c r="P51" s="560" t="s">
        <v>751</v>
      </c>
      <c r="Q51" s="560" t="s">
        <v>751</v>
      </c>
      <c r="R51" s="560" t="s">
        <v>751</v>
      </c>
      <c r="S51" s="560" t="s">
        <v>751</v>
      </c>
      <c r="T51" s="560" t="s">
        <v>751</v>
      </c>
      <c r="U51" s="560" t="s">
        <v>751</v>
      </c>
      <c r="V51" s="560" t="s">
        <v>751</v>
      </c>
      <c r="W51" s="570"/>
      <c r="X51" s="570"/>
      <c r="Y51" s="570"/>
      <c r="Z51" s="565"/>
      <c r="AA51" s="565"/>
      <c r="AB51" s="560" t="s">
        <v>751</v>
      </c>
      <c r="AC51" s="565"/>
      <c r="AD51" s="565"/>
      <c r="AE51" s="560" t="s">
        <v>751</v>
      </c>
      <c r="AF51" s="560" t="s">
        <v>751</v>
      </c>
      <c r="AG51" s="560" t="s">
        <v>751</v>
      </c>
      <c r="AH51" s="560" t="s">
        <v>751</v>
      </c>
      <c r="AI51" s="565"/>
      <c r="AJ51" s="565"/>
      <c r="AK51" s="560" t="s">
        <v>751</v>
      </c>
      <c r="AL51" s="565"/>
      <c r="AM51" s="565"/>
      <c r="AN51" s="560" t="s">
        <v>751</v>
      </c>
      <c r="AO51" s="565"/>
      <c r="AP51" s="565"/>
      <c r="AQ51" s="560" t="s">
        <v>751</v>
      </c>
      <c r="AR51" s="566">
        <v>41937</v>
      </c>
      <c r="AS51" s="560" t="s">
        <v>751</v>
      </c>
      <c r="AT51" s="560" t="s">
        <v>751</v>
      </c>
      <c r="AU51" s="560" t="s">
        <v>751</v>
      </c>
      <c r="AV51" s="560" t="s">
        <v>751</v>
      </c>
      <c r="AW51" s="560" t="s">
        <v>751</v>
      </c>
      <c r="AX51" s="560" t="s">
        <v>751</v>
      </c>
      <c r="AY51" s="560" t="s">
        <v>751</v>
      </c>
      <c r="AZ51" s="560" t="s">
        <v>751</v>
      </c>
      <c r="BA51" s="560" t="s">
        <v>751</v>
      </c>
      <c r="BB51" s="565"/>
      <c r="BC51" s="565"/>
      <c r="BD51" s="560" t="s">
        <v>751</v>
      </c>
      <c r="BE51" s="564"/>
      <c r="BF51" s="564"/>
      <c r="BG51" s="560" t="s">
        <v>751</v>
      </c>
      <c r="BH51" s="564"/>
      <c r="BI51" s="564"/>
      <c r="BJ51" s="560" t="s">
        <v>751</v>
      </c>
      <c r="BK51" s="560" t="s">
        <v>751</v>
      </c>
      <c r="BL51" s="560" t="s">
        <v>751</v>
      </c>
      <c r="BM51" s="560" t="s">
        <v>751</v>
      </c>
      <c r="BN51" s="562"/>
      <c r="BO51" s="562"/>
      <c r="BP51" s="560" t="s">
        <v>751</v>
      </c>
      <c r="BQ51" s="560" t="s">
        <v>751</v>
      </c>
      <c r="BR51" s="560" t="s">
        <v>751</v>
      </c>
      <c r="BS51" s="560" t="s">
        <v>751</v>
      </c>
      <c r="BT51" s="562" t="s">
        <v>758</v>
      </c>
      <c r="BU51" s="562" t="s">
        <v>758</v>
      </c>
      <c r="BV51" s="560" t="s">
        <v>751</v>
      </c>
    </row>
    <row r="52" spans="1:74" x14ac:dyDescent="0.25">
      <c r="A52" s="566">
        <v>41938</v>
      </c>
      <c r="B52" s="560" t="s">
        <v>751</v>
      </c>
      <c r="C52" s="560" t="s">
        <v>751</v>
      </c>
      <c r="D52" s="560" t="s">
        <v>751</v>
      </c>
      <c r="E52" s="560" t="s">
        <v>751</v>
      </c>
      <c r="F52" s="560" t="s">
        <v>751</v>
      </c>
      <c r="G52" s="560" t="s">
        <v>751</v>
      </c>
      <c r="H52" s="560" t="s">
        <v>751</v>
      </c>
      <c r="I52" s="560" t="s">
        <v>751</v>
      </c>
      <c r="J52" s="560" t="s">
        <v>751</v>
      </c>
      <c r="K52" s="560" t="s">
        <v>751</v>
      </c>
      <c r="L52" s="560" t="s">
        <v>751</v>
      </c>
      <c r="M52" s="560" t="s">
        <v>751</v>
      </c>
      <c r="N52" s="560" t="s">
        <v>751</v>
      </c>
      <c r="O52" s="560" t="s">
        <v>751</v>
      </c>
      <c r="P52" s="560" t="s">
        <v>751</v>
      </c>
      <c r="Q52" s="560" t="s">
        <v>751</v>
      </c>
      <c r="R52" s="560" t="s">
        <v>751</v>
      </c>
      <c r="S52" s="560" t="s">
        <v>751</v>
      </c>
      <c r="T52" s="560" t="s">
        <v>751</v>
      </c>
      <c r="U52" s="560" t="s">
        <v>751</v>
      </c>
      <c r="V52" s="560" t="s">
        <v>751</v>
      </c>
      <c r="W52" s="570"/>
      <c r="X52" s="570"/>
      <c r="Y52" s="570"/>
      <c r="Z52" s="565"/>
      <c r="AA52" s="565"/>
      <c r="AB52" s="560" t="s">
        <v>751</v>
      </c>
      <c r="AC52" s="565"/>
      <c r="AD52" s="565"/>
      <c r="AE52" s="560" t="s">
        <v>751</v>
      </c>
      <c r="AF52" s="560" t="s">
        <v>751</v>
      </c>
      <c r="AG52" s="560" t="s">
        <v>751</v>
      </c>
      <c r="AH52" s="560" t="s">
        <v>751</v>
      </c>
      <c r="AI52" s="565"/>
      <c r="AJ52" s="565"/>
      <c r="AK52" s="560" t="s">
        <v>751</v>
      </c>
      <c r="AL52" s="565"/>
      <c r="AM52" s="565"/>
      <c r="AN52" s="560" t="s">
        <v>751</v>
      </c>
      <c r="AO52" s="565"/>
      <c r="AP52" s="565"/>
      <c r="AQ52" s="560" t="s">
        <v>751</v>
      </c>
      <c r="AR52" s="566">
        <v>41938</v>
      </c>
      <c r="AS52" s="560" t="s">
        <v>751</v>
      </c>
      <c r="AT52" s="560" t="s">
        <v>751</v>
      </c>
      <c r="AU52" s="560" t="s">
        <v>751</v>
      </c>
      <c r="AV52" s="560" t="s">
        <v>751</v>
      </c>
      <c r="AW52" s="560" t="s">
        <v>751</v>
      </c>
      <c r="AX52" s="560" t="s">
        <v>751</v>
      </c>
      <c r="AY52" s="560" t="s">
        <v>751</v>
      </c>
      <c r="AZ52" s="560" t="s">
        <v>751</v>
      </c>
      <c r="BA52" s="560" t="s">
        <v>751</v>
      </c>
      <c r="BB52" s="565"/>
      <c r="BC52" s="565"/>
      <c r="BD52" s="567" t="s">
        <v>751</v>
      </c>
      <c r="BE52" s="564"/>
      <c r="BF52" s="564"/>
      <c r="BG52" s="560" t="s">
        <v>751</v>
      </c>
      <c r="BH52" s="564"/>
      <c r="BI52" s="564"/>
      <c r="BJ52" s="560" t="s">
        <v>751</v>
      </c>
      <c r="BK52" s="560" t="s">
        <v>751</v>
      </c>
      <c r="BL52" s="560" t="s">
        <v>751</v>
      </c>
      <c r="BM52" s="560" t="s">
        <v>751</v>
      </c>
      <c r="BN52" s="562"/>
      <c r="BO52" s="562"/>
      <c r="BP52" s="560" t="s">
        <v>751</v>
      </c>
      <c r="BQ52" s="560" t="s">
        <v>751</v>
      </c>
      <c r="BR52" s="560" t="s">
        <v>751</v>
      </c>
      <c r="BS52" s="560" t="s">
        <v>751</v>
      </c>
      <c r="BT52" s="562" t="s">
        <v>758</v>
      </c>
      <c r="BU52" s="562" t="s">
        <v>758</v>
      </c>
      <c r="BV52" s="560" t="s">
        <v>751</v>
      </c>
    </row>
    <row r="53" spans="1:74" x14ac:dyDescent="0.25">
      <c r="A53" s="566">
        <v>41939</v>
      </c>
      <c r="B53" s="567" t="s">
        <v>751</v>
      </c>
      <c r="C53" s="561" t="s">
        <v>758</v>
      </c>
      <c r="D53" s="560" t="s">
        <v>751</v>
      </c>
      <c r="E53" s="560" t="s">
        <v>751</v>
      </c>
      <c r="F53" s="560" t="s">
        <v>751</v>
      </c>
      <c r="G53" s="560" t="s">
        <v>751</v>
      </c>
      <c r="H53" s="560" t="s">
        <v>751</v>
      </c>
      <c r="I53" s="560" t="s">
        <v>751</v>
      </c>
      <c r="J53" s="560" t="s">
        <v>751</v>
      </c>
      <c r="K53" s="560" t="s">
        <v>751</v>
      </c>
      <c r="L53" s="560" t="s">
        <v>751</v>
      </c>
      <c r="M53" s="560" t="s">
        <v>751</v>
      </c>
      <c r="N53" s="560" t="s">
        <v>751</v>
      </c>
      <c r="O53" s="560" t="s">
        <v>751</v>
      </c>
      <c r="P53" s="560" t="s">
        <v>751</v>
      </c>
      <c r="Q53" s="560" t="s">
        <v>751</v>
      </c>
      <c r="R53" s="560" t="s">
        <v>751</v>
      </c>
      <c r="S53" s="560" t="s">
        <v>751</v>
      </c>
      <c r="T53" s="560" t="s">
        <v>751</v>
      </c>
      <c r="U53" s="560" t="s">
        <v>751</v>
      </c>
      <c r="V53" s="560" t="s">
        <v>751</v>
      </c>
      <c r="W53" s="570"/>
      <c r="X53" s="570"/>
      <c r="Y53" s="570"/>
      <c r="Z53" s="565"/>
      <c r="AA53" s="565"/>
      <c r="AB53" s="560" t="s">
        <v>751</v>
      </c>
      <c r="AC53" s="565"/>
      <c r="AD53" s="565"/>
      <c r="AE53" s="560" t="s">
        <v>751</v>
      </c>
      <c r="AF53" s="560" t="s">
        <v>751</v>
      </c>
      <c r="AG53" s="560" t="s">
        <v>751</v>
      </c>
      <c r="AH53" s="560" t="s">
        <v>751</v>
      </c>
      <c r="AI53" s="565"/>
      <c r="AJ53" s="565"/>
      <c r="AK53" s="560" t="s">
        <v>751</v>
      </c>
      <c r="AL53" s="565"/>
      <c r="AM53" s="565"/>
      <c r="AN53" s="560" t="s">
        <v>751</v>
      </c>
      <c r="AO53" s="565"/>
      <c r="AP53" s="565"/>
      <c r="AQ53" s="560" t="s">
        <v>751</v>
      </c>
      <c r="AR53" s="566">
        <v>41939</v>
      </c>
      <c r="AS53" s="567" t="s">
        <v>751</v>
      </c>
      <c r="AT53" s="567" t="s">
        <v>751</v>
      </c>
      <c r="AU53" s="560" t="s">
        <v>751</v>
      </c>
      <c r="AV53" s="560" t="s">
        <v>751</v>
      </c>
      <c r="AW53" s="560" t="s">
        <v>751</v>
      </c>
      <c r="AX53" s="560" t="s">
        <v>751</v>
      </c>
      <c r="AY53" s="560" t="s">
        <v>751</v>
      </c>
      <c r="AZ53" s="560" t="s">
        <v>751</v>
      </c>
      <c r="BA53" s="560" t="s">
        <v>751</v>
      </c>
      <c r="BB53" s="565"/>
      <c r="BC53" s="565"/>
      <c r="BD53" s="567" t="s">
        <v>751</v>
      </c>
      <c r="BE53" s="564"/>
      <c r="BF53" s="564"/>
      <c r="BG53" s="560" t="s">
        <v>751</v>
      </c>
      <c r="BH53" s="564"/>
      <c r="BI53" s="564"/>
      <c r="BJ53" s="560" t="s">
        <v>751</v>
      </c>
      <c r="BK53" s="560" t="s">
        <v>751</v>
      </c>
      <c r="BL53" s="560" t="s">
        <v>751</v>
      </c>
      <c r="BM53" s="560" t="s">
        <v>751</v>
      </c>
      <c r="BN53" s="567" t="s">
        <v>751</v>
      </c>
      <c r="BO53" s="562"/>
      <c r="BP53" s="560" t="s">
        <v>751</v>
      </c>
      <c r="BQ53" s="560" t="s">
        <v>751</v>
      </c>
      <c r="BR53" s="560" t="s">
        <v>751</v>
      </c>
      <c r="BS53" s="560" t="s">
        <v>751</v>
      </c>
      <c r="BT53" s="562" t="s">
        <v>758</v>
      </c>
      <c r="BU53" s="562" t="s">
        <v>758</v>
      </c>
      <c r="BV53" s="560" t="s">
        <v>751</v>
      </c>
    </row>
    <row r="54" spans="1:74" x14ac:dyDescent="0.25">
      <c r="A54" s="566">
        <v>41940</v>
      </c>
      <c r="B54" s="567" t="s">
        <v>751</v>
      </c>
      <c r="C54" s="561" t="s">
        <v>758</v>
      </c>
      <c r="D54" s="560" t="s">
        <v>751</v>
      </c>
      <c r="E54" s="560" t="s">
        <v>751</v>
      </c>
      <c r="F54" s="560" t="s">
        <v>751</v>
      </c>
      <c r="G54" s="560" t="s">
        <v>751</v>
      </c>
      <c r="H54" s="560" t="s">
        <v>751</v>
      </c>
      <c r="I54" s="560" t="s">
        <v>751</v>
      </c>
      <c r="J54" s="560" t="s">
        <v>751</v>
      </c>
      <c r="K54" s="560" t="s">
        <v>751</v>
      </c>
      <c r="L54" s="560" t="s">
        <v>751</v>
      </c>
      <c r="M54" s="560" t="s">
        <v>751</v>
      </c>
      <c r="N54" s="560" t="s">
        <v>751</v>
      </c>
      <c r="O54" s="560" t="s">
        <v>751</v>
      </c>
      <c r="P54" s="560" t="s">
        <v>751</v>
      </c>
      <c r="Q54" s="560" t="s">
        <v>751</v>
      </c>
      <c r="R54" s="560" t="s">
        <v>751</v>
      </c>
      <c r="S54" s="560" t="s">
        <v>751</v>
      </c>
      <c r="T54" s="560" t="s">
        <v>751</v>
      </c>
      <c r="U54" s="560" t="s">
        <v>751</v>
      </c>
      <c r="V54" s="560" t="s">
        <v>751</v>
      </c>
      <c r="W54" s="570"/>
      <c r="X54" s="570"/>
      <c r="Y54" s="570"/>
      <c r="Z54" s="565"/>
      <c r="AA54" s="565"/>
      <c r="AB54" s="560" t="s">
        <v>751</v>
      </c>
      <c r="AC54" s="565"/>
      <c r="AD54" s="565"/>
      <c r="AE54" s="560" t="s">
        <v>751</v>
      </c>
      <c r="AF54" s="560" t="s">
        <v>751</v>
      </c>
      <c r="AG54" s="560" t="s">
        <v>751</v>
      </c>
      <c r="AH54" s="560" t="s">
        <v>751</v>
      </c>
      <c r="AI54" s="565"/>
      <c r="AJ54" s="565"/>
      <c r="AK54" s="560" t="s">
        <v>751</v>
      </c>
      <c r="AL54" s="565"/>
      <c r="AM54" s="565"/>
      <c r="AN54" s="560" t="s">
        <v>751</v>
      </c>
      <c r="AO54" s="565"/>
      <c r="AP54" s="565"/>
      <c r="AQ54" s="560" t="s">
        <v>751</v>
      </c>
      <c r="AR54" s="566">
        <v>41940</v>
      </c>
      <c r="AS54" s="560" t="s">
        <v>751</v>
      </c>
      <c r="AT54" s="560" t="s">
        <v>751</v>
      </c>
      <c r="AU54" s="560" t="s">
        <v>751</v>
      </c>
      <c r="AV54" s="560" t="s">
        <v>751</v>
      </c>
      <c r="AW54" s="560" t="s">
        <v>751</v>
      </c>
      <c r="AX54" s="560" t="s">
        <v>751</v>
      </c>
      <c r="AY54" s="560" t="s">
        <v>751</v>
      </c>
      <c r="AZ54" s="560" t="s">
        <v>751</v>
      </c>
      <c r="BA54" s="560" t="s">
        <v>751</v>
      </c>
      <c r="BB54" s="565"/>
      <c r="BC54" s="565"/>
      <c r="BD54" s="560" t="s">
        <v>751</v>
      </c>
      <c r="BE54" s="564"/>
      <c r="BF54" s="564"/>
      <c r="BG54" s="560" t="s">
        <v>751</v>
      </c>
      <c r="BH54" s="564"/>
      <c r="BI54" s="564"/>
      <c r="BJ54" s="560" t="s">
        <v>751</v>
      </c>
      <c r="BK54" s="560" t="s">
        <v>751</v>
      </c>
      <c r="BL54" s="560" t="s">
        <v>751</v>
      </c>
      <c r="BM54" s="560" t="s">
        <v>751</v>
      </c>
      <c r="BN54" s="562"/>
      <c r="BO54" s="562"/>
      <c r="BP54" s="560" t="s">
        <v>751</v>
      </c>
      <c r="BQ54" s="560" t="s">
        <v>751</v>
      </c>
      <c r="BR54" s="560" t="s">
        <v>751</v>
      </c>
      <c r="BS54" s="560" t="s">
        <v>751</v>
      </c>
      <c r="BT54" s="562" t="s">
        <v>758</v>
      </c>
      <c r="BU54" s="562" t="s">
        <v>758</v>
      </c>
      <c r="BV54" s="560" t="s">
        <v>751</v>
      </c>
    </row>
    <row r="55" spans="1:74" x14ac:dyDescent="0.25">
      <c r="A55" s="566">
        <v>41941</v>
      </c>
      <c r="B55" s="567" t="s">
        <v>751</v>
      </c>
      <c r="C55" s="561" t="s">
        <v>758</v>
      </c>
      <c r="D55" s="560" t="s">
        <v>751</v>
      </c>
      <c r="E55" s="560" t="s">
        <v>751</v>
      </c>
      <c r="F55" s="560" t="s">
        <v>751</v>
      </c>
      <c r="G55" s="560" t="s">
        <v>751</v>
      </c>
      <c r="H55" s="560" t="s">
        <v>751</v>
      </c>
      <c r="I55" s="560" t="s">
        <v>751</v>
      </c>
      <c r="J55" s="560" t="s">
        <v>751</v>
      </c>
      <c r="K55" s="560" t="s">
        <v>751</v>
      </c>
      <c r="L55" s="560" t="s">
        <v>751</v>
      </c>
      <c r="M55" s="560" t="s">
        <v>751</v>
      </c>
      <c r="N55" s="560" t="s">
        <v>751</v>
      </c>
      <c r="O55" s="560" t="s">
        <v>751</v>
      </c>
      <c r="P55" s="560" t="s">
        <v>751</v>
      </c>
      <c r="Q55" s="560" t="s">
        <v>751</v>
      </c>
      <c r="R55" s="560" t="s">
        <v>751</v>
      </c>
      <c r="S55" s="560" t="s">
        <v>751</v>
      </c>
      <c r="T55" s="560" t="s">
        <v>751</v>
      </c>
      <c r="U55" s="560" t="s">
        <v>751</v>
      </c>
      <c r="V55" s="560" t="s">
        <v>751</v>
      </c>
      <c r="W55" s="570"/>
      <c r="X55" s="570"/>
      <c r="Y55" s="570"/>
      <c r="Z55" s="565"/>
      <c r="AA55" s="565"/>
      <c r="AB55" s="560" t="s">
        <v>751</v>
      </c>
      <c r="AC55" s="565"/>
      <c r="AD55" s="565"/>
      <c r="AE55" s="560" t="s">
        <v>751</v>
      </c>
      <c r="AF55" s="560" t="s">
        <v>751</v>
      </c>
      <c r="AG55" s="560" t="s">
        <v>751</v>
      </c>
      <c r="AH55" s="560" t="s">
        <v>751</v>
      </c>
      <c r="AI55" s="565"/>
      <c r="AJ55" s="565"/>
      <c r="AK55" s="563" t="s">
        <v>758</v>
      </c>
      <c r="AL55" s="565"/>
      <c r="AM55" s="565"/>
      <c r="AN55" s="560" t="s">
        <v>751</v>
      </c>
      <c r="AO55" s="565"/>
      <c r="AP55" s="565"/>
      <c r="AQ55" s="563" t="s">
        <v>758</v>
      </c>
      <c r="AR55" s="566">
        <v>41941</v>
      </c>
      <c r="AS55" s="560" t="s">
        <v>751</v>
      </c>
      <c r="AT55" s="560" t="s">
        <v>751</v>
      </c>
      <c r="AU55" s="560" t="s">
        <v>751</v>
      </c>
      <c r="AV55" s="560" t="s">
        <v>751</v>
      </c>
      <c r="AW55" s="560" t="s">
        <v>751</v>
      </c>
      <c r="AX55" s="560" t="s">
        <v>751</v>
      </c>
      <c r="AY55" s="560" t="s">
        <v>751</v>
      </c>
      <c r="AZ55" s="560" t="s">
        <v>751</v>
      </c>
      <c r="BA55" s="560" t="s">
        <v>751</v>
      </c>
      <c r="BB55" s="565"/>
      <c r="BC55" s="565"/>
      <c r="BD55" s="560" t="s">
        <v>751</v>
      </c>
      <c r="BE55" s="564"/>
      <c r="BF55" s="564"/>
      <c r="BG55" s="560" t="s">
        <v>751</v>
      </c>
      <c r="BH55" s="564"/>
      <c r="BI55" s="564"/>
      <c r="BJ55" s="560" t="s">
        <v>751</v>
      </c>
      <c r="BK55" s="560" t="s">
        <v>751</v>
      </c>
      <c r="BL55" s="560" t="s">
        <v>751</v>
      </c>
      <c r="BM55" s="560" t="s">
        <v>751</v>
      </c>
      <c r="BN55" s="562"/>
      <c r="BO55" s="562"/>
      <c r="BP55" s="560" t="s">
        <v>751</v>
      </c>
      <c r="BQ55" s="560" t="s">
        <v>751</v>
      </c>
      <c r="BR55" s="560" t="s">
        <v>751</v>
      </c>
      <c r="BS55" s="560" t="s">
        <v>751</v>
      </c>
      <c r="BT55" s="562" t="s">
        <v>758</v>
      </c>
      <c r="BU55" s="562" t="s">
        <v>758</v>
      </c>
      <c r="BV55" s="560" t="s">
        <v>751</v>
      </c>
    </row>
    <row r="56" spans="1:74" x14ac:dyDescent="0.25">
      <c r="A56" s="566">
        <v>41942</v>
      </c>
      <c r="B56" s="567" t="s">
        <v>751</v>
      </c>
      <c r="C56" s="561" t="s">
        <v>758</v>
      </c>
      <c r="D56" s="560" t="s">
        <v>751</v>
      </c>
      <c r="E56" s="560" t="s">
        <v>751</v>
      </c>
      <c r="F56" s="560" t="s">
        <v>751</v>
      </c>
      <c r="G56" s="560" t="s">
        <v>751</v>
      </c>
      <c r="H56" s="560" t="s">
        <v>751</v>
      </c>
      <c r="I56" s="560" t="s">
        <v>751</v>
      </c>
      <c r="J56" s="560" t="s">
        <v>751</v>
      </c>
      <c r="K56" s="560" t="s">
        <v>751</v>
      </c>
      <c r="L56" s="560" t="s">
        <v>751</v>
      </c>
      <c r="M56" s="560" t="s">
        <v>751</v>
      </c>
      <c r="N56" s="560" t="s">
        <v>751</v>
      </c>
      <c r="O56" s="560" t="s">
        <v>751</v>
      </c>
      <c r="P56" s="560" t="s">
        <v>751</v>
      </c>
      <c r="Q56" s="560" t="s">
        <v>751</v>
      </c>
      <c r="R56" s="567" t="s">
        <v>751</v>
      </c>
      <c r="S56" s="560" t="s">
        <v>751</v>
      </c>
      <c r="T56" s="560" t="s">
        <v>751</v>
      </c>
      <c r="U56" s="560" t="s">
        <v>751</v>
      </c>
      <c r="V56" s="560" t="s">
        <v>751</v>
      </c>
      <c r="W56" s="570"/>
      <c r="X56" s="570"/>
      <c r="Y56" s="570"/>
      <c r="Z56" s="565"/>
      <c r="AA56" s="565"/>
      <c r="AB56" s="560" t="s">
        <v>751</v>
      </c>
      <c r="AC56" s="565"/>
      <c r="AD56" s="565"/>
      <c r="AE56" s="560" t="s">
        <v>751</v>
      </c>
      <c r="AF56" s="560" t="s">
        <v>751</v>
      </c>
      <c r="AG56" s="560" t="s">
        <v>751</v>
      </c>
      <c r="AH56" s="560" t="s">
        <v>751</v>
      </c>
      <c r="AI56" s="565"/>
      <c r="AJ56" s="565"/>
      <c r="AK56" s="560" t="s">
        <v>751</v>
      </c>
      <c r="AL56" s="565"/>
      <c r="AM56" s="565"/>
      <c r="AN56" s="560" t="s">
        <v>751</v>
      </c>
      <c r="AO56" s="565"/>
      <c r="AP56" s="565"/>
      <c r="AQ56" s="560" t="s">
        <v>751</v>
      </c>
      <c r="AR56" s="566">
        <v>41942</v>
      </c>
      <c r="AS56" s="560" t="s">
        <v>751</v>
      </c>
      <c r="AT56" s="560" t="s">
        <v>751</v>
      </c>
      <c r="AU56" s="560" t="s">
        <v>751</v>
      </c>
      <c r="AV56" s="560" t="s">
        <v>751</v>
      </c>
      <c r="AW56" s="560" t="s">
        <v>751</v>
      </c>
      <c r="AX56" s="560" t="s">
        <v>751</v>
      </c>
      <c r="AY56" s="560" t="s">
        <v>751</v>
      </c>
      <c r="AZ56" s="560" t="s">
        <v>751</v>
      </c>
      <c r="BA56" s="560" t="s">
        <v>751</v>
      </c>
      <c r="BB56" s="565"/>
      <c r="BC56" s="565"/>
      <c r="BD56" s="560" t="s">
        <v>751</v>
      </c>
      <c r="BE56" s="564"/>
      <c r="BF56" s="564"/>
      <c r="BG56" s="560" t="s">
        <v>751</v>
      </c>
      <c r="BH56" s="564"/>
      <c r="BI56" s="564"/>
      <c r="BJ56" s="560" t="s">
        <v>751</v>
      </c>
      <c r="BK56" s="560" t="s">
        <v>751</v>
      </c>
      <c r="BL56" s="560" t="s">
        <v>751</v>
      </c>
      <c r="BM56" s="560" t="s">
        <v>751</v>
      </c>
      <c r="BN56" s="567" t="s">
        <v>751</v>
      </c>
      <c r="BO56" s="562"/>
      <c r="BP56" s="560" t="s">
        <v>751</v>
      </c>
      <c r="BQ56" s="560" t="s">
        <v>751</v>
      </c>
      <c r="BR56" s="560" t="s">
        <v>751</v>
      </c>
      <c r="BS56" s="560" t="s">
        <v>751</v>
      </c>
      <c r="BT56" s="562" t="s">
        <v>758</v>
      </c>
      <c r="BU56" s="562" t="s">
        <v>758</v>
      </c>
      <c r="BV56" s="560" t="s">
        <v>751</v>
      </c>
    </row>
    <row r="57" spans="1:74" x14ac:dyDescent="0.25">
      <c r="A57" s="566">
        <v>41943</v>
      </c>
      <c r="B57" s="567" t="s">
        <v>751</v>
      </c>
      <c r="C57" s="561" t="s">
        <v>758</v>
      </c>
      <c r="D57" s="560" t="s">
        <v>751</v>
      </c>
      <c r="E57" s="560" t="s">
        <v>751</v>
      </c>
      <c r="F57" s="560" t="s">
        <v>751</v>
      </c>
      <c r="G57" s="560" t="s">
        <v>751</v>
      </c>
      <c r="H57" s="560" t="s">
        <v>751</v>
      </c>
      <c r="I57" s="560" t="s">
        <v>751</v>
      </c>
      <c r="J57" s="560" t="s">
        <v>751</v>
      </c>
      <c r="K57" s="560" t="s">
        <v>751</v>
      </c>
      <c r="L57" s="560" t="s">
        <v>751</v>
      </c>
      <c r="M57" s="560" t="s">
        <v>751</v>
      </c>
      <c r="N57" s="560" t="s">
        <v>751</v>
      </c>
      <c r="O57" s="560" t="s">
        <v>751</v>
      </c>
      <c r="P57" s="560" t="s">
        <v>751</v>
      </c>
      <c r="Q57" s="560" t="s">
        <v>751</v>
      </c>
      <c r="R57" s="560" t="s">
        <v>751</v>
      </c>
      <c r="S57" s="560" t="s">
        <v>751</v>
      </c>
      <c r="T57" s="560" t="s">
        <v>751</v>
      </c>
      <c r="U57" s="560" t="s">
        <v>751</v>
      </c>
      <c r="V57" s="560" t="s">
        <v>751</v>
      </c>
      <c r="W57" s="570"/>
      <c r="X57" s="570"/>
      <c r="Y57" s="570"/>
      <c r="Z57" s="565"/>
      <c r="AA57" s="565"/>
      <c r="AB57" s="560" t="s">
        <v>751</v>
      </c>
      <c r="AC57" s="565"/>
      <c r="AD57" s="565"/>
      <c r="AE57" s="560" t="s">
        <v>751</v>
      </c>
      <c r="AF57" s="560" t="s">
        <v>751</v>
      </c>
      <c r="AG57" s="560" t="s">
        <v>751</v>
      </c>
      <c r="AH57" s="560" t="s">
        <v>751</v>
      </c>
      <c r="AI57" s="565"/>
      <c r="AJ57" s="565"/>
      <c r="AK57" s="560" t="s">
        <v>751</v>
      </c>
      <c r="AL57" s="565"/>
      <c r="AM57" s="565"/>
      <c r="AN57" s="560" t="s">
        <v>751</v>
      </c>
      <c r="AO57" s="565"/>
      <c r="AP57" s="565"/>
      <c r="AQ57" s="560" t="s">
        <v>751</v>
      </c>
      <c r="AR57" s="566">
        <v>41943</v>
      </c>
      <c r="AS57" s="560" t="s">
        <v>751</v>
      </c>
      <c r="AT57" s="560" t="s">
        <v>751</v>
      </c>
      <c r="AU57" s="560" t="s">
        <v>751</v>
      </c>
      <c r="AV57" s="560" t="s">
        <v>751</v>
      </c>
      <c r="AW57" s="560" t="s">
        <v>751</v>
      </c>
      <c r="AX57" s="560" t="s">
        <v>751</v>
      </c>
      <c r="AY57" s="560" t="s">
        <v>751</v>
      </c>
      <c r="AZ57" s="560" t="s">
        <v>751</v>
      </c>
      <c r="BA57" s="560" t="s">
        <v>751</v>
      </c>
      <c r="BB57" s="565"/>
      <c r="BC57" s="565"/>
      <c r="BD57" s="560" t="s">
        <v>751</v>
      </c>
      <c r="BE57" s="564"/>
      <c r="BF57" s="564"/>
      <c r="BG57" s="560" t="s">
        <v>751</v>
      </c>
      <c r="BH57" s="564"/>
      <c r="BI57" s="564"/>
      <c r="BJ57" s="560" t="s">
        <v>751</v>
      </c>
      <c r="BK57" s="560" t="s">
        <v>751</v>
      </c>
      <c r="BL57" s="560" t="s">
        <v>751</v>
      </c>
      <c r="BM57" s="560" t="s">
        <v>751</v>
      </c>
      <c r="BN57" s="562"/>
      <c r="BO57" s="562"/>
      <c r="BP57" s="560" t="s">
        <v>751</v>
      </c>
      <c r="BQ57" s="560" t="s">
        <v>751</v>
      </c>
      <c r="BR57" s="560" t="s">
        <v>751</v>
      </c>
      <c r="BS57" s="560" t="s">
        <v>751</v>
      </c>
      <c r="BT57" s="562" t="s">
        <v>758</v>
      </c>
      <c r="BU57" s="562" t="s">
        <v>758</v>
      </c>
      <c r="BV57" s="560" t="s">
        <v>751</v>
      </c>
    </row>
    <row r="58" spans="1:74" x14ac:dyDescent="0.25">
      <c r="A58" s="566">
        <v>41944</v>
      </c>
      <c r="B58" s="560" t="s">
        <v>751</v>
      </c>
      <c r="C58" s="561" t="s">
        <v>758</v>
      </c>
      <c r="D58" s="560" t="s">
        <v>751</v>
      </c>
      <c r="E58" s="560" t="s">
        <v>751</v>
      </c>
      <c r="F58" s="560" t="s">
        <v>751</v>
      </c>
      <c r="G58" s="560" t="s">
        <v>751</v>
      </c>
      <c r="H58" s="560" t="s">
        <v>751</v>
      </c>
      <c r="I58" s="560" t="s">
        <v>751</v>
      </c>
      <c r="J58" s="560" t="s">
        <v>751</v>
      </c>
      <c r="K58" s="560" t="s">
        <v>751</v>
      </c>
      <c r="L58" s="560" t="s">
        <v>751</v>
      </c>
      <c r="M58" s="560" t="s">
        <v>751</v>
      </c>
      <c r="N58" s="560" t="s">
        <v>751</v>
      </c>
      <c r="O58" s="560" t="s">
        <v>751</v>
      </c>
      <c r="P58" s="560" t="s">
        <v>751</v>
      </c>
      <c r="Q58" s="560" t="s">
        <v>751</v>
      </c>
      <c r="R58" s="560" t="s">
        <v>751</v>
      </c>
      <c r="S58" s="560" t="s">
        <v>751</v>
      </c>
      <c r="T58" s="560" t="s">
        <v>751</v>
      </c>
      <c r="U58" s="560" t="s">
        <v>751</v>
      </c>
      <c r="V58" s="560" t="s">
        <v>751</v>
      </c>
      <c r="W58" s="570"/>
      <c r="X58" s="570"/>
      <c r="Y58" s="570"/>
      <c r="Z58" s="565"/>
      <c r="AA58" s="565"/>
      <c r="AB58" s="560" t="s">
        <v>751</v>
      </c>
      <c r="AC58" s="565"/>
      <c r="AD58" s="565"/>
      <c r="AE58" s="560" t="s">
        <v>751</v>
      </c>
      <c r="AF58" s="560" t="s">
        <v>751</v>
      </c>
      <c r="AG58" s="560" t="s">
        <v>751</v>
      </c>
      <c r="AH58" s="560" t="s">
        <v>751</v>
      </c>
      <c r="AI58" s="565"/>
      <c r="AJ58" s="565"/>
      <c r="AK58" s="560" t="s">
        <v>751</v>
      </c>
      <c r="AL58" s="565"/>
      <c r="AM58" s="565"/>
      <c r="AN58" s="560" t="s">
        <v>751</v>
      </c>
      <c r="AO58" s="565"/>
      <c r="AP58" s="565"/>
      <c r="AQ58" s="560" t="s">
        <v>751</v>
      </c>
      <c r="AR58" s="566">
        <v>41944</v>
      </c>
      <c r="AS58" s="560" t="s">
        <v>751</v>
      </c>
      <c r="AT58" s="560" t="s">
        <v>751</v>
      </c>
      <c r="AU58" s="560" t="s">
        <v>751</v>
      </c>
      <c r="AV58" s="560" t="s">
        <v>751</v>
      </c>
      <c r="AW58" s="560" t="s">
        <v>751</v>
      </c>
      <c r="AX58" s="560" t="s">
        <v>751</v>
      </c>
      <c r="AY58" s="560" t="s">
        <v>751</v>
      </c>
      <c r="AZ58" s="560" t="s">
        <v>751</v>
      </c>
      <c r="BA58" s="560" t="s">
        <v>751</v>
      </c>
      <c r="BB58" s="565"/>
      <c r="BC58" s="565"/>
      <c r="BD58" s="563" t="s">
        <v>758</v>
      </c>
      <c r="BE58" s="564"/>
      <c r="BF58" s="564"/>
      <c r="BG58" s="560" t="s">
        <v>751</v>
      </c>
      <c r="BH58" s="564"/>
      <c r="BI58" s="564"/>
      <c r="BJ58" s="560" t="s">
        <v>751</v>
      </c>
      <c r="BK58" s="560" t="s">
        <v>751</v>
      </c>
      <c r="BL58" s="560" t="s">
        <v>751</v>
      </c>
      <c r="BM58" s="560" t="s">
        <v>751</v>
      </c>
      <c r="BN58" s="562"/>
      <c r="BO58" s="562"/>
      <c r="BP58" s="560" t="s">
        <v>751</v>
      </c>
      <c r="BQ58" s="560" t="s">
        <v>751</v>
      </c>
      <c r="BR58" s="560" t="s">
        <v>751</v>
      </c>
      <c r="BS58" s="560" t="s">
        <v>751</v>
      </c>
      <c r="BT58" s="562" t="s">
        <v>758</v>
      </c>
      <c r="BU58" s="562" t="s">
        <v>758</v>
      </c>
      <c r="BV58" s="560" t="s">
        <v>751</v>
      </c>
    </row>
    <row r="59" spans="1:74" x14ac:dyDescent="0.25">
      <c r="A59" s="566">
        <v>41945</v>
      </c>
      <c r="B59" s="560" t="s">
        <v>751</v>
      </c>
      <c r="C59" s="561" t="s">
        <v>758</v>
      </c>
      <c r="D59" s="560" t="s">
        <v>751</v>
      </c>
      <c r="E59" s="560" t="s">
        <v>751</v>
      </c>
      <c r="F59" s="560" t="s">
        <v>751</v>
      </c>
      <c r="G59" s="560" t="s">
        <v>751</v>
      </c>
      <c r="H59" s="560" t="s">
        <v>751</v>
      </c>
      <c r="I59" s="560" t="s">
        <v>751</v>
      </c>
      <c r="J59" s="560" t="s">
        <v>751</v>
      </c>
      <c r="K59" s="560" t="s">
        <v>751</v>
      </c>
      <c r="L59" s="560" t="s">
        <v>751</v>
      </c>
      <c r="M59" s="560" t="s">
        <v>751</v>
      </c>
      <c r="N59" s="560" t="s">
        <v>751</v>
      </c>
      <c r="O59" s="560" t="s">
        <v>751</v>
      </c>
      <c r="P59" s="560" t="s">
        <v>751</v>
      </c>
      <c r="Q59" s="560" t="s">
        <v>751</v>
      </c>
      <c r="R59" s="560" t="s">
        <v>751</v>
      </c>
      <c r="S59" s="560" t="s">
        <v>751</v>
      </c>
      <c r="T59" s="560" t="s">
        <v>751</v>
      </c>
      <c r="U59" s="560" t="s">
        <v>751</v>
      </c>
      <c r="V59" s="560" t="s">
        <v>751</v>
      </c>
      <c r="W59" s="570"/>
      <c r="X59" s="570"/>
      <c r="Y59" s="570"/>
      <c r="Z59" s="565"/>
      <c r="AA59" s="565"/>
      <c r="AB59" s="560" t="s">
        <v>751</v>
      </c>
      <c r="AC59" s="565"/>
      <c r="AD59" s="565"/>
      <c r="AE59" s="560" t="s">
        <v>751</v>
      </c>
      <c r="AF59" s="560" t="s">
        <v>751</v>
      </c>
      <c r="AG59" s="560" t="s">
        <v>751</v>
      </c>
      <c r="AH59" s="560" t="s">
        <v>751</v>
      </c>
      <c r="AI59" s="565"/>
      <c r="AJ59" s="565"/>
      <c r="AK59" s="560" t="s">
        <v>751</v>
      </c>
      <c r="AL59" s="565"/>
      <c r="AM59" s="565"/>
      <c r="AN59" s="560" t="s">
        <v>751</v>
      </c>
      <c r="AO59" s="565"/>
      <c r="AP59" s="565"/>
      <c r="AQ59" s="560" t="s">
        <v>751</v>
      </c>
      <c r="AR59" s="566">
        <v>41945</v>
      </c>
      <c r="AS59" s="560" t="s">
        <v>751</v>
      </c>
      <c r="AT59" s="560" t="s">
        <v>751</v>
      </c>
      <c r="AU59" s="560" t="s">
        <v>751</v>
      </c>
      <c r="AV59" s="560" t="s">
        <v>751</v>
      </c>
      <c r="AW59" s="560" t="s">
        <v>751</v>
      </c>
      <c r="AX59" s="560" t="s">
        <v>751</v>
      </c>
      <c r="AY59" s="560" t="s">
        <v>751</v>
      </c>
      <c r="AZ59" s="560" t="s">
        <v>751</v>
      </c>
      <c r="BA59" s="560" t="s">
        <v>751</v>
      </c>
      <c r="BB59" s="565"/>
      <c r="BC59" s="565"/>
      <c r="BD59" s="560" t="s">
        <v>751</v>
      </c>
      <c r="BE59" s="564"/>
      <c r="BF59" s="564"/>
      <c r="BG59" s="560" t="s">
        <v>751</v>
      </c>
      <c r="BH59" s="564"/>
      <c r="BI59" s="564"/>
      <c r="BJ59" s="560" t="s">
        <v>751</v>
      </c>
      <c r="BK59" s="560" t="s">
        <v>751</v>
      </c>
      <c r="BL59" s="560" t="s">
        <v>751</v>
      </c>
      <c r="BM59" s="560" t="s">
        <v>751</v>
      </c>
      <c r="BN59" s="562"/>
      <c r="BO59" s="562"/>
      <c r="BP59" s="560" t="s">
        <v>751</v>
      </c>
      <c r="BQ59" s="560" t="s">
        <v>751</v>
      </c>
      <c r="BR59" s="560" t="s">
        <v>751</v>
      </c>
      <c r="BS59" s="560" t="s">
        <v>751</v>
      </c>
      <c r="BT59" s="562" t="s">
        <v>758</v>
      </c>
      <c r="BU59" s="562" t="s">
        <v>758</v>
      </c>
      <c r="BV59" s="560" t="s">
        <v>751</v>
      </c>
    </row>
    <row r="60" spans="1:74" x14ac:dyDescent="0.25">
      <c r="A60" s="566">
        <v>41946</v>
      </c>
      <c r="B60" s="567" t="s">
        <v>751</v>
      </c>
      <c r="C60" s="567" t="s">
        <v>751</v>
      </c>
      <c r="D60" s="560" t="s">
        <v>751</v>
      </c>
      <c r="E60" s="560" t="s">
        <v>751</v>
      </c>
      <c r="F60" s="560" t="s">
        <v>751</v>
      </c>
      <c r="G60" s="560" t="s">
        <v>751</v>
      </c>
      <c r="H60" s="560" t="s">
        <v>751</v>
      </c>
      <c r="I60" s="560" t="s">
        <v>751</v>
      </c>
      <c r="J60" s="560" t="s">
        <v>751</v>
      </c>
      <c r="K60" s="560" t="s">
        <v>751</v>
      </c>
      <c r="L60" s="560" t="s">
        <v>751</v>
      </c>
      <c r="M60" s="560" t="s">
        <v>751</v>
      </c>
      <c r="N60" s="560" t="s">
        <v>751</v>
      </c>
      <c r="O60" s="560" t="s">
        <v>751</v>
      </c>
      <c r="P60" s="560" t="s">
        <v>751</v>
      </c>
      <c r="Q60" s="560" t="s">
        <v>751</v>
      </c>
      <c r="R60" s="560" t="s">
        <v>751</v>
      </c>
      <c r="S60" s="560" t="s">
        <v>751</v>
      </c>
      <c r="T60" s="560" t="s">
        <v>751</v>
      </c>
      <c r="U60" s="560" t="s">
        <v>751</v>
      </c>
      <c r="V60" s="560" t="s">
        <v>751</v>
      </c>
      <c r="W60" s="570"/>
      <c r="X60" s="570"/>
      <c r="Y60" s="570"/>
      <c r="Z60" s="565"/>
      <c r="AA60" s="565"/>
      <c r="AB60" s="560" t="s">
        <v>751</v>
      </c>
      <c r="AC60" s="565"/>
      <c r="AD60" s="565"/>
      <c r="AE60" s="560" t="s">
        <v>751</v>
      </c>
      <c r="AF60" s="560" t="s">
        <v>751</v>
      </c>
      <c r="AG60" s="560" t="s">
        <v>751</v>
      </c>
      <c r="AH60" s="560" t="s">
        <v>751</v>
      </c>
      <c r="AI60" s="565"/>
      <c r="AJ60" s="565"/>
      <c r="AK60" s="560" t="s">
        <v>751</v>
      </c>
      <c r="AL60" s="565"/>
      <c r="AM60" s="565"/>
      <c r="AN60" s="560" t="s">
        <v>751</v>
      </c>
      <c r="AO60" s="565"/>
      <c r="AP60" s="565"/>
      <c r="AQ60" s="560" t="s">
        <v>751</v>
      </c>
      <c r="AR60" s="566">
        <v>41946</v>
      </c>
      <c r="AS60" s="560" t="s">
        <v>751</v>
      </c>
      <c r="AT60" s="560" t="s">
        <v>751</v>
      </c>
      <c r="AU60" s="560" t="s">
        <v>751</v>
      </c>
      <c r="AV60" s="560" t="s">
        <v>751</v>
      </c>
      <c r="AW60" s="560" t="s">
        <v>751</v>
      </c>
      <c r="AX60" s="560" t="s">
        <v>751</v>
      </c>
      <c r="AY60" s="560" t="s">
        <v>751</v>
      </c>
      <c r="AZ60" s="560" t="s">
        <v>751</v>
      </c>
      <c r="BA60" s="560" t="s">
        <v>751</v>
      </c>
      <c r="BB60" s="565"/>
      <c r="BC60" s="565"/>
      <c r="BD60" s="560" t="s">
        <v>751</v>
      </c>
      <c r="BE60" s="564"/>
      <c r="BF60" s="564"/>
      <c r="BG60" s="560" t="s">
        <v>751</v>
      </c>
      <c r="BH60" s="564"/>
      <c r="BI60" s="564"/>
      <c r="BJ60" s="560" t="s">
        <v>751</v>
      </c>
      <c r="BK60" s="560" t="s">
        <v>751</v>
      </c>
      <c r="BL60" s="560" t="s">
        <v>751</v>
      </c>
      <c r="BM60" s="560" t="s">
        <v>751</v>
      </c>
      <c r="BN60" s="562"/>
      <c r="BO60" s="562"/>
      <c r="BP60" s="560" t="s">
        <v>751</v>
      </c>
      <c r="BQ60" s="560" t="s">
        <v>751</v>
      </c>
      <c r="BR60" s="560" t="s">
        <v>751</v>
      </c>
      <c r="BS60" s="560" t="s">
        <v>751</v>
      </c>
      <c r="BT60" s="562" t="s">
        <v>758</v>
      </c>
      <c r="BU60" s="562" t="s">
        <v>758</v>
      </c>
      <c r="BV60" s="560" t="s">
        <v>751</v>
      </c>
    </row>
    <row r="61" spans="1:74" x14ac:dyDescent="0.25">
      <c r="A61" s="566">
        <v>41947</v>
      </c>
      <c r="B61" s="560" t="s">
        <v>751</v>
      </c>
      <c r="C61" s="560" t="s">
        <v>751</v>
      </c>
      <c r="D61" s="560" t="s">
        <v>751</v>
      </c>
      <c r="E61" s="560" t="s">
        <v>751</v>
      </c>
      <c r="F61" s="560" t="s">
        <v>751</v>
      </c>
      <c r="G61" s="560" t="s">
        <v>751</v>
      </c>
      <c r="H61" s="560" t="s">
        <v>751</v>
      </c>
      <c r="I61" s="560" t="s">
        <v>751</v>
      </c>
      <c r="J61" s="560" t="s">
        <v>751</v>
      </c>
      <c r="K61" s="560" t="s">
        <v>751</v>
      </c>
      <c r="L61" s="560" t="s">
        <v>751</v>
      </c>
      <c r="M61" s="560" t="s">
        <v>751</v>
      </c>
      <c r="N61" s="560" t="s">
        <v>751</v>
      </c>
      <c r="O61" s="560" t="s">
        <v>751</v>
      </c>
      <c r="P61" s="560" t="s">
        <v>751</v>
      </c>
      <c r="Q61" s="560" t="s">
        <v>751</v>
      </c>
      <c r="R61" s="560" t="s">
        <v>751</v>
      </c>
      <c r="S61" s="560" t="s">
        <v>751</v>
      </c>
      <c r="T61" s="560" t="s">
        <v>751</v>
      </c>
      <c r="U61" s="560" t="s">
        <v>751</v>
      </c>
      <c r="V61" s="560" t="s">
        <v>751</v>
      </c>
      <c r="W61" s="570"/>
      <c r="X61" s="570"/>
      <c r="Y61" s="570"/>
      <c r="Z61" s="565"/>
      <c r="AA61" s="565"/>
      <c r="AB61" s="560" t="s">
        <v>751</v>
      </c>
      <c r="AC61" s="565"/>
      <c r="AD61" s="565"/>
      <c r="AE61" s="560" t="s">
        <v>751</v>
      </c>
      <c r="AF61" s="560" t="s">
        <v>751</v>
      </c>
      <c r="AG61" s="560" t="s">
        <v>751</v>
      </c>
      <c r="AH61" s="560" t="s">
        <v>751</v>
      </c>
      <c r="AI61" s="565"/>
      <c r="AJ61" s="565"/>
      <c r="AK61" s="560" t="s">
        <v>751</v>
      </c>
      <c r="AL61" s="565"/>
      <c r="AM61" s="565"/>
      <c r="AN61" s="560" t="s">
        <v>751</v>
      </c>
      <c r="AO61" s="565"/>
      <c r="AP61" s="565"/>
      <c r="AQ61" s="560" t="s">
        <v>751</v>
      </c>
      <c r="AR61" s="566">
        <v>41947</v>
      </c>
      <c r="AS61" s="560" t="s">
        <v>751</v>
      </c>
      <c r="AT61" s="560" t="s">
        <v>751</v>
      </c>
      <c r="AU61" s="560" t="s">
        <v>751</v>
      </c>
      <c r="AV61" s="560" t="s">
        <v>751</v>
      </c>
      <c r="AW61" s="560" t="s">
        <v>751</v>
      </c>
      <c r="AX61" s="560" t="s">
        <v>751</v>
      </c>
      <c r="AY61" s="560" t="s">
        <v>751</v>
      </c>
      <c r="AZ61" s="560" t="s">
        <v>751</v>
      </c>
      <c r="BA61" s="560" t="s">
        <v>751</v>
      </c>
      <c r="BB61" s="565"/>
      <c r="BC61" s="565"/>
      <c r="BD61" s="560" t="s">
        <v>751</v>
      </c>
      <c r="BE61" s="564"/>
      <c r="BF61" s="564"/>
      <c r="BG61" s="560" t="s">
        <v>751</v>
      </c>
      <c r="BH61" s="564"/>
      <c r="BI61" s="564"/>
      <c r="BJ61" s="560" t="s">
        <v>751</v>
      </c>
      <c r="BK61" s="560" t="s">
        <v>751</v>
      </c>
      <c r="BL61" s="560" t="s">
        <v>751</v>
      </c>
      <c r="BM61" s="560" t="s">
        <v>751</v>
      </c>
      <c r="BN61" s="562"/>
      <c r="BO61" s="562"/>
      <c r="BP61" s="560" t="s">
        <v>751</v>
      </c>
      <c r="BQ61" s="560" t="s">
        <v>751</v>
      </c>
      <c r="BR61" s="560" t="s">
        <v>751</v>
      </c>
      <c r="BS61" s="560" t="s">
        <v>751</v>
      </c>
      <c r="BT61" s="562" t="s">
        <v>758</v>
      </c>
      <c r="BU61" s="562" t="s">
        <v>758</v>
      </c>
      <c r="BV61" s="560" t="s">
        <v>751</v>
      </c>
    </row>
    <row r="62" spans="1:74" x14ac:dyDescent="0.25">
      <c r="A62" s="566">
        <v>41948</v>
      </c>
      <c r="B62" s="560" t="s">
        <v>751</v>
      </c>
      <c r="C62" s="560" t="s">
        <v>751</v>
      </c>
      <c r="D62" s="560" t="s">
        <v>751</v>
      </c>
      <c r="E62" s="560" t="s">
        <v>751</v>
      </c>
      <c r="F62" s="560" t="s">
        <v>751</v>
      </c>
      <c r="G62" s="560" t="s">
        <v>751</v>
      </c>
      <c r="H62" s="560" t="s">
        <v>751</v>
      </c>
      <c r="I62" s="560" t="s">
        <v>751</v>
      </c>
      <c r="J62" s="560" t="s">
        <v>751</v>
      </c>
      <c r="K62" s="560" t="s">
        <v>751</v>
      </c>
      <c r="L62" s="560" t="s">
        <v>751</v>
      </c>
      <c r="M62" s="560" t="s">
        <v>751</v>
      </c>
      <c r="N62" s="560" t="s">
        <v>751</v>
      </c>
      <c r="O62" s="560" t="s">
        <v>751</v>
      </c>
      <c r="P62" s="560" t="s">
        <v>751</v>
      </c>
      <c r="Q62" s="560" t="s">
        <v>751</v>
      </c>
      <c r="R62" s="560" t="s">
        <v>751</v>
      </c>
      <c r="S62" s="560" t="s">
        <v>751</v>
      </c>
      <c r="T62" s="560" t="s">
        <v>751</v>
      </c>
      <c r="U62" s="560" t="s">
        <v>751</v>
      </c>
      <c r="V62" s="560" t="s">
        <v>751</v>
      </c>
      <c r="W62" s="570"/>
      <c r="X62" s="570"/>
      <c r="Y62" s="570"/>
      <c r="Z62" s="565"/>
      <c r="AA62" s="565"/>
      <c r="AB62" s="560" t="s">
        <v>751</v>
      </c>
      <c r="AC62" s="565"/>
      <c r="AD62" s="565"/>
      <c r="AE62" s="560" t="s">
        <v>751</v>
      </c>
      <c r="AF62" s="560" t="s">
        <v>751</v>
      </c>
      <c r="AG62" s="560" t="s">
        <v>751</v>
      </c>
      <c r="AH62" s="560" t="s">
        <v>751</v>
      </c>
      <c r="AI62" s="565"/>
      <c r="AJ62" s="565"/>
      <c r="AK62" s="560" t="s">
        <v>751</v>
      </c>
      <c r="AL62" s="565"/>
      <c r="AM62" s="565"/>
      <c r="AN62" s="560" t="s">
        <v>751</v>
      </c>
      <c r="AO62" s="565"/>
      <c r="AP62" s="565"/>
      <c r="AQ62" s="560" t="s">
        <v>751</v>
      </c>
      <c r="AR62" s="566">
        <v>41948</v>
      </c>
      <c r="AS62" s="560" t="s">
        <v>751</v>
      </c>
      <c r="AT62" s="560" t="s">
        <v>751</v>
      </c>
      <c r="AU62" s="560" t="s">
        <v>751</v>
      </c>
      <c r="AV62" s="560" t="s">
        <v>751</v>
      </c>
      <c r="AW62" s="560" t="s">
        <v>751</v>
      </c>
      <c r="AX62" s="560" t="s">
        <v>751</v>
      </c>
      <c r="AY62" s="560" t="s">
        <v>751</v>
      </c>
      <c r="AZ62" s="560" t="s">
        <v>751</v>
      </c>
      <c r="BA62" s="560" t="s">
        <v>751</v>
      </c>
      <c r="BB62" s="565"/>
      <c r="BC62" s="565"/>
      <c r="BD62" s="560" t="s">
        <v>751</v>
      </c>
      <c r="BE62" s="564"/>
      <c r="BF62" s="564"/>
      <c r="BG62" s="560" t="s">
        <v>751</v>
      </c>
      <c r="BH62" s="564"/>
      <c r="BI62" s="564"/>
      <c r="BJ62" s="560" t="s">
        <v>751</v>
      </c>
      <c r="BK62" s="560" t="s">
        <v>751</v>
      </c>
      <c r="BL62" s="560" t="s">
        <v>751</v>
      </c>
      <c r="BM62" s="560" t="s">
        <v>751</v>
      </c>
      <c r="BN62" s="562"/>
      <c r="BO62" s="562"/>
      <c r="BP62" s="560" t="s">
        <v>751</v>
      </c>
      <c r="BQ62" s="560" t="s">
        <v>751</v>
      </c>
      <c r="BR62" s="560" t="s">
        <v>751</v>
      </c>
      <c r="BS62" s="560" t="s">
        <v>751</v>
      </c>
      <c r="BT62" s="562" t="s">
        <v>758</v>
      </c>
      <c r="BU62" s="562" t="s">
        <v>758</v>
      </c>
      <c r="BV62" s="560" t="s">
        <v>751</v>
      </c>
    </row>
    <row r="63" spans="1:74" x14ac:dyDescent="0.25">
      <c r="A63" s="566">
        <v>41949</v>
      </c>
      <c r="B63" s="560" t="s">
        <v>751</v>
      </c>
      <c r="C63" s="560" t="s">
        <v>751</v>
      </c>
      <c r="D63" s="560" t="s">
        <v>751</v>
      </c>
      <c r="E63" s="560" t="s">
        <v>751</v>
      </c>
      <c r="F63" s="560" t="s">
        <v>751</v>
      </c>
      <c r="G63" s="560" t="s">
        <v>751</v>
      </c>
      <c r="H63" s="560" t="s">
        <v>751</v>
      </c>
      <c r="I63" s="560" t="s">
        <v>751</v>
      </c>
      <c r="J63" s="560" t="s">
        <v>751</v>
      </c>
      <c r="K63" s="560" t="s">
        <v>751</v>
      </c>
      <c r="L63" s="560" t="s">
        <v>751</v>
      </c>
      <c r="M63" s="560" t="s">
        <v>751</v>
      </c>
      <c r="N63" s="560" t="s">
        <v>751</v>
      </c>
      <c r="O63" s="560" t="s">
        <v>751</v>
      </c>
      <c r="P63" s="560" t="s">
        <v>751</v>
      </c>
      <c r="Q63" s="560" t="s">
        <v>751</v>
      </c>
      <c r="R63" s="560" t="s">
        <v>751</v>
      </c>
      <c r="S63" s="560" t="s">
        <v>751</v>
      </c>
      <c r="T63" s="560" t="s">
        <v>751</v>
      </c>
      <c r="U63" s="560" t="s">
        <v>751</v>
      </c>
      <c r="V63" s="560" t="s">
        <v>751</v>
      </c>
      <c r="W63" s="570"/>
      <c r="X63" s="570"/>
      <c r="Y63" s="570"/>
      <c r="Z63" s="565"/>
      <c r="AA63" s="565"/>
      <c r="AB63" s="560" t="s">
        <v>751</v>
      </c>
      <c r="AC63" s="565"/>
      <c r="AD63" s="565"/>
      <c r="AE63" s="560" t="s">
        <v>751</v>
      </c>
      <c r="AF63" s="560" t="s">
        <v>751</v>
      </c>
      <c r="AG63" s="560" t="s">
        <v>751</v>
      </c>
      <c r="AH63" s="560" t="s">
        <v>751</v>
      </c>
      <c r="AI63" s="565"/>
      <c r="AJ63" s="565"/>
      <c r="AK63" s="560" t="s">
        <v>751</v>
      </c>
      <c r="AL63" s="565"/>
      <c r="AM63" s="565"/>
      <c r="AN63" s="560" t="s">
        <v>751</v>
      </c>
      <c r="AO63" s="565"/>
      <c r="AP63" s="565"/>
      <c r="AQ63" s="560" t="s">
        <v>751</v>
      </c>
      <c r="AR63" s="566">
        <v>41949</v>
      </c>
      <c r="AS63" s="560" t="s">
        <v>751</v>
      </c>
      <c r="AT63" s="560" t="s">
        <v>751</v>
      </c>
      <c r="AU63" s="560" t="s">
        <v>751</v>
      </c>
      <c r="AV63" s="560" t="s">
        <v>751</v>
      </c>
      <c r="AW63" s="560" t="s">
        <v>751</v>
      </c>
      <c r="AX63" s="560" t="s">
        <v>751</v>
      </c>
      <c r="AY63" s="560" t="s">
        <v>751</v>
      </c>
      <c r="AZ63" s="560" t="s">
        <v>751</v>
      </c>
      <c r="BA63" s="560" t="s">
        <v>751</v>
      </c>
      <c r="BB63" s="565"/>
      <c r="BC63" s="565"/>
      <c r="BD63" s="560" t="s">
        <v>751</v>
      </c>
      <c r="BE63" s="564"/>
      <c r="BF63" s="564"/>
      <c r="BG63" s="560" t="s">
        <v>751</v>
      </c>
      <c r="BH63" s="564"/>
      <c r="BI63" s="564"/>
      <c r="BJ63" s="560" t="s">
        <v>751</v>
      </c>
      <c r="BK63" s="560" t="s">
        <v>751</v>
      </c>
      <c r="BL63" s="560" t="s">
        <v>751</v>
      </c>
      <c r="BM63" s="560" t="s">
        <v>751</v>
      </c>
      <c r="BN63" s="562"/>
      <c r="BO63" s="562"/>
      <c r="BP63" s="560" t="s">
        <v>751</v>
      </c>
      <c r="BQ63" s="560" t="s">
        <v>751</v>
      </c>
      <c r="BR63" s="560" t="s">
        <v>751</v>
      </c>
      <c r="BS63" s="560" t="s">
        <v>751</v>
      </c>
      <c r="BT63" s="562" t="s">
        <v>758</v>
      </c>
      <c r="BU63" s="562" t="s">
        <v>758</v>
      </c>
      <c r="BV63" s="560" t="s">
        <v>751</v>
      </c>
    </row>
    <row r="64" spans="1:74" x14ac:dyDescent="0.25">
      <c r="A64" s="566">
        <v>41950</v>
      </c>
      <c r="B64" s="560" t="s">
        <v>751</v>
      </c>
      <c r="C64" s="560" t="s">
        <v>751</v>
      </c>
      <c r="D64" s="560" t="s">
        <v>751</v>
      </c>
      <c r="E64" s="560" t="s">
        <v>751</v>
      </c>
      <c r="F64" s="560" t="s">
        <v>751</v>
      </c>
      <c r="G64" s="560" t="s">
        <v>751</v>
      </c>
      <c r="H64" s="560" t="s">
        <v>751</v>
      </c>
      <c r="I64" s="560" t="s">
        <v>751</v>
      </c>
      <c r="J64" s="560" t="s">
        <v>751</v>
      </c>
      <c r="K64" s="560" t="s">
        <v>751</v>
      </c>
      <c r="L64" s="560" t="s">
        <v>751</v>
      </c>
      <c r="M64" s="560" t="s">
        <v>751</v>
      </c>
      <c r="N64" s="560" t="s">
        <v>751</v>
      </c>
      <c r="O64" s="560" t="s">
        <v>751</v>
      </c>
      <c r="P64" s="560" t="s">
        <v>751</v>
      </c>
      <c r="Q64" s="560" t="s">
        <v>751</v>
      </c>
      <c r="R64" s="560" t="s">
        <v>751</v>
      </c>
      <c r="S64" s="560" t="s">
        <v>751</v>
      </c>
      <c r="T64" s="560" t="s">
        <v>751</v>
      </c>
      <c r="U64" s="560" t="s">
        <v>751</v>
      </c>
      <c r="V64" s="560" t="s">
        <v>751</v>
      </c>
      <c r="W64" s="570"/>
      <c r="X64" s="570"/>
      <c r="Y64" s="570"/>
      <c r="Z64" s="565"/>
      <c r="AA64" s="565"/>
      <c r="AB64" s="560" t="s">
        <v>751</v>
      </c>
      <c r="AC64" s="565"/>
      <c r="AD64" s="565"/>
      <c r="AE64" s="560" t="s">
        <v>751</v>
      </c>
      <c r="AF64" s="560" t="s">
        <v>751</v>
      </c>
      <c r="AG64" s="560" t="s">
        <v>751</v>
      </c>
      <c r="AH64" s="560" t="s">
        <v>751</v>
      </c>
      <c r="AI64" s="565"/>
      <c r="AJ64" s="565"/>
      <c r="AK64" s="560" t="s">
        <v>751</v>
      </c>
      <c r="AL64" s="565"/>
      <c r="AM64" s="565"/>
      <c r="AN64" s="560" t="s">
        <v>751</v>
      </c>
      <c r="AO64" s="565"/>
      <c r="AP64" s="565"/>
      <c r="AQ64" s="560" t="s">
        <v>751</v>
      </c>
      <c r="AR64" s="566">
        <v>41950</v>
      </c>
      <c r="AS64" s="560" t="s">
        <v>751</v>
      </c>
      <c r="AT64" s="560" t="s">
        <v>751</v>
      </c>
      <c r="AU64" s="560" t="s">
        <v>751</v>
      </c>
      <c r="AV64" s="560" t="s">
        <v>751</v>
      </c>
      <c r="AW64" s="560" t="s">
        <v>751</v>
      </c>
      <c r="AX64" s="560" t="s">
        <v>751</v>
      </c>
      <c r="AY64" s="560" t="s">
        <v>751</v>
      </c>
      <c r="AZ64" s="560" t="s">
        <v>751</v>
      </c>
      <c r="BA64" s="560" t="s">
        <v>751</v>
      </c>
      <c r="BB64" s="565"/>
      <c r="BC64" s="565"/>
      <c r="BD64" s="560" t="s">
        <v>751</v>
      </c>
      <c r="BE64" s="564"/>
      <c r="BF64" s="564"/>
      <c r="BG64" s="560" t="s">
        <v>751</v>
      </c>
      <c r="BH64" s="564"/>
      <c r="BI64" s="564"/>
      <c r="BJ64" s="560" t="s">
        <v>751</v>
      </c>
      <c r="BK64" s="560" t="s">
        <v>751</v>
      </c>
      <c r="BL64" s="560" t="s">
        <v>751</v>
      </c>
      <c r="BM64" s="560" t="s">
        <v>751</v>
      </c>
      <c r="BN64" s="562"/>
      <c r="BO64" s="562"/>
      <c r="BP64" s="560" t="s">
        <v>751</v>
      </c>
      <c r="BQ64" s="560" t="s">
        <v>751</v>
      </c>
      <c r="BR64" s="560" t="s">
        <v>751</v>
      </c>
      <c r="BS64" s="560" t="s">
        <v>751</v>
      </c>
      <c r="BT64" s="562" t="s">
        <v>758</v>
      </c>
      <c r="BU64" s="562" t="s">
        <v>758</v>
      </c>
      <c r="BV64" s="560" t="s">
        <v>751</v>
      </c>
    </row>
    <row r="65" spans="1:74" x14ac:dyDescent="0.25">
      <c r="A65" s="566">
        <v>41951</v>
      </c>
      <c r="B65" s="567" t="s">
        <v>751</v>
      </c>
      <c r="C65" s="560" t="s">
        <v>751</v>
      </c>
      <c r="D65" s="560" t="s">
        <v>751</v>
      </c>
      <c r="E65" s="560" t="s">
        <v>751</v>
      </c>
      <c r="F65" s="560" t="s">
        <v>751</v>
      </c>
      <c r="G65" s="560" t="s">
        <v>751</v>
      </c>
      <c r="H65" s="560" t="s">
        <v>751</v>
      </c>
      <c r="I65" s="560" t="s">
        <v>751</v>
      </c>
      <c r="J65" s="560" t="s">
        <v>751</v>
      </c>
      <c r="K65" s="560" t="s">
        <v>751</v>
      </c>
      <c r="L65" s="560" t="s">
        <v>751</v>
      </c>
      <c r="M65" s="560" t="s">
        <v>751</v>
      </c>
      <c r="N65" s="560" t="s">
        <v>751</v>
      </c>
      <c r="O65" s="560" t="s">
        <v>751</v>
      </c>
      <c r="P65" s="560" t="s">
        <v>751</v>
      </c>
      <c r="Q65" s="560" t="s">
        <v>751</v>
      </c>
      <c r="R65" s="560" t="s">
        <v>751</v>
      </c>
      <c r="S65" s="560" t="s">
        <v>751</v>
      </c>
      <c r="T65" s="560" t="s">
        <v>751</v>
      </c>
      <c r="U65" s="560" t="s">
        <v>751</v>
      </c>
      <c r="V65" s="560" t="s">
        <v>751</v>
      </c>
      <c r="W65" s="570"/>
      <c r="X65" s="570"/>
      <c r="Y65" s="570"/>
      <c r="Z65" s="565"/>
      <c r="AA65" s="565"/>
      <c r="AB65" s="560" t="s">
        <v>751</v>
      </c>
      <c r="AC65" s="565"/>
      <c r="AD65" s="565"/>
      <c r="AE65" s="560" t="s">
        <v>751</v>
      </c>
      <c r="AF65" s="560" t="s">
        <v>751</v>
      </c>
      <c r="AG65" s="560" t="s">
        <v>751</v>
      </c>
      <c r="AH65" s="560" t="s">
        <v>751</v>
      </c>
      <c r="AI65" s="565"/>
      <c r="AJ65" s="565"/>
      <c r="AK65" s="560" t="s">
        <v>751</v>
      </c>
      <c r="AL65" s="565"/>
      <c r="AM65" s="565"/>
      <c r="AN65" s="560" t="s">
        <v>751</v>
      </c>
      <c r="AO65" s="565"/>
      <c r="AP65" s="565"/>
      <c r="AQ65" s="560" t="s">
        <v>751</v>
      </c>
      <c r="AR65" s="566">
        <v>41951</v>
      </c>
      <c r="AS65" s="560" t="s">
        <v>751</v>
      </c>
      <c r="AT65" s="560" t="s">
        <v>751</v>
      </c>
      <c r="AU65" s="560" t="s">
        <v>751</v>
      </c>
      <c r="AV65" s="560" t="s">
        <v>751</v>
      </c>
      <c r="AW65" s="560" t="s">
        <v>751</v>
      </c>
      <c r="AX65" s="560" t="s">
        <v>751</v>
      </c>
      <c r="AY65" s="560" t="s">
        <v>751</v>
      </c>
      <c r="AZ65" s="560" t="s">
        <v>751</v>
      </c>
      <c r="BA65" s="560" t="s">
        <v>751</v>
      </c>
      <c r="BB65" s="565"/>
      <c r="BC65" s="565"/>
      <c r="BD65" s="560" t="s">
        <v>751</v>
      </c>
      <c r="BE65" s="564"/>
      <c r="BF65" s="564"/>
      <c r="BG65" s="560" t="s">
        <v>751</v>
      </c>
      <c r="BH65" s="564"/>
      <c r="BI65" s="564"/>
      <c r="BJ65" s="560" t="s">
        <v>751</v>
      </c>
      <c r="BK65" s="560" t="s">
        <v>751</v>
      </c>
      <c r="BL65" s="560" t="s">
        <v>751</v>
      </c>
      <c r="BM65" s="560" t="s">
        <v>751</v>
      </c>
      <c r="BN65" s="562"/>
      <c r="BO65" s="562"/>
      <c r="BP65" s="560" t="s">
        <v>751</v>
      </c>
      <c r="BQ65" s="560" t="s">
        <v>751</v>
      </c>
      <c r="BR65" s="560" t="s">
        <v>751</v>
      </c>
      <c r="BS65" s="560" t="s">
        <v>751</v>
      </c>
      <c r="BT65" s="562" t="s">
        <v>758</v>
      </c>
      <c r="BU65" s="562" t="s">
        <v>758</v>
      </c>
      <c r="BV65" s="560" t="s">
        <v>751</v>
      </c>
    </row>
    <row r="66" spans="1:74" x14ac:dyDescent="0.25">
      <c r="A66" s="566">
        <v>41952</v>
      </c>
      <c r="B66" s="560" t="s">
        <v>751</v>
      </c>
      <c r="C66" s="560" t="s">
        <v>751</v>
      </c>
      <c r="D66" s="560" t="s">
        <v>751</v>
      </c>
      <c r="E66" s="560" t="s">
        <v>751</v>
      </c>
      <c r="F66" s="560" t="s">
        <v>751</v>
      </c>
      <c r="G66" s="560" t="s">
        <v>751</v>
      </c>
      <c r="H66" s="560" t="s">
        <v>751</v>
      </c>
      <c r="I66" s="560" t="s">
        <v>751</v>
      </c>
      <c r="J66" s="560" t="s">
        <v>751</v>
      </c>
      <c r="K66" s="560" t="s">
        <v>751</v>
      </c>
      <c r="L66" s="560" t="s">
        <v>751</v>
      </c>
      <c r="M66" s="560" t="s">
        <v>751</v>
      </c>
      <c r="N66" s="560" t="s">
        <v>751</v>
      </c>
      <c r="O66" s="560" t="s">
        <v>751</v>
      </c>
      <c r="P66" s="560" t="s">
        <v>751</v>
      </c>
      <c r="Q66" s="560" t="s">
        <v>751</v>
      </c>
      <c r="R66" s="560" t="s">
        <v>751</v>
      </c>
      <c r="S66" s="561" t="s">
        <v>758</v>
      </c>
      <c r="T66" s="560" t="s">
        <v>751</v>
      </c>
      <c r="U66" s="560" t="s">
        <v>751</v>
      </c>
      <c r="V66" s="560" t="s">
        <v>751</v>
      </c>
      <c r="W66" s="570"/>
      <c r="X66" s="570"/>
      <c r="Y66" s="570"/>
      <c r="Z66" s="565"/>
      <c r="AA66" s="565"/>
      <c r="AB66" s="560" t="s">
        <v>751</v>
      </c>
      <c r="AC66" s="565"/>
      <c r="AD66" s="565"/>
      <c r="AE66" s="560" t="s">
        <v>751</v>
      </c>
      <c r="AF66" s="560" t="s">
        <v>751</v>
      </c>
      <c r="AG66" s="560" t="s">
        <v>751</v>
      </c>
      <c r="AH66" s="560" t="s">
        <v>751</v>
      </c>
      <c r="AI66" s="565"/>
      <c r="AJ66" s="565"/>
      <c r="AK66" s="560" t="s">
        <v>751</v>
      </c>
      <c r="AL66" s="565"/>
      <c r="AM66" s="565"/>
      <c r="AN66" s="560" t="s">
        <v>751</v>
      </c>
      <c r="AO66" s="565"/>
      <c r="AP66" s="565"/>
      <c r="AQ66" s="560" t="s">
        <v>751</v>
      </c>
      <c r="AR66" s="566">
        <v>41952</v>
      </c>
      <c r="AS66" s="560" t="s">
        <v>751</v>
      </c>
      <c r="AT66" s="560" t="s">
        <v>751</v>
      </c>
      <c r="AU66" s="560" t="s">
        <v>751</v>
      </c>
      <c r="AV66" s="560" t="s">
        <v>751</v>
      </c>
      <c r="AW66" s="560" t="s">
        <v>751</v>
      </c>
      <c r="AX66" s="560" t="s">
        <v>751</v>
      </c>
      <c r="AY66" s="560" t="s">
        <v>751</v>
      </c>
      <c r="AZ66" s="560" t="s">
        <v>751</v>
      </c>
      <c r="BA66" s="560" t="s">
        <v>751</v>
      </c>
      <c r="BB66" s="565"/>
      <c r="BC66" s="565"/>
      <c r="BD66" s="567" t="s">
        <v>751</v>
      </c>
      <c r="BE66" s="564"/>
      <c r="BF66" s="564"/>
      <c r="BG66" s="560" t="s">
        <v>751</v>
      </c>
      <c r="BH66" s="564"/>
      <c r="BI66" s="564"/>
      <c r="BJ66" s="560" t="s">
        <v>751</v>
      </c>
      <c r="BK66" s="560" t="s">
        <v>751</v>
      </c>
      <c r="BL66" s="560" t="s">
        <v>751</v>
      </c>
      <c r="BM66" s="560" t="s">
        <v>751</v>
      </c>
      <c r="BN66" s="567" t="s">
        <v>751</v>
      </c>
      <c r="BO66" s="562"/>
      <c r="BP66" s="560" t="s">
        <v>751</v>
      </c>
      <c r="BQ66" s="560" t="s">
        <v>751</v>
      </c>
      <c r="BR66" s="560" t="s">
        <v>751</v>
      </c>
      <c r="BS66" s="560" t="s">
        <v>751</v>
      </c>
      <c r="BT66" s="562" t="s">
        <v>758</v>
      </c>
      <c r="BU66" s="562" t="s">
        <v>758</v>
      </c>
      <c r="BV66" s="560" t="s">
        <v>751</v>
      </c>
    </row>
    <row r="67" spans="1:74" x14ac:dyDescent="0.25">
      <c r="A67" s="566">
        <v>41953</v>
      </c>
      <c r="B67" s="560" t="s">
        <v>751</v>
      </c>
      <c r="C67" s="560" t="s">
        <v>751</v>
      </c>
      <c r="D67" s="560" t="s">
        <v>751</v>
      </c>
      <c r="E67" s="560" t="s">
        <v>751</v>
      </c>
      <c r="F67" s="560" t="s">
        <v>751</v>
      </c>
      <c r="G67" s="560" t="s">
        <v>751</v>
      </c>
      <c r="H67" s="560" t="s">
        <v>751</v>
      </c>
      <c r="I67" s="560" t="s">
        <v>751</v>
      </c>
      <c r="J67" s="560" t="s">
        <v>751</v>
      </c>
      <c r="K67" s="560" t="s">
        <v>751</v>
      </c>
      <c r="L67" s="560" t="s">
        <v>751</v>
      </c>
      <c r="M67" s="560" t="s">
        <v>751</v>
      </c>
      <c r="N67" s="560" t="s">
        <v>751</v>
      </c>
      <c r="O67" s="560" t="s">
        <v>751</v>
      </c>
      <c r="P67" s="560" t="s">
        <v>751</v>
      </c>
      <c r="Q67" s="560" t="s">
        <v>751</v>
      </c>
      <c r="R67" s="560" t="s">
        <v>751</v>
      </c>
      <c r="S67" s="560" t="s">
        <v>751</v>
      </c>
      <c r="T67" s="560" t="s">
        <v>751</v>
      </c>
      <c r="U67" s="560" t="s">
        <v>751</v>
      </c>
      <c r="V67" s="560" t="s">
        <v>751</v>
      </c>
      <c r="W67" s="570"/>
      <c r="X67" s="570"/>
      <c r="Y67" s="570"/>
      <c r="Z67" s="565"/>
      <c r="AA67" s="565"/>
      <c r="AB67" s="560" t="s">
        <v>751</v>
      </c>
      <c r="AC67" s="565"/>
      <c r="AD67" s="565"/>
      <c r="AE67" s="560" t="s">
        <v>751</v>
      </c>
      <c r="AF67" s="560" t="s">
        <v>751</v>
      </c>
      <c r="AG67" s="560" t="s">
        <v>751</v>
      </c>
      <c r="AH67" s="560" t="s">
        <v>751</v>
      </c>
      <c r="AI67" s="565"/>
      <c r="AJ67" s="565"/>
      <c r="AK67" s="560" t="s">
        <v>751</v>
      </c>
      <c r="AL67" s="565"/>
      <c r="AM67" s="565"/>
      <c r="AN67" s="560" t="s">
        <v>751</v>
      </c>
      <c r="AO67" s="565"/>
      <c r="AP67" s="565"/>
      <c r="AQ67" s="560" t="s">
        <v>751</v>
      </c>
      <c r="AR67" s="566">
        <v>41953</v>
      </c>
      <c r="AS67" s="560" t="s">
        <v>751</v>
      </c>
      <c r="AT67" s="560" t="s">
        <v>751</v>
      </c>
      <c r="AU67" s="560" t="s">
        <v>751</v>
      </c>
      <c r="AV67" s="560" t="s">
        <v>751</v>
      </c>
      <c r="AW67" s="560" t="s">
        <v>751</v>
      </c>
      <c r="AX67" s="560" t="s">
        <v>751</v>
      </c>
      <c r="AY67" s="560" t="s">
        <v>751</v>
      </c>
      <c r="AZ67" s="560" t="s">
        <v>751</v>
      </c>
      <c r="BA67" s="560" t="s">
        <v>751</v>
      </c>
      <c r="BB67" s="565"/>
      <c r="BC67" s="565"/>
      <c r="BD67" s="560" t="s">
        <v>751</v>
      </c>
      <c r="BE67" s="564"/>
      <c r="BF67" s="564"/>
      <c r="BG67" s="560" t="s">
        <v>751</v>
      </c>
      <c r="BH67" s="564"/>
      <c r="BI67" s="564"/>
      <c r="BJ67" s="560" t="s">
        <v>751</v>
      </c>
      <c r="BK67" s="560" t="s">
        <v>751</v>
      </c>
      <c r="BL67" s="560" t="s">
        <v>751</v>
      </c>
      <c r="BM67" s="560" t="s">
        <v>751</v>
      </c>
      <c r="BN67" s="563"/>
      <c r="BO67" s="562"/>
      <c r="BP67" s="560" t="s">
        <v>751</v>
      </c>
      <c r="BQ67" s="560" t="s">
        <v>751</v>
      </c>
      <c r="BR67" s="560" t="s">
        <v>751</v>
      </c>
      <c r="BS67" s="560" t="s">
        <v>751</v>
      </c>
      <c r="BT67" s="567" t="s">
        <v>751</v>
      </c>
      <c r="BU67" s="567" t="s">
        <v>751</v>
      </c>
      <c r="BV67" s="560" t="s">
        <v>751</v>
      </c>
    </row>
    <row r="68" spans="1:74" x14ac:dyDescent="0.25">
      <c r="A68" s="566">
        <v>41954</v>
      </c>
      <c r="B68" s="567" t="s">
        <v>751</v>
      </c>
      <c r="C68" s="567" t="s">
        <v>751</v>
      </c>
      <c r="D68" s="560" t="s">
        <v>751</v>
      </c>
      <c r="E68" s="560" t="s">
        <v>751</v>
      </c>
      <c r="F68" s="560" t="s">
        <v>751</v>
      </c>
      <c r="G68" s="560" t="s">
        <v>751</v>
      </c>
      <c r="H68" s="560" t="s">
        <v>751</v>
      </c>
      <c r="I68" s="560" t="s">
        <v>751</v>
      </c>
      <c r="J68" s="560" t="s">
        <v>751</v>
      </c>
      <c r="K68" s="560" t="s">
        <v>751</v>
      </c>
      <c r="L68" s="560" t="s">
        <v>751</v>
      </c>
      <c r="M68" s="560" t="s">
        <v>751</v>
      </c>
      <c r="N68" s="560" t="s">
        <v>751</v>
      </c>
      <c r="O68" s="560" t="s">
        <v>751</v>
      </c>
      <c r="P68" s="560" t="s">
        <v>751</v>
      </c>
      <c r="Q68" s="560" t="s">
        <v>751</v>
      </c>
      <c r="R68" s="560" t="s">
        <v>751</v>
      </c>
      <c r="S68" s="560" t="s">
        <v>751</v>
      </c>
      <c r="T68" s="560" t="s">
        <v>751</v>
      </c>
      <c r="U68" s="560" t="s">
        <v>751</v>
      </c>
      <c r="V68" s="560" t="s">
        <v>751</v>
      </c>
      <c r="W68" s="570"/>
      <c r="X68" s="570"/>
      <c r="Y68" s="570"/>
      <c r="Z68" s="565"/>
      <c r="AA68" s="565"/>
      <c r="AB68" s="560" t="s">
        <v>751</v>
      </c>
      <c r="AC68" s="565"/>
      <c r="AD68" s="565"/>
      <c r="AE68" s="560" t="s">
        <v>751</v>
      </c>
      <c r="AF68" s="560" t="s">
        <v>751</v>
      </c>
      <c r="AG68" s="560" t="s">
        <v>751</v>
      </c>
      <c r="AH68" s="560" t="s">
        <v>751</v>
      </c>
      <c r="AI68" s="565"/>
      <c r="AJ68" s="565"/>
      <c r="AK68" s="560" t="s">
        <v>751</v>
      </c>
      <c r="AL68" s="565"/>
      <c r="AM68" s="565"/>
      <c r="AN68" s="560" t="s">
        <v>751</v>
      </c>
      <c r="AO68" s="565"/>
      <c r="AP68" s="565"/>
      <c r="AQ68" s="567" t="s">
        <v>751</v>
      </c>
      <c r="AR68" s="566">
        <v>41954</v>
      </c>
      <c r="AS68" s="560" t="s">
        <v>751</v>
      </c>
      <c r="AT68" s="560" t="s">
        <v>751</v>
      </c>
      <c r="AU68" s="560" t="s">
        <v>751</v>
      </c>
      <c r="AV68" s="560" t="s">
        <v>751</v>
      </c>
      <c r="AW68" s="560" t="s">
        <v>751</v>
      </c>
      <c r="AX68" s="560" t="s">
        <v>751</v>
      </c>
      <c r="AY68" s="560" t="s">
        <v>751</v>
      </c>
      <c r="AZ68" s="560" t="s">
        <v>751</v>
      </c>
      <c r="BA68" s="560" t="s">
        <v>751</v>
      </c>
      <c r="BB68" s="565"/>
      <c r="BC68" s="565"/>
      <c r="BD68" s="560" t="s">
        <v>751</v>
      </c>
      <c r="BE68" s="564"/>
      <c r="BF68" s="564"/>
      <c r="BG68" s="560" t="s">
        <v>751</v>
      </c>
      <c r="BH68" s="564"/>
      <c r="BI68" s="564"/>
      <c r="BJ68" s="560" t="s">
        <v>751</v>
      </c>
      <c r="BK68" s="560" t="s">
        <v>751</v>
      </c>
      <c r="BL68" s="560" t="s">
        <v>751</v>
      </c>
      <c r="BM68" s="560" t="s">
        <v>751</v>
      </c>
      <c r="BN68" s="562"/>
      <c r="BO68" s="562"/>
      <c r="BP68" s="560" t="s">
        <v>751</v>
      </c>
      <c r="BQ68" s="560" t="s">
        <v>751</v>
      </c>
      <c r="BR68" s="560" t="s">
        <v>751</v>
      </c>
      <c r="BS68" s="560" t="s">
        <v>751</v>
      </c>
      <c r="BT68" s="562" t="s">
        <v>758</v>
      </c>
      <c r="BU68" s="562" t="s">
        <v>758</v>
      </c>
      <c r="BV68" s="560" t="s">
        <v>751</v>
      </c>
    </row>
    <row r="69" spans="1:74" x14ac:dyDescent="0.25">
      <c r="A69" s="566">
        <v>41955</v>
      </c>
      <c r="B69" s="560" t="s">
        <v>751</v>
      </c>
      <c r="C69" s="560" t="s">
        <v>751</v>
      </c>
      <c r="D69" s="560" t="s">
        <v>751</v>
      </c>
      <c r="E69" s="560" t="s">
        <v>751</v>
      </c>
      <c r="F69" s="560" t="s">
        <v>751</v>
      </c>
      <c r="G69" s="560" t="s">
        <v>751</v>
      </c>
      <c r="H69" s="560" t="s">
        <v>751</v>
      </c>
      <c r="I69" s="560" t="s">
        <v>751</v>
      </c>
      <c r="J69" s="560" t="s">
        <v>751</v>
      </c>
      <c r="K69" s="560" t="s">
        <v>751</v>
      </c>
      <c r="L69" s="560" t="s">
        <v>751</v>
      </c>
      <c r="M69" s="560" t="s">
        <v>751</v>
      </c>
      <c r="N69" s="560" t="s">
        <v>751</v>
      </c>
      <c r="O69" s="560" t="s">
        <v>751</v>
      </c>
      <c r="P69" s="560" t="s">
        <v>751</v>
      </c>
      <c r="Q69" s="560" t="s">
        <v>751</v>
      </c>
      <c r="R69" s="560" t="s">
        <v>751</v>
      </c>
      <c r="S69" s="560" t="s">
        <v>751</v>
      </c>
      <c r="T69" s="560" t="s">
        <v>751</v>
      </c>
      <c r="U69" s="560" t="s">
        <v>751</v>
      </c>
      <c r="V69" s="560" t="s">
        <v>751</v>
      </c>
      <c r="W69" s="570"/>
      <c r="X69" s="570"/>
      <c r="Y69" s="570"/>
      <c r="Z69" s="565"/>
      <c r="AA69" s="565"/>
      <c r="AB69" s="560" t="s">
        <v>751</v>
      </c>
      <c r="AC69" s="565"/>
      <c r="AD69" s="565"/>
      <c r="AE69" s="560" t="s">
        <v>751</v>
      </c>
      <c r="AF69" s="560" t="s">
        <v>751</v>
      </c>
      <c r="AG69" s="560" t="s">
        <v>751</v>
      </c>
      <c r="AH69" s="560" t="s">
        <v>751</v>
      </c>
      <c r="AI69" s="565"/>
      <c r="AJ69" s="565"/>
      <c r="AK69" s="560" t="s">
        <v>751</v>
      </c>
      <c r="AL69" s="565"/>
      <c r="AM69" s="565"/>
      <c r="AN69" s="560" t="s">
        <v>751</v>
      </c>
      <c r="AO69" s="565"/>
      <c r="AP69" s="565"/>
      <c r="AQ69" s="560" t="s">
        <v>751</v>
      </c>
      <c r="AR69" s="566">
        <v>41955</v>
      </c>
      <c r="AS69" s="560" t="s">
        <v>751</v>
      </c>
      <c r="AT69" s="560" t="s">
        <v>751</v>
      </c>
      <c r="AU69" s="560" t="s">
        <v>751</v>
      </c>
      <c r="AV69" s="560" t="s">
        <v>751</v>
      </c>
      <c r="AW69" s="560" t="s">
        <v>751</v>
      </c>
      <c r="AX69" s="560" t="s">
        <v>751</v>
      </c>
      <c r="AY69" s="560" t="s">
        <v>751</v>
      </c>
      <c r="AZ69" s="560" t="s">
        <v>751</v>
      </c>
      <c r="BA69" s="560" t="s">
        <v>751</v>
      </c>
      <c r="BB69" s="565"/>
      <c r="BC69" s="565"/>
      <c r="BD69" s="560" t="s">
        <v>751</v>
      </c>
      <c r="BE69" s="564"/>
      <c r="BF69" s="564"/>
      <c r="BG69" s="560" t="s">
        <v>751</v>
      </c>
      <c r="BH69" s="564"/>
      <c r="BI69" s="564"/>
      <c r="BJ69" s="560" t="s">
        <v>751</v>
      </c>
      <c r="BK69" s="560" t="s">
        <v>751</v>
      </c>
      <c r="BL69" s="560" t="s">
        <v>751</v>
      </c>
      <c r="BM69" s="560" t="s">
        <v>751</v>
      </c>
      <c r="BN69" s="562"/>
      <c r="BO69" s="562"/>
      <c r="BP69" s="560" t="s">
        <v>751</v>
      </c>
      <c r="BQ69" s="560" t="s">
        <v>751</v>
      </c>
      <c r="BR69" s="560" t="s">
        <v>751</v>
      </c>
      <c r="BS69" s="560" t="s">
        <v>751</v>
      </c>
      <c r="BT69" s="562" t="s">
        <v>758</v>
      </c>
      <c r="BU69" s="562" t="s">
        <v>758</v>
      </c>
      <c r="BV69" s="560" t="s">
        <v>751</v>
      </c>
    </row>
    <row r="70" spans="1:74" x14ac:dyDescent="0.25">
      <c r="A70" s="566">
        <v>41956</v>
      </c>
      <c r="B70" s="560" t="s">
        <v>751</v>
      </c>
      <c r="C70" s="560" t="s">
        <v>751</v>
      </c>
      <c r="D70" s="560" t="s">
        <v>751</v>
      </c>
      <c r="E70" s="560" t="s">
        <v>751</v>
      </c>
      <c r="F70" s="560" t="s">
        <v>751</v>
      </c>
      <c r="G70" s="560" t="s">
        <v>751</v>
      </c>
      <c r="H70" s="560" t="s">
        <v>751</v>
      </c>
      <c r="I70" s="560" t="s">
        <v>751</v>
      </c>
      <c r="J70" s="560" t="s">
        <v>751</v>
      </c>
      <c r="K70" s="560" t="s">
        <v>751</v>
      </c>
      <c r="L70" s="560" t="s">
        <v>751</v>
      </c>
      <c r="M70" s="560" t="s">
        <v>751</v>
      </c>
      <c r="N70" s="560" t="s">
        <v>751</v>
      </c>
      <c r="O70" s="560" t="s">
        <v>751</v>
      </c>
      <c r="P70" s="560" t="s">
        <v>751</v>
      </c>
      <c r="Q70" s="560" t="s">
        <v>751</v>
      </c>
      <c r="R70" s="560" t="s">
        <v>751</v>
      </c>
      <c r="S70" s="560" t="s">
        <v>751</v>
      </c>
      <c r="T70" s="560" t="s">
        <v>751</v>
      </c>
      <c r="U70" s="560" t="s">
        <v>751</v>
      </c>
      <c r="V70" s="560" t="s">
        <v>751</v>
      </c>
      <c r="W70" s="570"/>
      <c r="X70" s="570"/>
      <c r="Y70" s="570"/>
      <c r="Z70" s="565"/>
      <c r="AA70" s="565"/>
      <c r="AB70" s="560" t="s">
        <v>751</v>
      </c>
      <c r="AC70" s="565"/>
      <c r="AD70" s="565"/>
      <c r="AE70" s="560" t="s">
        <v>751</v>
      </c>
      <c r="AF70" s="560" t="s">
        <v>751</v>
      </c>
      <c r="AG70" s="560" t="s">
        <v>751</v>
      </c>
      <c r="AH70" s="560" t="s">
        <v>751</v>
      </c>
      <c r="AI70" s="565"/>
      <c r="AJ70" s="565"/>
      <c r="AK70" s="560" t="s">
        <v>751</v>
      </c>
      <c r="AL70" s="565"/>
      <c r="AM70" s="565"/>
      <c r="AN70" s="560" t="s">
        <v>751</v>
      </c>
      <c r="AO70" s="565"/>
      <c r="AP70" s="565"/>
      <c r="AQ70" s="560" t="s">
        <v>751</v>
      </c>
      <c r="AR70" s="566">
        <v>41956</v>
      </c>
      <c r="AS70" s="560" t="s">
        <v>751</v>
      </c>
      <c r="AT70" s="560" t="s">
        <v>751</v>
      </c>
      <c r="AU70" s="560" t="s">
        <v>751</v>
      </c>
      <c r="AV70" s="560" t="s">
        <v>751</v>
      </c>
      <c r="AW70" s="560" t="s">
        <v>751</v>
      </c>
      <c r="AX70" s="560" t="s">
        <v>751</v>
      </c>
      <c r="AY70" s="560" t="s">
        <v>751</v>
      </c>
      <c r="AZ70" s="560" t="s">
        <v>751</v>
      </c>
      <c r="BA70" s="560" t="s">
        <v>751</v>
      </c>
      <c r="BB70" s="565"/>
      <c r="BC70" s="565"/>
      <c r="BD70" s="560" t="s">
        <v>751</v>
      </c>
      <c r="BE70" s="564"/>
      <c r="BF70" s="564"/>
      <c r="BG70" s="560" t="s">
        <v>751</v>
      </c>
      <c r="BH70" s="564"/>
      <c r="BI70" s="564"/>
      <c r="BJ70" s="560" t="s">
        <v>751</v>
      </c>
      <c r="BK70" s="560" t="s">
        <v>751</v>
      </c>
      <c r="BL70" s="560" t="s">
        <v>751</v>
      </c>
      <c r="BM70" s="560" t="s">
        <v>751</v>
      </c>
      <c r="BN70" s="563"/>
      <c r="BO70" s="562"/>
      <c r="BP70" s="560" t="s">
        <v>751</v>
      </c>
      <c r="BQ70" s="560" t="s">
        <v>751</v>
      </c>
      <c r="BR70" s="560" t="s">
        <v>751</v>
      </c>
      <c r="BS70" s="560" t="s">
        <v>751</v>
      </c>
      <c r="BT70" s="562" t="s">
        <v>758</v>
      </c>
      <c r="BU70" s="562" t="s">
        <v>758</v>
      </c>
      <c r="BV70" s="560" t="s">
        <v>751</v>
      </c>
    </row>
    <row r="71" spans="1:74" x14ac:dyDescent="0.25">
      <c r="A71" s="566">
        <v>41957</v>
      </c>
      <c r="B71" s="560" t="s">
        <v>751</v>
      </c>
      <c r="C71" s="560" t="s">
        <v>751</v>
      </c>
      <c r="D71" s="560" t="s">
        <v>751</v>
      </c>
      <c r="E71" s="560" t="s">
        <v>751</v>
      </c>
      <c r="F71" s="560" t="s">
        <v>751</v>
      </c>
      <c r="G71" s="560" t="s">
        <v>751</v>
      </c>
      <c r="H71" s="560" t="s">
        <v>751</v>
      </c>
      <c r="I71" s="560" t="s">
        <v>751</v>
      </c>
      <c r="J71" s="560" t="s">
        <v>751</v>
      </c>
      <c r="K71" s="560" t="s">
        <v>751</v>
      </c>
      <c r="L71" s="560" t="s">
        <v>751</v>
      </c>
      <c r="M71" s="560" t="s">
        <v>751</v>
      </c>
      <c r="N71" s="560" t="s">
        <v>751</v>
      </c>
      <c r="O71" s="560" t="s">
        <v>751</v>
      </c>
      <c r="P71" s="560" t="s">
        <v>751</v>
      </c>
      <c r="Q71" s="560" t="s">
        <v>751</v>
      </c>
      <c r="R71" s="560" t="s">
        <v>751</v>
      </c>
      <c r="S71" s="560" t="s">
        <v>751</v>
      </c>
      <c r="T71" s="560" t="s">
        <v>751</v>
      </c>
      <c r="U71" s="560" t="s">
        <v>751</v>
      </c>
      <c r="V71" s="560" t="s">
        <v>751</v>
      </c>
      <c r="W71" s="570"/>
      <c r="X71" s="570"/>
      <c r="Y71" s="570"/>
      <c r="Z71" s="565"/>
      <c r="AA71" s="565"/>
      <c r="AB71" s="560" t="s">
        <v>751</v>
      </c>
      <c r="AC71" s="565"/>
      <c r="AD71" s="565"/>
      <c r="AE71" s="560" t="s">
        <v>751</v>
      </c>
      <c r="AF71" s="560" t="s">
        <v>751</v>
      </c>
      <c r="AG71" s="560" t="s">
        <v>751</v>
      </c>
      <c r="AH71" s="560" t="s">
        <v>751</v>
      </c>
      <c r="AI71" s="565"/>
      <c r="AJ71" s="565"/>
      <c r="AK71" s="560" t="s">
        <v>751</v>
      </c>
      <c r="AL71" s="565"/>
      <c r="AM71" s="565"/>
      <c r="AN71" s="560" t="s">
        <v>751</v>
      </c>
      <c r="AO71" s="565"/>
      <c r="AP71" s="565"/>
      <c r="AQ71" s="560" t="s">
        <v>751</v>
      </c>
      <c r="AR71" s="566">
        <v>41957</v>
      </c>
      <c r="AS71" s="560" t="s">
        <v>751</v>
      </c>
      <c r="AT71" s="560" t="s">
        <v>751</v>
      </c>
      <c r="AU71" s="560" t="s">
        <v>751</v>
      </c>
      <c r="AV71" s="560" t="s">
        <v>751</v>
      </c>
      <c r="AW71" s="560" t="s">
        <v>751</v>
      </c>
      <c r="AX71" s="560" t="s">
        <v>751</v>
      </c>
      <c r="AY71" s="560" t="s">
        <v>751</v>
      </c>
      <c r="AZ71" s="560" t="s">
        <v>751</v>
      </c>
      <c r="BA71" s="560" t="s">
        <v>751</v>
      </c>
      <c r="BB71" s="565"/>
      <c r="BC71" s="565"/>
      <c r="BD71" s="560" t="s">
        <v>751</v>
      </c>
      <c r="BE71" s="564"/>
      <c r="BF71" s="564"/>
      <c r="BG71" s="560" t="s">
        <v>751</v>
      </c>
      <c r="BH71" s="564"/>
      <c r="BI71" s="564"/>
      <c r="BJ71" s="560" t="s">
        <v>751</v>
      </c>
      <c r="BK71" s="560" t="s">
        <v>751</v>
      </c>
      <c r="BL71" s="560" t="s">
        <v>751</v>
      </c>
      <c r="BM71" s="560" t="s">
        <v>751</v>
      </c>
      <c r="BN71" s="562"/>
      <c r="BO71" s="562"/>
      <c r="BP71" s="560" t="s">
        <v>751</v>
      </c>
      <c r="BQ71" s="560" t="s">
        <v>751</v>
      </c>
      <c r="BR71" s="560" t="s">
        <v>751</v>
      </c>
      <c r="BS71" s="560" t="s">
        <v>751</v>
      </c>
      <c r="BT71" s="562" t="s">
        <v>758</v>
      </c>
      <c r="BU71" s="562" t="s">
        <v>758</v>
      </c>
      <c r="BV71" s="560" t="s">
        <v>751</v>
      </c>
    </row>
    <row r="72" spans="1:74" x14ac:dyDescent="0.25">
      <c r="A72" s="566">
        <v>41958</v>
      </c>
      <c r="B72" s="560" t="s">
        <v>751</v>
      </c>
      <c r="C72" s="560" t="s">
        <v>751</v>
      </c>
      <c r="D72" s="560" t="s">
        <v>751</v>
      </c>
      <c r="E72" s="560" t="s">
        <v>751</v>
      </c>
      <c r="F72" s="560" t="s">
        <v>751</v>
      </c>
      <c r="G72" s="560" t="s">
        <v>751</v>
      </c>
      <c r="H72" s="560" t="s">
        <v>751</v>
      </c>
      <c r="I72" s="560" t="s">
        <v>751</v>
      </c>
      <c r="J72" s="560" t="s">
        <v>751</v>
      </c>
      <c r="K72" s="560" t="s">
        <v>751</v>
      </c>
      <c r="L72" s="560" t="s">
        <v>751</v>
      </c>
      <c r="M72" s="560" t="s">
        <v>751</v>
      </c>
      <c r="N72" s="560" t="s">
        <v>751</v>
      </c>
      <c r="O72" s="560" t="s">
        <v>751</v>
      </c>
      <c r="P72" s="560" t="s">
        <v>751</v>
      </c>
      <c r="Q72" s="560" t="s">
        <v>751</v>
      </c>
      <c r="R72" s="560" t="s">
        <v>751</v>
      </c>
      <c r="S72" s="560" t="s">
        <v>751</v>
      </c>
      <c r="T72" s="560" t="s">
        <v>751</v>
      </c>
      <c r="U72" s="560" t="s">
        <v>751</v>
      </c>
      <c r="V72" s="560" t="s">
        <v>751</v>
      </c>
      <c r="W72" s="570"/>
      <c r="X72" s="570"/>
      <c r="Y72" s="570"/>
      <c r="Z72" s="565"/>
      <c r="AA72" s="565"/>
      <c r="AB72" s="560" t="s">
        <v>751</v>
      </c>
      <c r="AC72" s="565"/>
      <c r="AD72" s="565"/>
      <c r="AE72" s="560" t="s">
        <v>751</v>
      </c>
      <c r="AF72" s="560" t="s">
        <v>751</v>
      </c>
      <c r="AG72" s="560" t="s">
        <v>751</v>
      </c>
      <c r="AH72" s="560" t="s">
        <v>751</v>
      </c>
      <c r="AI72" s="565"/>
      <c r="AJ72" s="565"/>
      <c r="AK72" s="560" t="s">
        <v>751</v>
      </c>
      <c r="AL72" s="565"/>
      <c r="AM72" s="565"/>
      <c r="AN72" s="560" t="s">
        <v>751</v>
      </c>
      <c r="AO72" s="565"/>
      <c r="AP72" s="565"/>
      <c r="AQ72" s="560" t="s">
        <v>751</v>
      </c>
      <c r="AR72" s="566">
        <v>41958</v>
      </c>
      <c r="AS72" s="560" t="s">
        <v>751</v>
      </c>
      <c r="AT72" s="560" t="s">
        <v>751</v>
      </c>
      <c r="AU72" s="560" t="s">
        <v>751</v>
      </c>
      <c r="AV72" s="560" t="s">
        <v>751</v>
      </c>
      <c r="AW72" s="560" t="s">
        <v>751</v>
      </c>
      <c r="AX72" s="560" t="s">
        <v>751</v>
      </c>
      <c r="AY72" s="560" t="s">
        <v>751</v>
      </c>
      <c r="AZ72" s="560" t="s">
        <v>751</v>
      </c>
      <c r="BA72" s="560" t="s">
        <v>751</v>
      </c>
      <c r="BB72" s="565"/>
      <c r="BC72" s="565"/>
      <c r="BD72" s="560" t="s">
        <v>751</v>
      </c>
      <c r="BE72" s="564"/>
      <c r="BF72" s="564"/>
      <c r="BG72" s="560" t="s">
        <v>751</v>
      </c>
      <c r="BH72" s="564"/>
      <c r="BI72" s="564"/>
      <c r="BJ72" s="560" t="s">
        <v>751</v>
      </c>
      <c r="BK72" s="560" t="s">
        <v>751</v>
      </c>
      <c r="BL72" s="560" t="s">
        <v>751</v>
      </c>
      <c r="BM72" s="560" t="s">
        <v>751</v>
      </c>
      <c r="BN72" s="562"/>
      <c r="BO72" s="562"/>
      <c r="BP72" s="560" t="s">
        <v>751</v>
      </c>
      <c r="BQ72" s="560" t="s">
        <v>751</v>
      </c>
      <c r="BR72" s="560" t="s">
        <v>751</v>
      </c>
      <c r="BS72" s="560" t="s">
        <v>751</v>
      </c>
      <c r="BT72" s="562" t="s">
        <v>758</v>
      </c>
      <c r="BU72" s="562" t="s">
        <v>758</v>
      </c>
      <c r="BV72" s="560" t="s">
        <v>751</v>
      </c>
    </row>
    <row r="73" spans="1:74" x14ac:dyDescent="0.25">
      <c r="A73" s="566">
        <v>41959</v>
      </c>
      <c r="B73" s="560" t="s">
        <v>751</v>
      </c>
      <c r="C73" s="560" t="s">
        <v>751</v>
      </c>
      <c r="D73" s="560" t="s">
        <v>751</v>
      </c>
      <c r="E73" s="560" t="s">
        <v>751</v>
      </c>
      <c r="F73" s="560" t="s">
        <v>751</v>
      </c>
      <c r="G73" s="560" t="s">
        <v>751</v>
      </c>
      <c r="H73" s="560" t="s">
        <v>751</v>
      </c>
      <c r="I73" s="560" t="s">
        <v>751</v>
      </c>
      <c r="J73" s="560" t="s">
        <v>751</v>
      </c>
      <c r="K73" s="560" t="s">
        <v>751</v>
      </c>
      <c r="L73" s="560" t="s">
        <v>751</v>
      </c>
      <c r="M73" s="560" t="s">
        <v>751</v>
      </c>
      <c r="N73" s="560" t="s">
        <v>751</v>
      </c>
      <c r="O73" s="560" t="s">
        <v>751</v>
      </c>
      <c r="P73" s="560" t="s">
        <v>751</v>
      </c>
      <c r="Q73" s="560" t="s">
        <v>751</v>
      </c>
      <c r="R73" s="560" t="s">
        <v>751</v>
      </c>
      <c r="S73" s="560" t="s">
        <v>751</v>
      </c>
      <c r="T73" s="560" t="s">
        <v>751</v>
      </c>
      <c r="U73" s="560" t="s">
        <v>751</v>
      </c>
      <c r="V73" s="560" t="s">
        <v>751</v>
      </c>
      <c r="W73" s="570"/>
      <c r="X73" s="570"/>
      <c r="Y73" s="570"/>
      <c r="Z73" s="565"/>
      <c r="AA73" s="565"/>
      <c r="AB73" s="560" t="s">
        <v>751</v>
      </c>
      <c r="AC73" s="565"/>
      <c r="AD73" s="565"/>
      <c r="AE73" s="560" t="s">
        <v>751</v>
      </c>
      <c r="AF73" s="560" t="s">
        <v>751</v>
      </c>
      <c r="AG73" s="560" t="s">
        <v>751</v>
      </c>
      <c r="AH73" s="560" t="s">
        <v>751</v>
      </c>
      <c r="AI73" s="565"/>
      <c r="AJ73" s="565"/>
      <c r="AK73" s="560" t="s">
        <v>751</v>
      </c>
      <c r="AL73" s="565"/>
      <c r="AM73" s="565"/>
      <c r="AN73" s="560" t="s">
        <v>751</v>
      </c>
      <c r="AO73" s="565"/>
      <c r="AP73" s="565"/>
      <c r="AQ73" s="560" t="s">
        <v>751</v>
      </c>
      <c r="AR73" s="566">
        <v>41959</v>
      </c>
      <c r="AS73" s="560" t="s">
        <v>751</v>
      </c>
      <c r="AT73" s="560" t="s">
        <v>751</v>
      </c>
      <c r="AU73" s="560" t="s">
        <v>751</v>
      </c>
      <c r="AV73" s="560" t="s">
        <v>751</v>
      </c>
      <c r="AW73" s="560" t="s">
        <v>751</v>
      </c>
      <c r="AX73" s="560" t="s">
        <v>751</v>
      </c>
      <c r="AY73" s="560" t="s">
        <v>751</v>
      </c>
      <c r="AZ73" s="560" t="s">
        <v>751</v>
      </c>
      <c r="BA73" s="560" t="s">
        <v>751</v>
      </c>
      <c r="BB73" s="565"/>
      <c r="BC73" s="565"/>
      <c r="BD73" s="560" t="s">
        <v>751</v>
      </c>
      <c r="BE73" s="564"/>
      <c r="BF73" s="564"/>
      <c r="BG73" s="560" t="s">
        <v>751</v>
      </c>
      <c r="BH73" s="564"/>
      <c r="BI73" s="564"/>
      <c r="BJ73" s="560" t="s">
        <v>751</v>
      </c>
      <c r="BK73" s="560" t="s">
        <v>751</v>
      </c>
      <c r="BL73" s="560" t="s">
        <v>751</v>
      </c>
      <c r="BM73" s="560" t="s">
        <v>751</v>
      </c>
      <c r="BN73" s="562"/>
      <c r="BO73" s="562"/>
      <c r="BP73" s="560" t="s">
        <v>751</v>
      </c>
      <c r="BQ73" s="560" t="s">
        <v>751</v>
      </c>
      <c r="BR73" s="560" t="s">
        <v>751</v>
      </c>
      <c r="BS73" s="560" t="s">
        <v>751</v>
      </c>
      <c r="BT73" s="562" t="s">
        <v>758</v>
      </c>
      <c r="BU73" s="562" t="s">
        <v>758</v>
      </c>
      <c r="BV73" s="560" t="s">
        <v>751</v>
      </c>
    </row>
    <row r="74" spans="1:74" x14ac:dyDescent="0.25">
      <c r="A74" s="566">
        <v>41960</v>
      </c>
      <c r="B74" s="560" t="s">
        <v>751</v>
      </c>
      <c r="C74" s="560" t="s">
        <v>751</v>
      </c>
      <c r="D74" s="560" t="s">
        <v>751</v>
      </c>
      <c r="E74" s="560" t="s">
        <v>751</v>
      </c>
      <c r="F74" s="560" t="s">
        <v>751</v>
      </c>
      <c r="G74" s="560" t="s">
        <v>751</v>
      </c>
      <c r="H74" s="560" t="s">
        <v>751</v>
      </c>
      <c r="I74" s="560" t="s">
        <v>751</v>
      </c>
      <c r="J74" s="560" t="s">
        <v>751</v>
      </c>
      <c r="K74" s="560" t="s">
        <v>751</v>
      </c>
      <c r="L74" s="560" t="s">
        <v>751</v>
      </c>
      <c r="M74" s="560" t="s">
        <v>751</v>
      </c>
      <c r="N74" s="560" t="s">
        <v>751</v>
      </c>
      <c r="O74" s="560" t="s">
        <v>751</v>
      </c>
      <c r="P74" s="560" t="s">
        <v>751</v>
      </c>
      <c r="Q74" s="560" t="s">
        <v>751</v>
      </c>
      <c r="R74" s="560" t="s">
        <v>751</v>
      </c>
      <c r="S74" s="560" t="s">
        <v>751</v>
      </c>
      <c r="T74" s="560" t="s">
        <v>751</v>
      </c>
      <c r="U74" s="560" t="s">
        <v>751</v>
      </c>
      <c r="V74" s="560" t="s">
        <v>751</v>
      </c>
      <c r="W74" s="570"/>
      <c r="X74" s="570"/>
      <c r="Y74" s="570"/>
      <c r="Z74" s="565"/>
      <c r="AA74" s="565"/>
      <c r="AB74" s="560" t="s">
        <v>751</v>
      </c>
      <c r="AC74" s="565"/>
      <c r="AD74" s="565"/>
      <c r="AE74" s="560" t="s">
        <v>751</v>
      </c>
      <c r="AF74" s="560" t="s">
        <v>751</v>
      </c>
      <c r="AG74" s="560" t="s">
        <v>751</v>
      </c>
      <c r="AH74" s="560" t="s">
        <v>751</v>
      </c>
      <c r="AI74" s="565"/>
      <c r="AJ74" s="565"/>
      <c r="AK74" s="560" t="s">
        <v>751</v>
      </c>
      <c r="AL74" s="565"/>
      <c r="AM74" s="565"/>
      <c r="AN74" s="560" t="s">
        <v>751</v>
      </c>
      <c r="AO74" s="565"/>
      <c r="AP74" s="565"/>
      <c r="AQ74" s="560" t="s">
        <v>751</v>
      </c>
      <c r="AR74" s="566">
        <v>41960</v>
      </c>
      <c r="AS74" s="560" t="s">
        <v>751</v>
      </c>
      <c r="AT74" s="560" t="s">
        <v>751</v>
      </c>
      <c r="AU74" s="560" t="s">
        <v>751</v>
      </c>
      <c r="AV74" s="560" t="s">
        <v>751</v>
      </c>
      <c r="AW74" s="560" t="s">
        <v>751</v>
      </c>
      <c r="AX74" s="560" t="s">
        <v>751</v>
      </c>
      <c r="AY74" s="560" t="s">
        <v>751</v>
      </c>
      <c r="AZ74" s="560" t="s">
        <v>751</v>
      </c>
      <c r="BA74" s="560" t="s">
        <v>751</v>
      </c>
      <c r="BB74" s="565"/>
      <c r="BC74" s="565"/>
      <c r="BD74" s="560" t="s">
        <v>751</v>
      </c>
      <c r="BE74" s="564"/>
      <c r="BF74" s="564"/>
      <c r="BG74" s="560" t="s">
        <v>751</v>
      </c>
      <c r="BH74" s="564"/>
      <c r="BI74" s="564"/>
      <c r="BJ74" s="560" t="s">
        <v>751</v>
      </c>
      <c r="BK74" s="560" t="s">
        <v>751</v>
      </c>
      <c r="BL74" s="560" t="s">
        <v>751</v>
      </c>
      <c r="BM74" s="560" t="s">
        <v>751</v>
      </c>
      <c r="BN74" s="562"/>
      <c r="BO74" s="562"/>
      <c r="BP74" s="560" t="s">
        <v>751</v>
      </c>
      <c r="BQ74" s="560" t="s">
        <v>751</v>
      </c>
      <c r="BR74" s="560" t="s">
        <v>751</v>
      </c>
      <c r="BS74" s="560" t="s">
        <v>751</v>
      </c>
      <c r="BT74" s="562" t="s">
        <v>758</v>
      </c>
      <c r="BU74" s="562" t="s">
        <v>758</v>
      </c>
      <c r="BV74" s="560" t="s">
        <v>751</v>
      </c>
    </row>
    <row r="75" spans="1:74" x14ac:dyDescent="0.25">
      <c r="A75" s="566">
        <v>41961</v>
      </c>
      <c r="B75" s="560" t="s">
        <v>751</v>
      </c>
      <c r="C75" s="560" t="s">
        <v>751</v>
      </c>
      <c r="D75" s="560" t="s">
        <v>751</v>
      </c>
      <c r="E75" s="560" t="s">
        <v>751</v>
      </c>
      <c r="F75" s="560" t="s">
        <v>751</v>
      </c>
      <c r="G75" s="560" t="s">
        <v>751</v>
      </c>
      <c r="H75" s="560" t="s">
        <v>751</v>
      </c>
      <c r="I75" s="560" t="s">
        <v>751</v>
      </c>
      <c r="J75" s="560" t="s">
        <v>751</v>
      </c>
      <c r="K75" s="560" t="s">
        <v>751</v>
      </c>
      <c r="L75" s="560" t="s">
        <v>751</v>
      </c>
      <c r="M75" s="560" t="s">
        <v>751</v>
      </c>
      <c r="N75" s="560" t="s">
        <v>751</v>
      </c>
      <c r="O75" s="560" t="s">
        <v>751</v>
      </c>
      <c r="P75" s="560" t="s">
        <v>751</v>
      </c>
      <c r="Q75" s="560" t="s">
        <v>751</v>
      </c>
      <c r="R75" s="560" t="s">
        <v>751</v>
      </c>
      <c r="S75" s="560" t="s">
        <v>751</v>
      </c>
      <c r="T75" s="560" t="s">
        <v>751</v>
      </c>
      <c r="U75" s="560" t="s">
        <v>751</v>
      </c>
      <c r="V75" s="560" t="s">
        <v>751</v>
      </c>
      <c r="W75" s="570"/>
      <c r="X75" s="570"/>
      <c r="Y75" s="570"/>
      <c r="Z75" s="565"/>
      <c r="AA75" s="565"/>
      <c r="AB75" s="560" t="s">
        <v>751</v>
      </c>
      <c r="AC75" s="565"/>
      <c r="AD75" s="565"/>
      <c r="AE75" s="560" t="s">
        <v>751</v>
      </c>
      <c r="AF75" s="560" t="s">
        <v>751</v>
      </c>
      <c r="AG75" s="560" t="s">
        <v>751</v>
      </c>
      <c r="AH75" s="560" t="s">
        <v>751</v>
      </c>
      <c r="AI75" s="565"/>
      <c r="AJ75" s="565"/>
      <c r="AK75" s="560" t="s">
        <v>751</v>
      </c>
      <c r="AL75" s="565"/>
      <c r="AM75" s="565"/>
      <c r="AN75" s="560" t="s">
        <v>751</v>
      </c>
      <c r="AO75" s="565"/>
      <c r="AP75" s="565"/>
      <c r="AQ75" s="560" t="s">
        <v>751</v>
      </c>
      <c r="AR75" s="566">
        <v>41961</v>
      </c>
      <c r="AS75" s="560" t="s">
        <v>751</v>
      </c>
      <c r="AT75" s="560" t="s">
        <v>751</v>
      </c>
      <c r="AU75" s="560" t="s">
        <v>751</v>
      </c>
      <c r="AV75" s="560" t="s">
        <v>751</v>
      </c>
      <c r="AW75" s="560" t="s">
        <v>751</v>
      </c>
      <c r="AX75" s="560" t="s">
        <v>751</v>
      </c>
      <c r="AY75" s="560" t="s">
        <v>751</v>
      </c>
      <c r="AZ75" s="560" t="s">
        <v>751</v>
      </c>
      <c r="BA75" s="560" t="s">
        <v>751</v>
      </c>
      <c r="BB75" s="565"/>
      <c r="BC75" s="565"/>
      <c r="BD75" s="560" t="s">
        <v>751</v>
      </c>
      <c r="BE75" s="564"/>
      <c r="BF75" s="564"/>
      <c r="BG75" s="560" t="s">
        <v>751</v>
      </c>
      <c r="BH75" s="564"/>
      <c r="BI75" s="564"/>
      <c r="BJ75" s="560" t="s">
        <v>751</v>
      </c>
      <c r="BK75" s="560" t="s">
        <v>751</v>
      </c>
      <c r="BL75" s="560" t="s">
        <v>751</v>
      </c>
      <c r="BM75" s="560" t="s">
        <v>751</v>
      </c>
      <c r="BN75" s="562"/>
      <c r="BO75" s="562"/>
      <c r="BP75" s="560" t="s">
        <v>751</v>
      </c>
      <c r="BQ75" s="560" t="s">
        <v>751</v>
      </c>
      <c r="BR75" s="560" t="s">
        <v>751</v>
      </c>
      <c r="BS75" s="560" t="s">
        <v>751</v>
      </c>
      <c r="BT75" s="562" t="s">
        <v>758</v>
      </c>
      <c r="BU75" s="562" t="s">
        <v>758</v>
      </c>
      <c r="BV75" s="560" t="s">
        <v>751</v>
      </c>
    </row>
    <row r="76" spans="1:74" x14ac:dyDescent="0.25">
      <c r="A76" s="566">
        <v>41962</v>
      </c>
      <c r="B76" s="560" t="s">
        <v>751</v>
      </c>
      <c r="C76" s="560" t="s">
        <v>751</v>
      </c>
      <c r="D76" s="560" t="s">
        <v>751</v>
      </c>
      <c r="E76" s="560" t="s">
        <v>751</v>
      </c>
      <c r="F76" s="560" t="s">
        <v>751</v>
      </c>
      <c r="G76" s="560" t="s">
        <v>751</v>
      </c>
      <c r="H76" s="560" t="s">
        <v>751</v>
      </c>
      <c r="I76" s="560" t="s">
        <v>751</v>
      </c>
      <c r="J76" s="560" t="s">
        <v>751</v>
      </c>
      <c r="K76" s="560" t="s">
        <v>751</v>
      </c>
      <c r="L76" s="560" t="s">
        <v>751</v>
      </c>
      <c r="M76" s="560" t="s">
        <v>751</v>
      </c>
      <c r="N76" s="560" t="s">
        <v>751</v>
      </c>
      <c r="O76" s="560" t="s">
        <v>751</v>
      </c>
      <c r="P76" s="560" t="s">
        <v>751</v>
      </c>
      <c r="Q76" s="560" t="s">
        <v>751</v>
      </c>
      <c r="R76" s="560" t="s">
        <v>751</v>
      </c>
      <c r="S76" s="560" t="s">
        <v>751</v>
      </c>
      <c r="T76" s="560" t="s">
        <v>751</v>
      </c>
      <c r="U76" s="560" t="s">
        <v>751</v>
      </c>
      <c r="V76" s="560" t="s">
        <v>751</v>
      </c>
      <c r="W76" s="570"/>
      <c r="X76" s="570"/>
      <c r="Y76" s="570"/>
      <c r="Z76" s="565"/>
      <c r="AA76" s="565"/>
      <c r="AB76" s="560" t="s">
        <v>751</v>
      </c>
      <c r="AC76" s="565"/>
      <c r="AD76" s="565"/>
      <c r="AE76" s="560" t="s">
        <v>751</v>
      </c>
      <c r="AF76" s="560" t="s">
        <v>751</v>
      </c>
      <c r="AG76" s="560" t="s">
        <v>751</v>
      </c>
      <c r="AH76" s="560" t="s">
        <v>751</v>
      </c>
      <c r="AI76" s="565"/>
      <c r="AJ76" s="565"/>
      <c r="AK76" s="560" t="s">
        <v>751</v>
      </c>
      <c r="AL76" s="565"/>
      <c r="AM76" s="565"/>
      <c r="AN76" s="560" t="s">
        <v>751</v>
      </c>
      <c r="AO76" s="565"/>
      <c r="AP76" s="565"/>
      <c r="AQ76" s="560" t="s">
        <v>751</v>
      </c>
      <c r="AR76" s="566">
        <v>41962</v>
      </c>
      <c r="AS76" s="560" t="s">
        <v>751</v>
      </c>
      <c r="AT76" s="560" t="s">
        <v>751</v>
      </c>
      <c r="AU76" s="560" t="s">
        <v>751</v>
      </c>
      <c r="AV76" s="560" t="s">
        <v>751</v>
      </c>
      <c r="AW76" s="560" t="s">
        <v>751</v>
      </c>
      <c r="AX76" s="560" t="s">
        <v>751</v>
      </c>
      <c r="AY76" s="560" t="s">
        <v>751</v>
      </c>
      <c r="AZ76" s="560" t="s">
        <v>751</v>
      </c>
      <c r="BA76" s="560" t="s">
        <v>751</v>
      </c>
      <c r="BB76" s="565"/>
      <c r="BC76" s="565"/>
      <c r="BD76" s="560" t="s">
        <v>751</v>
      </c>
      <c r="BE76" s="564"/>
      <c r="BF76" s="564"/>
      <c r="BG76" s="560" t="s">
        <v>751</v>
      </c>
      <c r="BH76" s="564"/>
      <c r="BI76" s="564"/>
      <c r="BJ76" s="560" t="s">
        <v>751</v>
      </c>
      <c r="BK76" s="560" t="s">
        <v>751</v>
      </c>
      <c r="BL76" s="560" t="s">
        <v>751</v>
      </c>
      <c r="BM76" s="560" t="s">
        <v>751</v>
      </c>
      <c r="BN76" s="562"/>
      <c r="BO76" s="562"/>
      <c r="BP76" s="560" t="s">
        <v>751</v>
      </c>
      <c r="BQ76" s="560" t="s">
        <v>751</v>
      </c>
      <c r="BR76" s="560" t="s">
        <v>751</v>
      </c>
      <c r="BS76" s="560" t="s">
        <v>751</v>
      </c>
      <c r="BT76" s="562" t="s">
        <v>758</v>
      </c>
      <c r="BU76" s="562" t="s">
        <v>758</v>
      </c>
      <c r="BV76" s="560" t="s">
        <v>751</v>
      </c>
    </row>
    <row r="77" spans="1:74" x14ac:dyDescent="0.25">
      <c r="A77" s="566">
        <v>41963</v>
      </c>
      <c r="B77" s="560" t="s">
        <v>751</v>
      </c>
      <c r="C77" s="560" t="s">
        <v>751</v>
      </c>
      <c r="D77" s="560" t="s">
        <v>751</v>
      </c>
      <c r="E77" s="560" t="s">
        <v>751</v>
      </c>
      <c r="F77" s="560" t="s">
        <v>751</v>
      </c>
      <c r="G77" s="560" t="s">
        <v>751</v>
      </c>
      <c r="H77" s="560" t="s">
        <v>751</v>
      </c>
      <c r="I77" s="560" t="s">
        <v>751</v>
      </c>
      <c r="J77" s="560" t="s">
        <v>751</v>
      </c>
      <c r="K77" s="560" t="s">
        <v>751</v>
      </c>
      <c r="L77" s="560" t="s">
        <v>751</v>
      </c>
      <c r="M77" s="560" t="s">
        <v>751</v>
      </c>
      <c r="N77" s="560" t="s">
        <v>751</v>
      </c>
      <c r="O77" s="560" t="s">
        <v>751</v>
      </c>
      <c r="P77" s="560" t="s">
        <v>751</v>
      </c>
      <c r="Q77" s="560" t="s">
        <v>751</v>
      </c>
      <c r="R77" s="560" t="s">
        <v>751</v>
      </c>
      <c r="S77" s="560" t="s">
        <v>751</v>
      </c>
      <c r="T77" s="560" t="s">
        <v>751</v>
      </c>
      <c r="U77" s="560" t="s">
        <v>751</v>
      </c>
      <c r="V77" s="560" t="s">
        <v>751</v>
      </c>
      <c r="W77" s="570"/>
      <c r="X77" s="570"/>
      <c r="Y77" s="570"/>
      <c r="Z77" s="565"/>
      <c r="AA77" s="565"/>
      <c r="AB77" s="560" t="s">
        <v>751</v>
      </c>
      <c r="AC77" s="565"/>
      <c r="AD77" s="565"/>
      <c r="AE77" s="560" t="s">
        <v>751</v>
      </c>
      <c r="AF77" s="560" t="s">
        <v>751</v>
      </c>
      <c r="AG77" s="560" t="s">
        <v>751</v>
      </c>
      <c r="AH77" s="560" t="s">
        <v>751</v>
      </c>
      <c r="AI77" s="565"/>
      <c r="AJ77" s="565"/>
      <c r="AK77" s="560" t="s">
        <v>751</v>
      </c>
      <c r="AL77" s="565"/>
      <c r="AM77" s="565"/>
      <c r="AN77" s="560" t="s">
        <v>751</v>
      </c>
      <c r="AO77" s="565"/>
      <c r="AP77" s="565"/>
      <c r="AQ77" s="560" t="s">
        <v>751</v>
      </c>
      <c r="AR77" s="566">
        <v>41963</v>
      </c>
      <c r="AS77" s="560" t="s">
        <v>751</v>
      </c>
      <c r="AT77" s="560" t="s">
        <v>751</v>
      </c>
      <c r="AU77" s="560" t="s">
        <v>751</v>
      </c>
      <c r="AV77" s="560" t="s">
        <v>751</v>
      </c>
      <c r="AW77" s="560" t="s">
        <v>751</v>
      </c>
      <c r="AX77" s="560" t="s">
        <v>751</v>
      </c>
      <c r="AY77" s="560" t="s">
        <v>751</v>
      </c>
      <c r="AZ77" s="560" t="s">
        <v>751</v>
      </c>
      <c r="BA77" s="560" t="s">
        <v>751</v>
      </c>
      <c r="BB77" s="565"/>
      <c r="BC77" s="565"/>
      <c r="BD77" s="560" t="s">
        <v>751</v>
      </c>
      <c r="BE77" s="564"/>
      <c r="BF77" s="564"/>
      <c r="BG77" s="560" t="s">
        <v>751</v>
      </c>
      <c r="BH77" s="564"/>
      <c r="BI77" s="564"/>
      <c r="BJ77" s="560" t="s">
        <v>751</v>
      </c>
      <c r="BK77" s="560" t="s">
        <v>751</v>
      </c>
      <c r="BL77" s="560" t="s">
        <v>751</v>
      </c>
      <c r="BM77" s="560" t="s">
        <v>751</v>
      </c>
      <c r="BN77" s="562"/>
      <c r="BO77" s="562"/>
      <c r="BP77" s="560" t="s">
        <v>751</v>
      </c>
      <c r="BQ77" s="560" t="s">
        <v>751</v>
      </c>
      <c r="BR77" s="560" t="s">
        <v>751</v>
      </c>
      <c r="BS77" s="560" t="s">
        <v>751</v>
      </c>
      <c r="BT77" s="562" t="s">
        <v>758</v>
      </c>
      <c r="BU77" s="562" t="s">
        <v>758</v>
      </c>
      <c r="BV77" s="560" t="s">
        <v>751</v>
      </c>
    </row>
    <row r="78" spans="1:74" x14ac:dyDescent="0.25">
      <c r="A78" s="566">
        <v>41964</v>
      </c>
      <c r="B78" s="560" t="s">
        <v>751</v>
      </c>
      <c r="C78" s="560" t="s">
        <v>751</v>
      </c>
      <c r="D78" s="560" t="s">
        <v>751</v>
      </c>
      <c r="E78" s="560" t="s">
        <v>751</v>
      </c>
      <c r="F78" s="560" t="s">
        <v>751</v>
      </c>
      <c r="G78" s="560" t="s">
        <v>751</v>
      </c>
      <c r="H78" s="560" t="s">
        <v>751</v>
      </c>
      <c r="I78" s="560" t="s">
        <v>751</v>
      </c>
      <c r="J78" s="560" t="s">
        <v>751</v>
      </c>
      <c r="K78" s="560" t="s">
        <v>751</v>
      </c>
      <c r="L78" s="560" t="s">
        <v>751</v>
      </c>
      <c r="M78" s="560" t="s">
        <v>751</v>
      </c>
      <c r="N78" s="560" t="s">
        <v>751</v>
      </c>
      <c r="O78" s="560" t="s">
        <v>751</v>
      </c>
      <c r="P78" s="560" t="s">
        <v>751</v>
      </c>
      <c r="Q78" s="560" t="s">
        <v>751</v>
      </c>
      <c r="R78" s="560" t="s">
        <v>751</v>
      </c>
      <c r="S78" s="560" t="s">
        <v>751</v>
      </c>
      <c r="T78" s="560" t="s">
        <v>751</v>
      </c>
      <c r="U78" s="560" t="s">
        <v>751</v>
      </c>
      <c r="V78" s="560" t="s">
        <v>751</v>
      </c>
      <c r="W78" s="570"/>
      <c r="X78" s="570"/>
      <c r="Y78" s="570"/>
      <c r="Z78" s="565"/>
      <c r="AA78" s="565"/>
      <c r="AB78" s="560" t="s">
        <v>751</v>
      </c>
      <c r="AC78" s="565"/>
      <c r="AD78" s="565"/>
      <c r="AE78" s="560" t="s">
        <v>751</v>
      </c>
      <c r="AF78" s="560" t="s">
        <v>751</v>
      </c>
      <c r="AG78" s="560" t="s">
        <v>751</v>
      </c>
      <c r="AH78" s="560" t="s">
        <v>751</v>
      </c>
      <c r="AI78" s="565"/>
      <c r="AJ78" s="565"/>
      <c r="AK78" s="560" t="s">
        <v>751</v>
      </c>
      <c r="AL78" s="565"/>
      <c r="AM78" s="565"/>
      <c r="AN78" s="560" t="s">
        <v>751</v>
      </c>
      <c r="AO78" s="565"/>
      <c r="AP78" s="565"/>
      <c r="AQ78" s="560" t="s">
        <v>751</v>
      </c>
      <c r="AR78" s="566">
        <v>41964</v>
      </c>
      <c r="AS78" s="560" t="s">
        <v>751</v>
      </c>
      <c r="AT78" s="560" t="s">
        <v>751</v>
      </c>
      <c r="AU78" s="560" t="s">
        <v>751</v>
      </c>
      <c r="AV78" s="560" t="s">
        <v>751</v>
      </c>
      <c r="AW78" s="560" t="s">
        <v>751</v>
      </c>
      <c r="AX78" s="560" t="s">
        <v>751</v>
      </c>
      <c r="AY78" s="560" t="s">
        <v>751</v>
      </c>
      <c r="AZ78" s="560" t="s">
        <v>751</v>
      </c>
      <c r="BA78" s="560" t="s">
        <v>751</v>
      </c>
      <c r="BB78" s="565"/>
      <c r="BC78" s="565"/>
      <c r="BD78" s="560" t="s">
        <v>751</v>
      </c>
      <c r="BE78" s="564"/>
      <c r="BF78" s="564"/>
      <c r="BG78" s="560" t="s">
        <v>751</v>
      </c>
      <c r="BH78" s="564"/>
      <c r="BI78" s="564"/>
      <c r="BJ78" s="560" t="s">
        <v>751</v>
      </c>
      <c r="BK78" s="560" t="s">
        <v>751</v>
      </c>
      <c r="BL78" s="560" t="s">
        <v>751</v>
      </c>
      <c r="BM78" s="560" t="s">
        <v>751</v>
      </c>
      <c r="BN78" s="562"/>
      <c r="BO78" s="562"/>
      <c r="BP78" s="560" t="s">
        <v>751</v>
      </c>
      <c r="BQ78" s="560" t="s">
        <v>751</v>
      </c>
      <c r="BR78" s="560" t="s">
        <v>751</v>
      </c>
      <c r="BS78" s="560" t="s">
        <v>751</v>
      </c>
      <c r="BT78" s="562" t="s">
        <v>758</v>
      </c>
      <c r="BU78" s="562" t="s">
        <v>758</v>
      </c>
      <c r="BV78" s="560" t="s">
        <v>751</v>
      </c>
    </row>
    <row r="79" spans="1:74" x14ac:dyDescent="0.25">
      <c r="A79" s="566">
        <v>41965</v>
      </c>
      <c r="B79" s="560" t="s">
        <v>751</v>
      </c>
      <c r="C79" s="560" t="s">
        <v>751</v>
      </c>
      <c r="D79" s="560" t="s">
        <v>751</v>
      </c>
      <c r="E79" s="560" t="s">
        <v>751</v>
      </c>
      <c r="F79" s="560" t="s">
        <v>751</v>
      </c>
      <c r="G79" s="560" t="s">
        <v>751</v>
      </c>
      <c r="H79" s="560" t="s">
        <v>751</v>
      </c>
      <c r="I79" s="560" t="s">
        <v>751</v>
      </c>
      <c r="J79" s="560" t="s">
        <v>751</v>
      </c>
      <c r="K79" s="560" t="s">
        <v>751</v>
      </c>
      <c r="L79" s="560" t="s">
        <v>751</v>
      </c>
      <c r="M79" s="560" t="s">
        <v>751</v>
      </c>
      <c r="N79" s="560" t="s">
        <v>751</v>
      </c>
      <c r="O79" s="560" t="s">
        <v>751</v>
      </c>
      <c r="P79" s="560" t="s">
        <v>751</v>
      </c>
      <c r="Q79" s="560" t="s">
        <v>751</v>
      </c>
      <c r="R79" s="560" t="s">
        <v>751</v>
      </c>
      <c r="S79" s="560" t="s">
        <v>751</v>
      </c>
      <c r="T79" s="560" t="s">
        <v>751</v>
      </c>
      <c r="U79" s="560" t="s">
        <v>751</v>
      </c>
      <c r="V79" s="560" t="s">
        <v>751</v>
      </c>
      <c r="W79" s="570"/>
      <c r="X79" s="570"/>
      <c r="Y79" s="570"/>
      <c r="Z79" s="565"/>
      <c r="AA79" s="565"/>
      <c r="AB79" s="560" t="s">
        <v>751</v>
      </c>
      <c r="AC79" s="565"/>
      <c r="AD79" s="565"/>
      <c r="AE79" s="560" t="s">
        <v>751</v>
      </c>
      <c r="AF79" s="560" t="s">
        <v>751</v>
      </c>
      <c r="AG79" s="560" t="s">
        <v>751</v>
      </c>
      <c r="AH79" s="560" t="s">
        <v>751</v>
      </c>
      <c r="AI79" s="565"/>
      <c r="AJ79" s="565"/>
      <c r="AK79" s="560" t="s">
        <v>751</v>
      </c>
      <c r="AL79" s="565"/>
      <c r="AM79" s="565"/>
      <c r="AN79" s="560" t="s">
        <v>751</v>
      </c>
      <c r="AO79" s="565"/>
      <c r="AP79" s="565"/>
      <c r="AQ79" s="560" t="s">
        <v>751</v>
      </c>
      <c r="AR79" s="566">
        <v>41965</v>
      </c>
      <c r="AS79" s="560" t="s">
        <v>751</v>
      </c>
      <c r="AT79" s="560" t="s">
        <v>751</v>
      </c>
      <c r="AU79" s="560" t="s">
        <v>751</v>
      </c>
      <c r="AV79" s="560" t="s">
        <v>751</v>
      </c>
      <c r="AW79" s="560" t="s">
        <v>751</v>
      </c>
      <c r="AX79" s="560" t="s">
        <v>751</v>
      </c>
      <c r="AY79" s="560" t="s">
        <v>751</v>
      </c>
      <c r="AZ79" s="560" t="s">
        <v>751</v>
      </c>
      <c r="BA79" s="560" t="s">
        <v>751</v>
      </c>
      <c r="BB79" s="565"/>
      <c r="BC79" s="565"/>
      <c r="BD79" s="560" t="s">
        <v>751</v>
      </c>
      <c r="BE79" s="564"/>
      <c r="BF79" s="564"/>
      <c r="BG79" s="560" t="s">
        <v>751</v>
      </c>
      <c r="BH79" s="564"/>
      <c r="BI79" s="564"/>
      <c r="BJ79" s="560" t="s">
        <v>751</v>
      </c>
      <c r="BK79" s="560" t="s">
        <v>751</v>
      </c>
      <c r="BL79" s="560" t="s">
        <v>751</v>
      </c>
      <c r="BM79" s="560" t="s">
        <v>751</v>
      </c>
      <c r="BN79" s="562"/>
      <c r="BO79" s="562"/>
      <c r="BP79" s="560" t="s">
        <v>751</v>
      </c>
      <c r="BQ79" s="560" t="s">
        <v>751</v>
      </c>
      <c r="BR79" s="560" t="s">
        <v>751</v>
      </c>
      <c r="BS79" s="560" t="s">
        <v>751</v>
      </c>
      <c r="BT79" s="562" t="s">
        <v>758</v>
      </c>
      <c r="BU79" s="562" t="s">
        <v>758</v>
      </c>
      <c r="BV79" s="560" t="s">
        <v>751</v>
      </c>
    </row>
    <row r="80" spans="1:74" x14ac:dyDescent="0.25">
      <c r="A80" s="566">
        <v>41966</v>
      </c>
      <c r="B80" s="560" t="s">
        <v>751</v>
      </c>
      <c r="C80" s="560" t="s">
        <v>751</v>
      </c>
      <c r="D80" s="560" t="s">
        <v>751</v>
      </c>
      <c r="E80" s="560" t="s">
        <v>751</v>
      </c>
      <c r="F80" s="560" t="s">
        <v>751</v>
      </c>
      <c r="G80" s="560" t="s">
        <v>751</v>
      </c>
      <c r="H80" s="560" t="s">
        <v>751</v>
      </c>
      <c r="I80" s="560" t="s">
        <v>751</v>
      </c>
      <c r="J80" s="560" t="s">
        <v>751</v>
      </c>
      <c r="K80" s="560" t="s">
        <v>751</v>
      </c>
      <c r="L80" s="560" t="s">
        <v>751</v>
      </c>
      <c r="M80" s="560" t="s">
        <v>751</v>
      </c>
      <c r="N80" s="560" t="s">
        <v>751</v>
      </c>
      <c r="O80" s="560" t="s">
        <v>751</v>
      </c>
      <c r="P80" s="560" t="s">
        <v>751</v>
      </c>
      <c r="Q80" s="560" t="s">
        <v>751</v>
      </c>
      <c r="R80" s="560" t="s">
        <v>751</v>
      </c>
      <c r="S80" s="560" t="s">
        <v>751</v>
      </c>
      <c r="T80" s="560" t="s">
        <v>751</v>
      </c>
      <c r="U80" s="560" t="s">
        <v>751</v>
      </c>
      <c r="V80" s="560" t="s">
        <v>751</v>
      </c>
      <c r="W80" s="570"/>
      <c r="X80" s="570"/>
      <c r="Y80" s="570"/>
      <c r="Z80" s="565"/>
      <c r="AA80" s="565"/>
      <c r="AB80" s="560" t="s">
        <v>751</v>
      </c>
      <c r="AC80" s="565"/>
      <c r="AD80" s="565"/>
      <c r="AE80" s="560" t="s">
        <v>751</v>
      </c>
      <c r="AF80" s="560" t="s">
        <v>751</v>
      </c>
      <c r="AG80" s="560" t="s">
        <v>751</v>
      </c>
      <c r="AH80" s="560" t="s">
        <v>751</v>
      </c>
      <c r="AI80" s="565"/>
      <c r="AJ80" s="565"/>
      <c r="AK80" s="560" t="s">
        <v>751</v>
      </c>
      <c r="AL80" s="565"/>
      <c r="AM80" s="565"/>
      <c r="AN80" s="560" t="s">
        <v>751</v>
      </c>
      <c r="AO80" s="565"/>
      <c r="AP80" s="565"/>
      <c r="AQ80" s="560" t="s">
        <v>751</v>
      </c>
      <c r="AR80" s="566">
        <v>41966</v>
      </c>
      <c r="AS80" s="560" t="s">
        <v>751</v>
      </c>
      <c r="AT80" s="560" t="s">
        <v>751</v>
      </c>
      <c r="AU80" s="560" t="s">
        <v>751</v>
      </c>
      <c r="AV80" s="560" t="s">
        <v>751</v>
      </c>
      <c r="AW80" s="560" t="s">
        <v>751</v>
      </c>
      <c r="AX80" s="560" t="s">
        <v>751</v>
      </c>
      <c r="AY80" s="560" t="s">
        <v>751</v>
      </c>
      <c r="AZ80" s="560" t="s">
        <v>751</v>
      </c>
      <c r="BA80" s="560" t="s">
        <v>751</v>
      </c>
      <c r="BB80" s="565"/>
      <c r="BC80" s="565"/>
      <c r="BD80" s="560" t="s">
        <v>751</v>
      </c>
      <c r="BE80" s="564"/>
      <c r="BF80" s="564"/>
      <c r="BG80" s="560" t="s">
        <v>751</v>
      </c>
      <c r="BH80" s="564"/>
      <c r="BI80" s="564"/>
      <c r="BJ80" s="560" t="s">
        <v>751</v>
      </c>
      <c r="BK80" s="560" t="s">
        <v>751</v>
      </c>
      <c r="BL80" s="560" t="s">
        <v>751</v>
      </c>
      <c r="BM80" s="560" t="s">
        <v>751</v>
      </c>
      <c r="BN80" s="562"/>
      <c r="BO80" s="562"/>
      <c r="BP80" s="560" t="s">
        <v>751</v>
      </c>
      <c r="BQ80" s="560" t="s">
        <v>751</v>
      </c>
      <c r="BR80" s="560" t="s">
        <v>751</v>
      </c>
      <c r="BS80" s="560" t="s">
        <v>751</v>
      </c>
      <c r="BT80" s="562" t="s">
        <v>758</v>
      </c>
      <c r="BU80" s="562" t="s">
        <v>758</v>
      </c>
      <c r="BV80" s="560" t="s">
        <v>751</v>
      </c>
    </row>
    <row r="81" spans="1:74" x14ac:dyDescent="0.25">
      <c r="A81" s="566">
        <v>41967</v>
      </c>
      <c r="B81" s="560" t="s">
        <v>751</v>
      </c>
      <c r="C81" s="560" t="s">
        <v>751</v>
      </c>
      <c r="D81" s="560" t="s">
        <v>751</v>
      </c>
      <c r="E81" s="560" t="s">
        <v>751</v>
      </c>
      <c r="F81" s="560" t="s">
        <v>751</v>
      </c>
      <c r="G81" s="560" t="s">
        <v>751</v>
      </c>
      <c r="H81" s="560" t="s">
        <v>751</v>
      </c>
      <c r="I81" s="560" t="s">
        <v>751</v>
      </c>
      <c r="J81" s="560" t="s">
        <v>751</v>
      </c>
      <c r="K81" s="560" t="s">
        <v>751</v>
      </c>
      <c r="L81" s="560" t="s">
        <v>751</v>
      </c>
      <c r="M81" s="560" t="s">
        <v>751</v>
      </c>
      <c r="N81" s="560" t="s">
        <v>751</v>
      </c>
      <c r="O81" s="560" t="s">
        <v>751</v>
      </c>
      <c r="P81" s="560" t="s">
        <v>751</v>
      </c>
      <c r="Q81" s="560" t="s">
        <v>751</v>
      </c>
      <c r="R81" s="560" t="s">
        <v>751</v>
      </c>
      <c r="S81" s="560" t="s">
        <v>751</v>
      </c>
      <c r="T81" s="560" t="s">
        <v>751</v>
      </c>
      <c r="U81" s="560" t="s">
        <v>751</v>
      </c>
      <c r="V81" s="560" t="s">
        <v>751</v>
      </c>
      <c r="W81" s="570"/>
      <c r="X81" s="570"/>
      <c r="Y81" s="570"/>
      <c r="Z81" s="565"/>
      <c r="AA81" s="565"/>
      <c r="AB81" s="560" t="s">
        <v>751</v>
      </c>
      <c r="AC81" s="565"/>
      <c r="AD81" s="565"/>
      <c r="AE81" s="560" t="s">
        <v>751</v>
      </c>
      <c r="AF81" s="560" t="s">
        <v>751</v>
      </c>
      <c r="AG81" s="560" t="s">
        <v>751</v>
      </c>
      <c r="AH81" s="560" t="s">
        <v>751</v>
      </c>
      <c r="AI81" s="565"/>
      <c r="AJ81" s="565"/>
      <c r="AK81" s="560" t="s">
        <v>751</v>
      </c>
      <c r="AL81" s="565"/>
      <c r="AM81" s="565"/>
      <c r="AN81" s="560" t="s">
        <v>751</v>
      </c>
      <c r="AO81" s="565"/>
      <c r="AP81" s="565"/>
      <c r="AQ81" s="560" t="s">
        <v>751</v>
      </c>
      <c r="AR81" s="566">
        <v>41967</v>
      </c>
      <c r="AS81" s="560" t="s">
        <v>751</v>
      </c>
      <c r="AT81" s="560" t="s">
        <v>751</v>
      </c>
      <c r="AU81" s="560" t="s">
        <v>751</v>
      </c>
      <c r="AV81" s="560" t="s">
        <v>751</v>
      </c>
      <c r="AW81" s="560" t="s">
        <v>751</v>
      </c>
      <c r="AX81" s="560" t="s">
        <v>751</v>
      </c>
      <c r="AY81" s="560" t="s">
        <v>751</v>
      </c>
      <c r="AZ81" s="560" t="s">
        <v>751</v>
      </c>
      <c r="BA81" s="560" t="s">
        <v>751</v>
      </c>
      <c r="BB81" s="565"/>
      <c r="BC81" s="565"/>
      <c r="BD81" s="560" t="s">
        <v>751</v>
      </c>
      <c r="BE81" s="564"/>
      <c r="BF81" s="564"/>
      <c r="BG81" s="560" t="s">
        <v>751</v>
      </c>
      <c r="BH81" s="564"/>
      <c r="BI81" s="564"/>
      <c r="BJ81" s="560" t="s">
        <v>751</v>
      </c>
      <c r="BK81" s="560" t="s">
        <v>751</v>
      </c>
      <c r="BL81" s="560" t="s">
        <v>751</v>
      </c>
      <c r="BM81" s="560" t="s">
        <v>751</v>
      </c>
      <c r="BN81" s="563"/>
      <c r="BO81" s="562"/>
      <c r="BP81" s="560" t="s">
        <v>751</v>
      </c>
      <c r="BQ81" s="560" t="s">
        <v>751</v>
      </c>
      <c r="BR81" s="560" t="s">
        <v>751</v>
      </c>
      <c r="BS81" s="560" t="s">
        <v>751</v>
      </c>
      <c r="BT81" s="562" t="s">
        <v>758</v>
      </c>
      <c r="BU81" s="562" t="s">
        <v>758</v>
      </c>
      <c r="BV81" s="560" t="s">
        <v>751</v>
      </c>
    </row>
    <row r="82" spans="1:74" x14ac:dyDescent="0.25">
      <c r="A82" s="566">
        <v>41968</v>
      </c>
      <c r="B82" s="560" t="s">
        <v>751</v>
      </c>
      <c r="C82" s="560" t="s">
        <v>751</v>
      </c>
      <c r="D82" s="560" t="s">
        <v>751</v>
      </c>
      <c r="E82" s="560" t="s">
        <v>751</v>
      </c>
      <c r="F82" s="560" t="s">
        <v>751</v>
      </c>
      <c r="G82" s="560" t="s">
        <v>751</v>
      </c>
      <c r="H82" s="560" t="s">
        <v>751</v>
      </c>
      <c r="I82" s="560" t="s">
        <v>751</v>
      </c>
      <c r="J82" s="560" t="s">
        <v>751</v>
      </c>
      <c r="K82" s="560" t="s">
        <v>751</v>
      </c>
      <c r="L82" s="560" t="s">
        <v>751</v>
      </c>
      <c r="M82" s="560" t="s">
        <v>751</v>
      </c>
      <c r="N82" s="560" t="s">
        <v>751</v>
      </c>
      <c r="O82" s="560" t="s">
        <v>751</v>
      </c>
      <c r="P82" s="560" t="s">
        <v>751</v>
      </c>
      <c r="Q82" s="567" t="s">
        <v>751</v>
      </c>
      <c r="R82" s="567" t="s">
        <v>751</v>
      </c>
      <c r="S82" s="560" t="s">
        <v>751</v>
      </c>
      <c r="T82" s="560" t="s">
        <v>751</v>
      </c>
      <c r="U82" s="560" t="s">
        <v>751</v>
      </c>
      <c r="V82" s="560" t="s">
        <v>751</v>
      </c>
      <c r="W82" s="570"/>
      <c r="X82" s="570"/>
      <c r="Y82" s="570"/>
      <c r="Z82" s="565"/>
      <c r="AA82" s="565"/>
      <c r="AB82" s="560" t="s">
        <v>751</v>
      </c>
      <c r="AC82" s="565"/>
      <c r="AD82" s="565"/>
      <c r="AE82" s="560" t="s">
        <v>751</v>
      </c>
      <c r="AF82" s="560" t="s">
        <v>751</v>
      </c>
      <c r="AG82" s="560" t="s">
        <v>751</v>
      </c>
      <c r="AH82" s="560" t="s">
        <v>751</v>
      </c>
      <c r="AI82" s="565"/>
      <c r="AJ82" s="565"/>
      <c r="AK82" s="560" t="s">
        <v>751</v>
      </c>
      <c r="AL82" s="565"/>
      <c r="AM82" s="565"/>
      <c r="AN82" s="560" t="s">
        <v>751</v>
      </c>
      <c r="AO82" s="565"/>
      <c r="AP82" s="565"/>
      <c r="AQ82" s="560" t="s">
        <v>751</v>
      </c>
      <c r="AR82" s="566">
        <v>41968</v>
      </c>
      <c r="AS82" s="560" t="s">
        <v>751</v>
      </c>
      <c r="AT82" s="560" t="s">
        <v>751</v>
      </c>
      <c r="AU82" s="560" t="s">
        <v>751</v>
      </c>
      <c r="AV82" s="560" t="s">
        <v>751</v>
      </c>
      <c r="AW82" s="560" t="s">
        <v>751</v>
      </c>
      <c r="AX82" s="560" t="s">
        <v>751</v>
      </c>
      <c r="AY82" s="560" t="s">
        <v>751</v>
      </c>
      <c r="AZ82" s="560" t="s">
        <v>751</v>
      </c>
      <c r="BA82" s="560" t="s">
        <v>751</v>
      </c>
      <c r="BB82" s="565"/>
      <c r="BC82" s="565"/>
      <c r="BD82" s="560" t="s">
        <v>751</v>
      </c>
      <c r="BE82" s="564"/>
      <c r="BF82" s="564"/>
      <c r="BG82" s="560" t="s">
        <v>751</v>
      </c>
      <c r="BH82" s="564"/>
      <c r="BI82" s="564"/>
      <c r="BJ82" s="560" t="s">
        <v>751</v>
      </c>
      <c r="BK82" s="560" t="s">
        <v>751</v>
      </c>
      <c r="BL82" s="560" t="s">
        <v>751</v>
      </c>
      <c r="BM82" s="560" t="s">
        <v>751</v>
      </c>
      <c r="BN82" s="567" t="s">
        <v>751</v>
      </c>
      <c r="BO82" s="567" t="s">
        <v>751</v>
      </c>
      <c r="BP82" s="560" t="s">
        <v>751</v>
      </c>
      <c r="BQ82" s="560" t="s">
        <v>751</v>
      </c>
      <c r="BR82" s="560" t="s">
        <v>751</v>
      </c>
      <c r="BS82" s="560" t="s">
        <v>751</v>
      </c>
      <c r="BT82" s="562" t="s">
        <v>758</v>
      </c>
      <c r="BU82" s="562" t="s">
        <v>758</v>
      </c>
      <c r="BV82" s="560" t="s">
        <v>751</v>
      </c>
    </row>
    <row r="83" spans="1:74" x14ac:dyDescent="0.25">
      <c r="A83" s="566">
        <v>41969</v>
      </c>
      <c r="B83" s="560" t="s">
        <v>751</v>
      </c>
      <c r="C83" s="560" t="s">
        <v>751</v>
      </c>
      <c r="D83" s="560" t="s">
        <v>751</v>
      </c>
      <c r="E83" s="560" t="s">
        <v>751</v>
      </c>
      <c r="F83" s="560" t="s">
        <v>751</v>
      </c>
      <c r="G83" s="560" t="s">
        <v>751</v>
      </c>
      <c r="H83" s="560" t="s">
        <v>751</v>
      </c>
      <c r="I83" s="560" t="s">
        <v>751</v>
      </c>
      <c r="J83" s="560" t="s">
        <v>751</v>
      </c>
      <c r="K83" s="560" t="s">
        <v>751</v>
      </c>
      <c r="L83" s="560" t="s">
        <v>751</v>
      </c>
      <c r="M83" s="560" t="s">
        <v>751</v>
      </c>
      <c r="N83" s="567" t="s">
        <v>751</v>
      </c>
      <c r="O83" s="567" t="s">
        <v>751</v>
      </c>
      <c r="P83" s="567" t="s">
        <v>751</v>
      </c>
      <c r="Q83" s="560" t="s">
        <v>751</v>
      </c>
      <c r="R83" s="560" t="s">
        <v>751</v>
      </c>
      <c r="S83" s="560" t="s">
        <v>751</v>
      </c>
      <c r="T83" s="560" t="s">
        <v>751</v>
      </c>
      <c r="U83" s="560" t="s">
        <v>751</v>
      </c>
      <c r="V83" s="560" t="s">
        <v>751</v>
      </c>
      <c r="W83" s="570"/>
      <c r="X83" s="570"/>
      <c r="Y83" s="570"/>
      <c r="Z83" s="565"/>
      <c r="AA83" s="565"/>
      <c r="AB83" s="560" t="s">
        <v>751</v>
      </c>
      <c r="AC83" s="565"/>
      <c r="AD83" s="565"/>
      <c r="AE83" s="560" t="s">
        <v>751</v>
      </c>
      <c r="AF83" s="560" t="s">
        <v>751</v>
      </c>
      <c r="AG83" s="560" t="s">
        <v>751</v>
      </c>
      <c r="AH83" s="560" t="s">
        <v>751</v>
      </c>
      <c r="AI83" s="565"/>
      <c r="AJ83" s="565"/>
      <c r="AK83" s="560" t="s">
        <v>751</v>
      </c>
      <c r="AL83" s="565"/>
      <c r="AM83" s="565"/>
      <c r="AN83" s="567" t="s">
        <v>751</v>
      </c>
      <c r="AO83" s="565"/>
      <c r="AP83" s="565"/>
      <c r="AQ83" s="560" t="s">
        <v>751</v>
      </c>
      <c r="AR83" s="566">
        <v>41969</v>
      </c>
      <c r="AS83" s="560" t="s">
        <v>751</v>
      </c>
      <c r="AT83" s="560" t="s">
        <v>751</v>
      </c>
      <c r="AU83" s="560" t="s">
        <v>751</v>
      </c>
      <c r="AV83" s="560" t="s">
        <v>751</v>
      </c>
      <c r="AW83" s="560" t="s">
        <v>751</v>
      </c>
      <c r="AX83" s="560" t="s">
        <v>751</v>
      </c>
      <c r="AY83" s="560" t="s">
        <v>751</v>
      </c>
      <c r="AZ83" s="560" t="s">
        <v>751</v>
      </c>
      <c r="BA83" s="560" t="s">
        <v>751</v>
      </c>
      <c r="BB83" s="565"/>
      <c r="BC83" s="565"/>
      <c r="BD83" s="560" t="s">
        <v>751</v>
      </c>
      <c r="BE83" s="564"/>
      <c r="BF83" s="564"/>
      <c r="BG83" s="560" t="s">
        <v>751</v>
      </c>
      <c r="BH83" s="564"/>
      <c r="BI83" s="564"/>
      <c r="BJ83" s="560" t="s">
        <v>751</v>
      </c>
      <c r="BK83" s="560" t="s">
        <v>751</v>
      </c>
      <c r="BL83" s="560" t="s">
        <v>751</v>
      </c>
      <c r="BM83" s="560" t="s">
        <v>751</v>
      </c>
      <c r="BN83" s="562"/>
      <c r="BO83" s="562"/>
      <c r="BP83" s="560" t="s">
        <v>751</v>
      </c>
      <c r="BQ83" s="560" t="s">
        <v>751</v>
      </c>
      <c r="BR83" s="560" t="s">
        <v>751</v>
      </c>
      <c r="BS83" s="560" t="s">
        <v>751</v>
      </c>
      <c r="BT83" s="562" t="s">
        <v>758</v>
      </c>
      <c r="BU83" s="562" t="s">
        <v>758</v>
      </c>
      <c r="BV83" s="567" t="s">
        <v>751</v>
      </c>
    </row>
    <row r="84" spans="1:74" x14ac:dyDescent="0.25">
      <c r="A84" s="566">
        <v>41970</v>
      </c>
      <c r="B84" s="560" t="s">
        <v>751</v>
      </c>
      <c r="C84" s="560" t="s">
        <v>751</v>
      </c>
      <c r="D84" s="560" t="s">
        <v>751</v>
      </c>
      <c r="E84" s="560" t="s">
        <v>751</v>
      </c>
      <c r="F84" s="560" t="s">
        <v>751</v>
      </c>
      <c r="G84" s="560" t="s">
        <v>751</v>
      </c>
      <c r="H84" s="560" t="s">
        <v>751</v>
      </c>
      <c r="I84" s="560" t="s">
        <v>751</v>
      </c>
      <c r="J84" s="560" t="s">
        <v>751</v>
      </c>
      <c r="K84" s="560" t="s">
        <v>751</v>
      </c>
      <c r="L84" s="560" t="s">
        <v>751</v>
      </c>
      <c r="M84" s="560" t="s">
        <v>751</v>
      </c>
      <c r="N84" s="560" t="s">
        <v>751</v>
      </c>
      <c r="O84" s="560" t="s">
        <v>751</v>
      </c>
      <c r="P84" s="560" t="s">
        <v>751</v>
      </c>
      <c r="Q84" s="560" t="s">
        <v>751</v>
      </c>
      <c r="R84" s="560" t="s">
        <v>751</v>
      </c>
      <c r="S84" s="560" t="s">
        <v>751</v>
      </c>
      <c r="T84" s="560" t="s">
        <v>751</v>
      </c>
      <c r="U84" s="560" t="s">
        <v>751</v>
      </c>
      <c r="V84" s="560" t="s">
        <v>751</v>
      </c>
      <c r="W84" s="570"/>
      <c r="X84" s="570"/>
      <c r="Y84" s="570"/>
      <c r="Z84" s="565"/>
      <c r="AA84" s="565"/>
      <c r="AB84" s="560" t="s">
        <v>751</v>
      </c>
      <c r="AC84" s="565"/>
      <c r="AD84" s="565"/>
      <c r="AE84" s="560" t="s">
        <v>751</v>
      </c>
      <c r="AF84" s="560" t="s">
        <v>751</v>
      </c>
      <c r="AG84" s="560" t="s">
        <v>751</v>
      </c>
      <c r="AH84" s="560" t="s">
        <v>751</v>
      </c>
      <c r="AI84" s="565"/>
      <c r="AJ84" s="565"/>
      <c r="AK84" s="560" t="s">
        <v>751</v>
      </c>
      <c r="AL84" s="565"/>
      <c r="AM84" s="565"/>
      <c r="AN84" s="560" t="s">
        <v>751</v>
      </c>
      <c r="AO84" s="565"/>
      <c r="AP84" s="565"/>
      <c r="AQ84" s="560" t="s">
        <v>751</v>
      </c>
      <c r="AR84" s="566">
        <v>41970</v>
      </c>
      <c r="AS84" s="560" t="s">
        <v>751</v>
      </c>
      <c r="AT84" s="560" t="s">
        <v>751</v>
      </c>
      <c r="AU84" s="560" t="s">
        <v>751</v>
      </c>
      <c r="AV84" s="560" t="s">
        <v>751</v>
      </c>
      <c r="AW84" s="560" t="s">
        <v>751</v>
      </c>
      <c r="AX84" s="560" t="s">
        <v>751</v>
      </c>
      <c r="AY84" s="560" t="s">
        <v>751</v>
      </c>
      <c r="AZ84" s="560" t="s">
        <v>751</v>
      </c>
      <c r="BA84" s="560" t="s">
        <v>751</v>
      </c>
      <c r="BB84" s="565"/>
      <c r="BC84" s="565"/>
      <c r="BD84" s="560" t="s">
        <v>751</v>
      </c>
      <c r="BE84" s="564"/>
      <c r="BF84" s="564"/>
      <c r="BG84" s="560" t="s">
        <v>751</v>
      </c>
      <c r="BH84" s="564"/>
      <c r="BI84" s="564"/>
      <c r="BJ84" s="560" t="s">
        <v>751</v>
      </c>
      <c r="BK84" s="560" t="s">
        <v>751</v>
      </c>
      <c r="BL84" s="560" t="s">
        <v>751</v>
      </c>
      <c r="BM84" s="560" t="s">
        <v>751</v>
      </c>
      <c r="BN84" s="562"/>
      <c r="BO84" s="562"/>
      <c r="BP84" s="560" t="s">
        <v>751</v>
      </c>
      <c r="BQ84" s="560" t="s">
        <v>751</v>
      </c>
      <c r="BR84" s="560" t="s">
        <v>751</v>
      </c>
      <c r="BS84" s="560" t="s">
        <v>751</v>
      </c>
      <c r="BT84" s="562" t="s">
        <v>758</v>
      </c>
      <c r="BU84" s="562" t="s">
        <v>758</v>
      </c>
      <c r="BV84" s="560" t="s">
        <v>751</v>
      </c>
    </row>
    <row r="85" spans="1:74" x14ac:dyDescent="0.25">
      <c r="A85" s="566">
        <v>41971</v>
      </c>
      <c r="B85" s="560" t="s">
        <v>751</v>
      </c>
      <c r="C85" s="560" t="s">
        <v>751</v>
      </c>
      <c r="D85" s="560" t="s">
        <v>751</v>
      </c>
      <c r="E85" s="560" t="s">
        <v>751</v>
      </c>
      <c r="F85" s="560" t="s">
        <v>751</v>
      </c>
      <c r="G85" s="560" t="s">
        <v>751</v>
      </c>
      <c r="H85" s="560" t="s">
        <v>751</v>
      </c>
      <c r="I85" s="560" t="s">
        <v>751</v>
      </c>
      <c r="J85" s="560" t="s">
        <v>751</v>
      </c>
      <c r="K85" s="560" t="s">
        <v>751</v>
      </c>
      <c r="L85" s="560" t="s">
        <v>751</v>
      </c>
      <c r="M85" s="560" t="s">
        <v>751</v>
      </c>
      <c r="N85" s="560" t="s">
        <v>751</v>
      </c>
      <c r="O85" s="560" t="s">
        <v>751</v>
      </c>
      <c r="P85" s="560" t="s">
        <v>751</v>
      </c>
      <c r="Q85" s="560" t="s">
        <v>751</v>
      </c>
      <c r="R85" s="560" t="s">
        <v>751</v>
      </c>
      <c r="S85" s="560" t="s">
        <v>751</v>
      </c>
      <c r="T85" s="560" t="s">
        <v>751</v>
      </c>
      <c r="U85" s="560" t="s">
        <v>751</v>
      </c>
      <c r="V85" s="560" t="s">
        <v>751</v>
      </c>
      <c r="W85" s="570"/>
      <c r="X85" s="570"/>
      <c r="Y85" s="570"/>
      <c r="Z85" s="565"/>
      <c r="AA85" s="565"/>
      <c r="AB85" s="560" t="s">
        <v>751</v>
      </c>
      <c r="AC85" s="565"/>
      <c r="AD85" s="565"/>
      <c r="AE85" s="560" t="s">
        <v>751</v>
      </c>
      <c r="AF85" s="560" t="s">
        <v>751</v>
      </c>
      <c r="AG85" s="560" t="s">
        <v>751</v>
      </c>
      <c r="AH85" s="560" t="s">
        <v>751</v>
      </c>
      <c r="AI85" s="565"/>
      <c r="AJ85" s="565"/>
      <c r="AK85" s="560" t="s">
        <v>751</v>
      </c>
      <c r="AL85" s="565"/>
      <c r="AM85" s="565"/>
      <c r="AN85" s="560" t="s">
        <v>751</v>
      </c>
      <c r="AO85" s="565"/>
      <c r="AP85" s="565"/>
      <c r="AQ85" s="560" t="s">
        <v>751</v>
      </c>
      <c r="AR85" s="566">
        <v>41971</v>
      </c>
      <c r="AS85" s="560" t="s">
        <v>751</v>
      </c>
      <c r="AT85" s="560" t="s">
        <v>751</v>
      </c>
      <c r="AU85" s="560" t="s">
        <v>751</v>
      </c>
      <c r="AV85" s="560" t="s">
        <v>751</v>
      </c>
      <c r="AW85" s="560" t="s">
        <v>751</v>
      </c>
      <c r="AX85" s="560" t="s">
        <v>751</v>
      </c>
      <c r="AY85" s="560" t="s">
        <v>751</v>
      </c>
      <c r="AZ85" s="560" t="s">
        <v>751</v>
      </c>
      <c r="BA85" s="560" t="s">
        <v>751</v>
      </c>
      <c r="BB85" s="565"/>
      <c r="BC85" s="565"/>
      <c r="BD85" s="567" t="s">
        <v>751</v>
      </c>
      <c r="BE85" s="564"/>
      <c r="BF85" s="564"/>
      <c r="BG85" s="560" t="s">
        <v>751</v>
      </c>
      <c r="BH85" s="564"/>
      <c r="BI85" s="564"/>
      <c r="BJ85" s="560" t="s">
        <v>751</v>
      </c>
      <c r="BK85" s="560" t="s">
        <v>751</v>
      </c>
      <c r="BL85" s="560" t="s">
        <v>751</v>
      </c>
      <c r="BM85" s="560" t="s">
        <v>751</v>
      </c>
      <c r="BN85" s="563"/>
      <c r="BO85" s="562"/>
      <c r="BP85" s="560" t="s">
        <v>751</v>
      </c>
      <c r="BQ85" s="560" t="s">
        <v>751</v>
      </c>
      <c r="BR85" s="560" t="s">
        <v>751</v>
      </c>
      <c r="BS85" s="560" t="s">
        <v>751</v>
      </c>
      <c r="BT85" s="562" t="s">
        <v>758</v>
      </c>
      <c r="BU85" s="562" t="s">
        <v>758</v>
      </c>
      <c r="BV85" s="560" t="s">
        <v>751</v>
      </c>
    </row>
    <row r="86" spans="1:74" x14ac:dyDescent="0.25">
      <c r="A86" s="566">
        <v>41972</v>
      </c>
      <c r="B86" s="560" t="s">
        <v>751</v>
      </c>
      <c r="C86" s="560" t="s">
        <v>751</v>
      </c>
      <c r="D86" s="560" t="s">
        <v>751</v>
      </c>
      <c r="E86" s="560" t="s">
        <v>751</v>
      </c>
      <c r="F86" s="560" t="s">
        <v>751</v>
      </c>
      <c r="G86" s="560" t="s">
        <v>751</v>
      </c>
      <c r="H86" s="560" t="s">
        <v>751</v>
      </c>
      <c r="I86" s="560" t="s">
        <v>751</v>
      </c>
      <c r="J86" s="560" t="s">
        <v>751</v>
      </c>
      <c r="K86" s="560" t="s">
        <v>751</v>
      </c>
      <c r="L86" s="560" t="s">
        <v>751</v>
      </c>
      <c r="M86" s="560" t="s">
        <v>751</v>
      </c>
      <c r="N86" s="560" t="s">
        <v>751</v>
      </c>
      <c r="O86" s="560" t="s">
        <v>751</v>
      </c>
      <c r="P86" s="560" t="s">
        <v>751</v>
      </c>
      <c r="Q86" s="560" t="s">
        <v>751</v>
      </c>
      <c r="R86" s="560" t="s">
        <v>751</v>
      </c>
      <c r="S86" s="560" t="s">
        <v>751</v>
      </c>
      <c r="T86" s="560" t="s">
        <v>751</v>
      </c>
      <c r="U86" s="560" t="s">
        <v>751</v>
      </c>
      <c r="V86" s="560" t="s">
        <v>751</v>
      </c>
      <c r="W86" s="570"/>
      <c r="X86" s="570"/>
      <c r="Y86" s="570"/>
      <c r="Z86" s="565"/>
      <c r="AA86" s="565"/>
      <c r="AB86" s="560" t="s">
        <v>751</v>
      </c>
      <c r="AC86" s="565"/>
      <c r="AD86" s="565"/>
      <c r="AE86" s="567" t="s">
        <v>751</v>
      </c>
      <c r="AF86" s="560" t="s">
        <v>751</v>
      </c>
      <c r="AG86" s="560" t="s">
        <v>751</v>
      </c>
      <c r="AH86" s="560" t="s">
        <v>751</v>
      </c>
      <c r="AI86" s="565"/>
      <c r="AJ86" s="565"/>
      <c r="AK86" s="560" t="s">
        <v>751</v>
      </c>
      <c r="AL86" s="565"/>
      <c r="AM86" s="565"/>
      <c r="AN86" s="560" t="s">
        <v>751</v>
      </c>
      <c r="AO86" s="565"/>
      <c r="AP86" s="565"/>
      <c r="AQ86" s="560" t="s">
        <v>751</v>
      </c>
      <c r="AR86" s="566">
        <v>41972</v>
      </c>
      <c r="AS86" s="560" t="s">
        <v>751</v>
      </c>
      <c r="AT86" s="560" t="s">
        <v>751</v>
      </c>
      <c r="AU86" s="560" t="s">
        <v>751</v>
      </c>
      <c r="AV86" s="560" t="s">
        <v>751</v>
      </c>
      <c r="AW86" s="560" t="s">
        <v>751</v>
      </c>
      <c r="AX86" s="560" t="s">
        <v>751</v>
      </c>
      <c r="AY86" s="560" t="s">
        <v>751</v>
      </c>
      <c r="AZ86" s="560" t="s">
        <v>751</v>
      </c>
      <c r="BA86" s="560" t="s">
        <v>751</v>
      </c>
      <c r="BB86" s="565"/>
      <c r="BC86" s="565"/>
      <c r="BD86" s="560" t="s">
        <v>751</v>
      </c>
      <c r="BE86" s="564"/>
      <c r="BF86" s="564"/>
      <c r="BG86" s="560" t="s">
        <v>751</v>
      </c>
      <c r="BH86" s="564"/>
      <c r="BI86" s="564"/>
      <c r="BJ86" s="560" t="s">
        <v>751</v>
      </c>
      <c r="BK86" s="560" t="s">
        <v>751</v>
      </c>
      <c r="BL86" s="560" t="s">
        <v>751</v>
      </c>
      <c r="BM86" s="560" t="s">
        <v>751</v>
      </c>
      <c r="BN86" s="562"/>
      <c r="BO86" s="562"/>
      <c r="BP86" s="560" t="s">
        <v>751</v>
      </c>
      <c r="BQ86" s="560" t="s">
        <v>751</v>
      </c>
      <c r="BR86" s="560" t="s">
        <v>751</v>
      </c>
      <c r="BS86" s="560" t="s">
        <v>751</v>
      </c>
      <c r="BT86" s="562" t="s">
        <v>758</v>
      </c>
      <c r="BU86" s="562" t="s">
        <v>758</v>
      </c>
      <c r="BV86" s="560" t="s">
        <v>751</v>
      </c>
    </row>
    <row r="87" spans="1:74" x14ac:dyDescent="0.25">
      <c r="A87" s="566">
        <v>41973</v>
      </c>
      <c r="B87" s="560" t="s">
        <v>751</v>
      </c>
      <c r="C87" s="560" t="s">
        <v>751</v>
      </c>
      <c r="D87" s="560" t="s">
        <v>751</v>
      </c>
      <c r="E87" s="560" t="s">
        <v>751</v>
      </c>
      <c r="F87" s="560" t="s">
        <v>751</v>
      </c>
      <c r="G87" s="560" t="s">
        <v>751</v>
      </c>
      <c r="H87" s="560" t="s">
        <v>751</v>
      </c>
      <c r="I87" s="560" t="s">
        <v>751</v>
      </c>
      <c r="J87" s="560" t="s">
        <v>751</v>
      </c>
      <c r="K87" s="560" t="s">
        <v>751</v>
      </c>
      <c r="L87" s="560" t="s">
        <v>751</v>
      </c>
      <c r="M87" s="560" t="s">
        <v>751</v>
      </c>
      <c r="N87" s="560" t="s">
        <v>751</v>
      </c>
      <c r="O87" s="560" t="s">
        <v>751</v>
      </c>
      <c r="P87" s="560" t="s">
        <v>751</v>
      </c>
      <c r="Q87" s="560" t="s">
        <v>751</v>
      </c>
      <c r="R87" s="560" t="s">
        <v>751</v>
      </c>
      <c r="S87" s="560" t="s">
        <v>751</v>
      </c>
      <c r="T87" s="560" t="s">
        <v>751</v>
      </c>
      <c r="U87" s="560" t="s">
        <v>751</v>
      </c>
      <c r="V87" s="560" t="s">
        <v>751</v>
      </c>
      <c r="W87" s="570"/>
      <c r="X87" s="570"/>
      <c r="Y87" s="570"/>
      <c r="Z87" s="565"/>
      <c r="AA87" s="565"/>
      <c r="AB87" s="560" t="s">
        <v>751</v>
      </c>
      <c r="AC87" s="565"/>
      <c r="AD87" s="565"/>
      <c r="AE87" s="560" t="s">
        <v>751</v>
      </c>
      <c r="AF87" s="560" t="s">
        <v>751</v>
      </c>
      <c r="AG87" s="560" t="s">
        <v>751</v>
      </c>
      <c r="AH87" s="560" t="s">
        <v>751</v>
      </c>
      <c r="AI87" s="565"/>
      <c r="AJ87" s="565"/>
      <c r="AK87" s="560" t="s">
        <v>751</v>
      </c>
      <c r="AL87" s="565"/>
      <c r="AM87" s="565"/>
      <c r="AN87" s="560" t="s">
        <v>751</v>
      </c>
      <c r="AO87" s="565"/>
      <c r="AP87" s="565"/>
      <c r="AQ87" s="560" t="s">
        <v>751</v>
      </c>
      <c r="AR87" s="566">
        <v>41973</v>
      </c>
      <c r="AS87" s="560" t="s">
        <v>751</v>
      </c>
      <c r="AT87" s="560" t="s">
        <v>751</v>
      </c>
      <c r="AU87" s="560" t="s">
        <v>751</v>
      </c>
      <c r="AV87" s="560" t="s">
        <v>751</v>
      </c>
      <c r="AW87" s="560" t="s">
        <v>751</v>
      </c>
      <c r="AX87" s="560" t="s">
        <v>751</v>
      </c>
      <c r="AY87" s="560" t="s">
        <v>751</v>
      </c>
      <c r="AZ87" s="560" t="s">
        <v>751</v>
      </c>
      <c r="BA87" s="560" t="s">
        <v>751</v>
      </c>
      <c r="BB87" s="565"/>
      <c r="BC87" s="565"/>
      <c r="BD87" s="567" t="s">
        <v>751</v>
      </c>
      <c r="BE87" s="564"/>
      <c r="BF87" s="564"/>
      <c r="BG87" s="560" t="s">
        <v>751</v>
      </c>
      <c r="BH87" s="564"/>
      <c r="BI87" s="564"/>
      <c r="BJ87" s="560" t="s">
        <v>751</v>
      </c>
      <c r="BK87" s="560" t="s">
        <v>751</v>
      </c>
      <c r="BL87" s="560" t="s">
        <v>751</v>
      </c>
      <c r="BM87" s="560" t="s">
        <v>751</v>
      </c>
      <c r="BN87" s="562"/>
      <c r="BO87" s="562"/>
      <c r="BP87" s="560" t="s">
        <v>751</v>
      </c>
      <c r="BQ87" s="560" t="s">
        <v>751</v>
      </c>
      <c r="BR87" s="560" t="s">
        <v>751</v>
      </c>
      <c r="BS87" s="560" t="s">
        <v>751</v>
      </c>
      <c r="BT87" s="562" t="s">
        <v>758</v>
      </c>
      <c r="BU87" s="562" t="s">
        <v>758</v>
      </c>
      <c r="BV87" s="560" t="s">
        <v>751</v>
      </c>
    </row>
    <row r="88" spans="1:74" x14ac:dyDescent="0.25">
      <c r="A88" s="566">
        <v>41974</v>
      </c>
      <c r="B88" s="560" t="s">
        <v>751</v>
      </c>
      <c r="C88" s="560" t="s">
        <v>751</v>
      </c>
      <c r="D88" s="560" t="s">
        <v>751</v>
      </c>
      <c r="E88" s="560" t="s">
        <v>751</v>
      </c>
      <c r="F88" s="560" t="s">
        <v>751</v>
      </c>
      <c r="G88" s="560" t="s">
        <v>751</v>
      </c>
      <c r="H88" s="560" t="s">
        <v>751</v>
      </c>
      <c r="I88" s="560" t="s">
        <v>751</v>
      </c>
      <c r="J88" s="560" t="s">
        <v>751</v>
      </c>
      <c r="K88" s="560" t="s">
        <v>751</v>
      </c>
      <c r="L88" s="560" t="s">
        <v>751</v>
      </c>
      <c r="M88" s="560" t="s">
        <v>751</v>
      </c>
      <c r="N88" s="560" t="s">
        <v>751</v>
      </c>
      <c r="O88" s="560" t="s">
        <v>751</v>
      </c>
      <c r="P88" s="560" t="s">
        <v>751</v>
      </c>
      <c r="Q88" s="560" t="s">
        <v>751</v>
      </c>
      <c r="R88" s="560" t="s">
        <v>751</v>
      </c>
      <c r="S88" s="560" t="s">
        <v>751</v>
      </c>
      <c r="T88" s="560" t="s">
        <v>751</v>
      </c>
      <c r="U88" s="560" t="s">
        <v>751</v>
      </c>
      <c r="V88" s="560" t="s">
        <v>751</v>
      </c>
      <c r="W88" s="570"/>
      <c r="X88" s="570"/>
      <c r="Y88" s="570"/>
      <c r="Z88" s="565"/>
      <c r="AA88" s="565"/>
      <c r="AB88" s="560" t="s">
        <v>751</v>
      </c>
      <c r="AC88" s="565"/>
      <c r="AD88" s="565"/>
      <c r="AE88" s="560" t="s">
        <v>751</v>
      </c>
      <c r="AF88" s="560" t="s">
        <v>751</v>
      </c>
      <c r="AG88" s="560" t="s">
        <v>751</v>
      </c>
      <c r="AH88" s="560" t="s">
        <v>751</v>
      </c>
      <c r="AI88" s="565"/>
      <c r="AJ88" s="565"/>
      <c r="AK88" s="560" t="s">
        <v>751</v>
      </c>
      <c r="AL88" s="565"/>
      <c r="AM88" s="565"/>
      <c r="AN88" s="560" t="s">
        <v>751</v>
      </c>
      <c r="AO88" s="565"/>
      <c r="AP88" s="565"/>
      <c r="AQ88" s="560" t="s">
        <v>751</v>
      </c>
      <c r="AR88" s="566">
        <v>41974</v>
      </c>
      <c r="AS88" s="560" t="s">
        <v>751</v>
      </c>
      <c r="AT88" s="560" t="s">
        <v>751</v>
      </c>
      <c r="AU88" s="560" t="s">
        <v>751</v>
      </c>
      <c r="AV88" s="560" t="s">
        <v>751</v>
      </c>
      <c r="AW88" s="560" t="s">
        <v>751</v>
      </c>
      <c r="AX88" s="560" t="s">
        <v>751</v>
      </c>
      <c r="AY88" s="560" t="s">
        <v>751</v>
      </c>
      <c r="AZ88" s="560" t="s">
        <v>751</v>
      </c>
      <c r="BA88" s="560" t="s">
        <v>751</v>
      </c>
      <c r="BB88" s="565"/>
      <c r="BC88" s="565"/>
      <c r="BD88" s="560" t="s">
        <v>751</v>
      </c>
      <c r="BE88" s="564"/>
      <c r="BF88" s="564"/>
      <c r="BG88" s="560" t="s">
        <v>751</v>
      </c>
      <c r="BH88" s="564"/>
      <c r="BI88" s="564"/>
      <c r="BJ88" s="560" t="s">
        <v>751</v>
      </c>
      <c r="BK88" s="560" t="s">
        <v>751</v>
      </c>
      <c r="BL88" s="560" t="s">
        <v>751</v>
      </c>
      <c r="BM88" s="560" t="s">
        <v>751</v>
      </c>
      <c r="BN88" s="562"/>
      <c r="BO88" s="562"/>
      <c r="BP88" s="560" t="s">
        <v>751</v>
      </c>
      <c r="BQ88" s="560" t="s">
        <v>751</v>
      </c>
      <c r="BR88" s="560" t="s">
        <v>751</v>
      </c>
      <c r="BS88" s="560" t="s">
        <v>751</v>
      </c>
      <c r="BT88" s="562" t="s">
        <v>758</v>
      </c>
      <c r="BU88" s="562" t="s">
        <v>758</v>
      </c>
      <c r="BV88" s="560" t="s">
        <v>751</v>
      </c>
    </row>
    <row r="89" spans="1:74" x14ac:dyDescent="0.25">
      <c r="A89" s="566">
        <v>41975</v>
      </c>
      <c r="B89" s="560" t="s">
        <v>751</v>
      </c>
      <c r="C89" s="560" t="s">
        <v>751</v>
      </c>
      <c r="D89" s="560" t="s">
        <v>751</v>
      </c>
      <c r="E89" s="560" t="s">
        <v>751</v>
      </c>
      <c r="F89" s="560" t="s">
        <v>751</v>
      </c>
      <c r="G89" s="560" t="s">
        <v>751</v>
      </c>
      <c r="H89" s="560" t="s">
        <v>751</v>
      </c>
      <c r="I89" s="560" t="s">
        <v>751</v>
      </c>
      <c r="J89" s="560" t="s">
        <v>751</v>
      </c>
      <c r="K89" s="560" t="s">
        <v>751</v>
      </c>
      <c r="L89" s="560" t="s">
        <v>751</v>
      </c>
      <c r="M89" s="560" t="s">
        <v>751</v>
      </c>
      <c r="N89" s="560" t="s">
        <v>751</v>
      </c>
      <c r="O89" s="560" t="s">
        <v>751</v>
      </c>
      <c r="P89" s="560" t="s">
        <v>751</v>
      </c>
      <c r="Q89" s="560" t="s">
        <v>751</v>
      </c>
      <c r="R89" s="560" t="s">
        <v>751</v>
      </c>
      <c r="S89" s="560" t="s">
        <v>751</v>
      </c>
      <c r="T89" s="560" t="s">
        <v>751</v>
      </c>
      <c r="U89" s="560" t="s">
        <v>751</v>
      </c>
      <c r="V89" s="560" t="s">
        <v>751</v>
      </c>
      <c r="W89" s="570"/>
      <c r="X89" s="570"/>
      <c r="Y89" s="570"/>
      <c r="Z89" s="565"/>
      <c r="AA89" s="565"/>
      <c r="AB89" s="560" t="s">
        <v>751</v>
      </c>
      <c r="AC89" s="565"/>
      <c r="AD89" s="565"/>
      <c r="AE89" s="560" t="s">
        <v>751</v>
      </c>
      <c r="AF89" s="567" t="s">
        <v>751</v>
      </c>
      <c r="AG89" s="567" t="s">
        <v>751</v>
      </c>
      <c r="AH89" s="560" t="s">
        <v>751</v>
      </c>
      <c r="AI89" s="565"/>
      <c r="AJ89" s="565"/>
      <c r="AK89" s="560" t="s">
        <v>751</v>
      </c>
      <c r="AL89" s="565"/>
      <c r="AM89" s="565"/>
      <c r="AN89" s="560" t="s">
        <v>751</v>
      </c>
      <c r="AO89" s="565"/>
      <c r="AP89" s="565"/>
      <c r="AQ89" s="560" t="s">
        <v>751</v>
      </c>
      <c r="AR89" s="566">
        <v>41975</v>
      </c>
      <c r="AS89" s="560" t="s">
        <v>751</v>
      </c>
      <c r="AT89" s="560" t="s">
        <v>751</v>
      </c>
      <c r="AU89" s="560" t="s">
        <v>751</v>
      </c>
      <c r="AV89" s="560" t="s">
        <v>751</v>
      </c>
      <c r="AW89" s="560" t="s">
        <v>751</v>
      </c>
      <c r="AX89" s="560" t="s">
        <v>751</v>
      </c>
      <c r="AY89" s="560" t="s">
        <v>751</v>
      </c>
      <c r="AZ89" s="560" t="s">
        <v>751</v>
      </c>
      <c r="BA89" s="560" t="s">
        <v>751</v>
      </c>
      <c r="BB89" s="565"/>
      <c r="BC89" s="565"/>
      <c r="BD89" s="560" t="s">
        <v>751</v>
      </c>
      <c r="BE89" s="564"/>
      <c r="BF89" s="564"/>
      <c r="BG89" s="560" t="s">
        <v>751</v>
      </c>
      <c r="BH89" s="564"/>
      <c r="BI89" s="564"/>
      <c r="BJ89" s="560" t="s">
        <v>751</v>
      </c>
      <c r="BK89" s="560" t="s">
        <v>751</v>
      </c>
      <c r="BL89" s="560" t="s">
        <v>751</v>
      </c>
      <c r="BM89" s="560" t="s">
        <v>751</v>
      </c>
      <c r="BN89" s="562"/>
      <c r="BO89" s="562"/>
      <c r="BP89" s="560" t="s">
        <v>751</v>
      </c>
      <c r="BQ89" s="560" t="s">
        <v>751</v>
      </c>
      <c r="BR89" s="560" t="s">
        <v>751</v>
      </c>
      <c r="BS89" s="560" t="s">
        <v>751</v>
      </c>
      <c r="BT89" s="562" t="s">
        <v>758</v>
      </c>
      <c r="BU89" s="562" t="s">
        <v>758</v>
      </c>
      <c r="BV89" s="560" t="s">
        <v>751</v>
      </c>
    </row>
    <row r="90" spans="1:74" x14ac:dyDescent="0.25">
      <c r="A90" s="566">
        <v>41976</v>
      </c>
      <c r="B90" s="560" t="s">
        <v>751</v>
      </c>
      <c r="C90" s="560" t="s">
        <v>751</v>
      </c>
      <c r="D90" s="560" t="s">
        <v>751</v>
      </c>
      <c r="E90" s="560" t="s">
        <v>751</v>
      </c>
      <c r="F90" s="560" t="s">
        <v>751</v>
      </c>
      <c r="G90" s="560" t="s">
        <v>751</v>
      </c>
      <c r="H90" s="560" t="s">
        <v>751</v>
      </c>
      <c r="I90" s="560" t="s">
        <v>751</v>
      </c>
      <c r="J90" s="560" t="s">
        <v>751</v>
      </c>
      <c r="K90" s="560" t="s">
        <v>751</v>
      </c>
      <c r="L90" s="560" t="s">
        <v>751</v>
      </c>
      <c r="M90" s="560" t="s">
        <v>751</v>
      </c>
      <c r="N90" s="560" t="s">
        <v>751</v>
      </c>
      <c r="O90" s="560" t="s">
        <v>751</v>
      </c>
      <c r="P90" s="560" t="s">
        <v>751</v>
      </c>
      <c r="Q90" s="560" t="s">
        <v>751</v>
      </c>
      <c r="R90" s="560" t="s">
        <v>751</v>
      </c>
      <c r="S90" s="560" t="s">
        <v>751</v>
      </c>
      <c r="T90" s="560" t="s">
        <v>751</v>
      </c>
      <c r="U90" s="560" t="s">
        <v>751</v>
      </c>
      <c r="V90" s="560" t="s">
        <v>751</v>
      </c>
      <c r="W90" s="570"/>
      <c r="X90" s="570"/>
      <c r="Y90" s="570"/>
      <c r="Z90" s="565"/>
      <c r="AA90" s="565"/>
      <c r="AB90" s="560" t="s">
        <v>751</v>
      </c>
      <c r="AC90" s="565"/>
      <c r="AD90" s="565"/>
      <c r="AE90" s="560" t="s">
        <v>751</v>
      </c>
      <c r="AF90" s="560" t="s">
        <v>751</v>
      </c>
      <c r="AG90" s="560" t="s">
        <v>751</v>
      </c>
      <c r="AH90" s="560" t="s">
        <v>751</v>
      </c>
      <c r="AI90" s="565"/>
      <c r="AJ90" s="565"/>
      <c r="AK90" s="560" t="s">
        <v>751</v>
      </c>
      <c r="AL90" s="565"/>
      <c r="AM90" s="565"/>
      <c r="AN90" s="560" t="s">
        <v>751</v>
      </c>
      <c r="AO90" s="565"/>
      <c r="AP90" s="565"/>
      <c r="AQ90" s="560" t="s">
        <v>751</v>
      </c>
      <c r="AR90" s="566">
        <v>41976</v>
      </c>
      <c r="AS90" s="560" t="s">
        <v>751</v>
      </c>
      <c r="AT90" s="560" t="s">
        <v>751</v>
      </c>
      <c r="AU90" s="560" t="s">
        <v>751</v>
      </c>
      <c r="AV90" s="560" t="s">
        <v>751</v>
      </c>
      <c r="AW90" s="560" t="s">
        <v>751</v>
      </c>
      <c r="AX90" s="560" t="s">
        <v>751</v>
      </c>
      <c r="AY90" s="560" t="s">
        <v>751</v>
      </c>
      <c r="AZ90" s="560" t="s">
        <v>751</v>
      </c>
      <c r="BA90" s="560" t="s">
        <v>751</v>
      </c>
      <c r="BB90" s="565"/>
      <c r="BC90" s="565"/>
      <c r="BD90" s="560" t="s">
        <v>751</v>
      </c>
      <c r="BE90" s="564"/>
      <c r="BF90" s="564"/>
      <c r="BG90" s="560" t="s">
        <v>751</v>
      </c>
      <c r="BH90" s="564"/>
      <c r="BI90" s="564"/>
      <c r="BJ90" s="560" t="s">
        <v>751</v>
      </c>
      <c r="BK90" s="560" t="s">
        <v>751</v>
      </c>
      <c r="BL90" s="560" t="s">
        <v>751</v>
      </c>
      <c r="BM90" s="560" t="s">
        <v>751</v>
      </c>
      <c r="BN90" s="567" t="s">
        <v>751</v>
      </c>
      <c r="BO90" s="562"/>
      <c r="BP90" s="560" t="s">
        <v>751</v>
      </c>
      <c r="BQ90" s="560" t="s">
        <v>751</v>
      </c>
      <c r="BR90" s="560" t="s">
        <v>751</v>
      </c>
      <c r="BS90" s="560" t="s">
        <v>751</v>
      </c>
      <c r="BT90" s="562" t="s">
        <v>758</v>
      </c>
      <c r="BU90" s="562" t="s">
        <v>758</v>
      </c>
      <c r="BV90" s="560" t="s">
        <v>751</v>
      </c>
    </row>
    <row r="91" spans="1:74" x14ac:dyDescent="0.25">
      <c r="A91" s="566">
        <v>41977</v>
      </c>
      <c r="B91" s="560" t="s">
        <v>751</v>
      </c>
      <c r="C91" s="560" t="s">
        <v>751</v>
      </c>
      <c r="D91" s="560" t="s">
        <v>751</v>
      </c>
      <c r="E91" s="560" t="s">
        <v>751</v>
      </c>
      <c r="F91" s="560" t="s">
        <v>751</v>
      </c>
      <c r="G91" s="560" t="s">
        <v>751</v>
      </c>
      <c r="H91" s="560" t="s">
        <v>751</v>
      </c>
      <c r="I91" s="560" t="s">
        <v>751</v>
      </c>
      <c r="J91" s="560" t="s">
        <v>751</v>
      </c>
      <c r="K91" s="560" t="s">
        <v>751</v>
      </c>
      <c r="L91" s="560" t="s">
        <v>751</v>
      </c>
      <c r="M91" s="560" t="s">
        <v>751</v>
      </c>
      <c r="N91" s="560" t="s">
        <v>751</v>
      </c>
      <c r="O91" s="560" t="s">
        <v>751</v>
      </c>
      <c r="P91" s="560" t="s">
        <v>751</v>
      </c>
      <c r="Q91" s="560" t="s">
        <v>751</v>
      </c>
      <c r="R91" s="560" t="s">
        <v>751</v>
      </c>
      <c r="S91" s="567" t="s">
        <v>751</v>
      </c>
      <c r="T91" s="560" t="s">
        <v>751</v>
      </c>
      <c r="U91" s="560" t="s">
        <v>751</v>
      </c>
      <c r="V91" s="560" t="s">
        <v>751</v>
      </c>
      <c r="W91" s="570"/>
      <c r="X91" s="570"/>
      <c r="Y91" s="570"/>
      <c r="Z91" s="565"/>
      <c r="AA91" s="565"/>
      <c r="AB91" s="560" t="s">
        <v>751</v>
      </c>
      <c r="AC91" s="565"/>
      <c r="AD91" s="565"/>
      <c r="AE91" s="560" t="s">
        <v>751</v>
      </c>
      <c r="AF91" s="560" t="s">
        <v>751</v>
      </c>
      <c r="AG91" s="560" t="s">
        <v>751</v>
      </c>
      <c r="AH91" s="560" t="s">
        <v>751</v>
      </c>
      <c r="AI91" s="565"/>
      <c r="AJ91" s="565"/>
      <c r="AK91" s="560" t="s">
        <v>751</v>
      </c>
      <c r="AL91" s="565"/>
      <c r="AM91" s="565"/>
      <c r="AN91" s="560" t="s">
        <v>751</v>
      </c>
      <c r="AO91" s="565"/>
      <c r="AP91" s="565"/>
      <c r="AQ91" s="560" t="s">
        <v>751</v>
      </c>
      <c r="AR91" s="566">
        <v>41977</v>
      </c>
      <c r="AS91" s="560" t="s">
        <v>751</v>
      </c>
      <c r="AT91" s="560" t="s">
        <v>751</v>
      </c>
      <c r="AU91" s="560" t="s">
        <v>751</v>
      </c>
      <c r="AV91" s="560" t="s">
        <v>751</v>
      </c>
      <c r="AW91" s="560" t="s">
        <v>751</v>
      </c>
      <c r="AX91" s="560" t="s">
        <v>751</v>
      </c>
      <c r="AY91" s="560" t="s">
        <v>751</v>
      </c>
      <c r="AZ91" s="560" t="s">
        <v>751</v>
      </c>
      <c r="BA91" s="560" t="s">
        <v>751</v>
      </c>
      <c r="BB91" s="565"/>
      <c r="BC91" s="565"/>
      <c r="BD91" s="560" t="s">
        <v>751</v>
      </c>
      <c r="BE91" s="564"/>
      <c r="BF91" s="564"/>
      <c r="BG91" s="560" t="s">
        <v>751</v>
      </c>
      <c r="BH91" s="564"/>
      <c r="BI91" s="564"/>
      <c r="BJ91" s="560" t="s">
        <v>751</v>
      </c>
      <c r="BK91" s="560" t="s">
        <v>751</v>
      </c>
      <c r="BL91" s="560" t="s">
        <v>751</v>
      </c>
      <c r="BM91" s="560" t="s">
        <v>751</v>
      </c>
      <c r="BN91" s="562"/>
      <c r="BO91" s="562"/>
      <c r="BP91" s="560" t="s">
        <v>751</v>
      </c>
      <c r="BQ91" s="560" t="s">
        <v>751</v>
      </c>
      <c r="BR91" s="560" t="s">
        <v>751</v>
      </c>
      <c r="BS91" s="560" t="s">
        <v>751</v>
      </c>
      <c r="BT91" s="562" t="s">
        <v>758</v>
      </c>
      <c r="BU91" s="562" t="s">
        <v>758</v>
      </c>
      <c r="BV91" s="560" t="s">
        <v>751</v>
      </c>
    </row>
    <row r="92" spans="1:74" x14ac:dyDescent="0.25">
      <c r="A92" s="566">
        <v>41978</v>
      </c>
      <c r="B92" s="560" t="s">
        <v>751</v>
      </c>
      <c r="C92" s="560" t="s">
        <v>751</v>
      </c>
      <c r="D92" s="560" t="s">
        <v>751</v>
      </c>
      <c r="E92" s="560" t="s">
        <v>751</v>
      </c>
      <c r="F92" s="560" t="s">
        <v>751</v>
      </c>
      <c r="G92" s="560" t="s">
        <v>751</v>
      </c>
      <c r="H92" s="560" t="s">
        <v>751</v>
      </c>
      <c r="I92" s="560" t="s">
        <v>751</v>
      </c>
      <c r="J92" s="560" t="s">
        <v>751</v>
      </c>
      <c r="K92" s="560" t="s">
        <v>751</v>
      </c>
      <c r="L92" s="560" t="s">
        <v>751</v>
      </c>
      <c r="M92" s="560" t="s">
        <v>751</v>
      </c>
      <c r="N92" s="560" t="s">
        <v>751</v>
      </c>
      <c r="O92" s="560" t="s">
        <v>751</v>
      </c>
      <c r="P92" s="560" t="s">
        <v>751</v>
      </c>
      <c r="Q92" s="560" t="s">
        <v>751</v>
      </c>
      <c r="R92" s="560" t="s">
        <v>751</v>
      </c>
      <c r="S92" s="567" t="s">
        <v>751</v>
      </c>
      <c r="T92" s="560" t="s">
        <v>751</v>
      </c>
      <c r="U92" s="560" t="s">
        <v>751</v>
      </c>
      <c r="V92" s="560" t="s">
        <v>751</v>
      </c>
      <c r="W92" s="570"/>
      <c r="X92" s="570"/>
      <c r="Y92" s="570"/>
      <c r="Z92" s="565"/>
      <c r="AA92" s="565"/>
      <c r="AB92" s="560" t="s">
        <v>751</v>
      </c>
      <c r="AC92" s="565"/>
      <c r="AD92" s="565"/>
      <c r="AE92" s="560" t="s">
        <v>751</v>
      </c>
      <c r="AF92" s="560" t="s">
        <v>751</v>
      </c>
      <c r="AG92" s="560" t="s">
        <v>751</v>
      </c>
      <c r="AH92" s="560" t="s">
        <v>751</v>
      </c>
      <c r="AI92" s="565"/>
      <c r="AJ92" s="565"/>
      <c r="AK92" s="560" t="s">
        <v>751</v>
      </c>
      <c r="AL92" s="565"/>
      <c r="AM92" s="565"/>
      <c r="AN92" s="560" t="s">
        <v>751</v>
      </c>
      <c r="AO92" s="565"/>
      <c r="AP92" s="565"/>
      <c r="AQ92" s="560" t="s">
        <v>751</v>
      </c>
      <c r="AR92" s="566">
        <v>41978</v>
      </c>
      <c r="AS92" s="560" t="s">
        <v>751</v>
      </c>
      <c r="AT92" s="560" t="s">
        <v>751</v>
      </c>
      <c r="AU92" s="560" t="s">
        <v>751</v>
      </c>
      <c r="AV92" s="560" t="s">
        <v>751</v>
      </c>
      <c r="AW92" s="560" t="s">
        <v>751</v>
      </c>
      <c r="AX92" s="560" t="s">
        <v>751</v>
      </c>
      <c r="AY92" s="560" t="s">
        <v>751</v>
      </c>
      <c r="AZ92" s="560" t="s">
        <v>751</v>
      </c>
      <c r="BA92" s="560" t="s">
        <v>751</v>
      </c>
      <c r="BB92" s="565"/>
      <c r="BC92" s="565"/>
      <c r="BD92" s="560" t="s">
        <v>751</v>
      </c>
      <c r="BE92" s="564"/>
      <c r="BF92" s="564"/>
      <c r="BG92" s="560" t="s">
        <v>751</v>
      </c>
      <c r="BH92" s="564"/>
      <c r="BI92" s="564"/>
      <c r="BJ92" s="560" t="s">
        <v>751</v>
      </c>
      <c r="BK92" s="560" t="s">
        <v>751</v>
      </c>
      <c r="BL92" s="560" t="s">
        <v>751</v>
      </c>
      <c r="BM92" s="560" t="s">
        <v>751</v>
      </c>
      <c r="BN92" s="562"/>
      <c r="BO92" s="562"/>
      <c r="BP92" s="560" t="s">
        <v>751</v>
      </c>
      <c r="BQ92" s="560" t="s">
        <v>751</v>
      </c>
      <c r="BR92" s="560" t="s">
        <v>751</v>
      </c>
      <c r="BS92" s="560" t="s">
        <v>751</v>
      </c>
      <c r="BT92" s="562" t="s">
        <v>758</v>
      </c>
      <c r="BU92" s="562" t="s">
        <v>758</v>
      </c>
      <c r="BV92" s="560" t="s">
        <v>751</v>
      </c>
    </row>
    <row r="93" spans="1:74" x14ac:dyDescent="0.25">
      <c r="A93" s="566">
        <v>41979</v>
      </c>
      <c r="B93" s="560" t="s">
        <v>751</v>
      </c>
      <c r="C93" s="560" t="s">
        <v>751</v>
      </c>
      <c r="D93" s="560" t="s">
        <v>751</v>
      </c>
      <c r="E93" s="560" t="s">
        <v>751</v>
      </c>
      <c r="F93" s="560" t="s">
        <v>751</v>
      </c>
      <c r="G93" s="560" t="s">
        <v>751</v>
      </c>
      <c r="H93" s="560" t="s">
        <v>751</v>
      </c>
      <c r="I93" s="560" t="s">
        <v>751</v>
      </c>
      <c r="J93" s="560" t="s">
        <v>751</v>
      </c>
      <c r="K93" s="560" t="s">
        <v>751</v>
      </c>
      <c r="L93" s="560" t="s">
        <v>751</v>
      </c>
      <c r="M93" s="560" t="s">
        <v>751</v>
      </c>
      <c r="N93" s="560" t="s">
        <v>751</v>
      </c>
      <c r="O93" s="560" t="s">
        <v>751</v>
      </c>
      <c r="P93" s="560" t="s">
        <v>751</v>
      </c>
      <c r="Q93" s="560" t="s">
        <v>751</v>
      </c>
      <c r="R93" s="560" t="s">
        <v>751</v>
      </c>
      <c r="S93" s="560" t="s">
        <v>751</v>
      </c>
      <c r="T93" s="560" t="s">
        <v>751</v>
      </c>
      <c r="U93" s="560" t="s">
        <v>751</v>
      </c>
      <c r="V93" s="560" t="s">
        <v>751</v>
      </c>
      <c r="W93" s="570"/>
      <c r="X93" s="570"/>
      <c r="Y93" s="570"/>
      <c r="Z93" s="565"/>
      <c r="AA93" s="565"/>
      <c r="AB93" s="560" t="s">
        <v>751</v>
      </c>
      <c r="AC93" s="565"/>
      <c r="AD93" s="565"/>
      <c r="AE93" s="560" t="s">
        <v>751</v>
      </c>
      <c r="AF93" s="560" t="s">
        <v>751</v>
      </c>
      <c r="AG93" s="560" t="s">
        <v>751</v>
      </c>
      <c r="AH93" s="560" t="s">
        <v>751</v>
      </c>
      <c r="AI93" s="565"/>
      <c r="AJ93" s="565"/>
      <c r="AK93" s="560" t="s">
        <v>751</v>
      </c>
      <c r="AL93" s="565"/>
      <c r="AM93" s="565"/>
      <c r="AN93" s="560" t="s">
        <v>751</v>
      </c>
      <c r="AO93" s="565"/>
      <c r="AP93" s="565"/>
      <c r="AQ93" s="560" t="s">
        <v>751</v>
      </c>
      <c r="AR93" s="566">
        <v>41979</v>
      </c>
      <c r="AS93" s="560" t="s">
        <v>751</v>
      </c>
      <c r="AT93" s="560" t="s">
        <v>751</v>
      </c>
      <c r="AU93" s="560" t="s">
        <v>751</v>
      </c>
      <c r="AV93" s="560" t="s">
        <v>751</v>
      </c>
      <c r="AW93" s="560" t="s">
        <v>751</v>
      </c>
      <c r="AX93" s="560" t="s">
        <v>751</v>
      </c>
      <c r="AY93" s="560" t="s">
        <v>751</v>
      </c>
      <c r="AZ93" s="560" t="s">
        <v>751</v>
      </c>
      <c r="BA93" s="560" t="s">
        <v>751</v>
      </c>
      <c r="BB93" s="565"/>
      <c r="BC93" s="565"/>
      <c r="BD93" s="563" t="s">
        <v>758</v>
      </c>
      <c r="BE93" s="564"/>
      <c r="BF93" s="564"/>
      <c r="BG93" s="560" t="s">
        <v>751</v>
      </c>
      <c r="BH93" s="564"/>
      <c r="BI93" s="564"/>
      <c r="BJ93" s="560" t="s">
        <v>751</v>
      </c>
      <c r="BK93" s="560" t="s">
        <v>751</v>
      </c>
      <c r="BL93" s="560" t="s">
        <v>751</v>
      </c>
      <c r="BM93" s="560" t="s">
        <v>751</v>
      </c>
      <c r="BN93" s="562"/>
      <c r="BO93" s="562"/>
      <c r="BP93" s="560" t="s">
        <v>751</v>
      </c>
      <c r="BQ93" s="560" t="s">
        <v>751</v>
      </c>
      <c r="BR93" s="560" t="s">
        <v>751</v>
      </c>
      <c r="BS93" s="560" t="s">
        <v>751</v>
      </c>
      <c r="BT93" s="562" t="s">
        <v>758</v>
      </c>
      <c r="BU93" s="562" t="s">
        <v>758</v>
      </c>
      <c r="BV93" s="560" t="s">
        <v>751</v>
      </c>
    </row>
    <row r="94" spans="1:74" x14ac:dyDescent="0.25">
      <c r="A94" s="566">
        <v>41980</v>
      </c>
      <c r="B94" s="560" t="s">
        <v>751</v>
      </c>
      <c r="C94" s="560" t="s">
        <v>751</v>
      </c>
      <c r="D94" s="560" t="s">
        <v>751</v>
      </c>
      <c r="E94" s="560" t="s">
        <v>751</v>
      </c>
      <c r="F94" s="560" t="s">
        <v>751</v>
      </c>
      <c r="G94" s="560" t="s">
        <v>751</v>
      </c>
      <c r="H94" s="560" t="s">
        <v>751</v>
      </c>
      <c r="I94" s="560" t="s">
        <v>751</v>
      </c>
      <c r="J94" s="560" t="s">
        <v>751</v>
      </c>
      <c r="K94" s="560" t="s">
        <v>751</v>
      </c>
      <c r="L94" s="560" t="s">
        <v>751</v>
      </c>
      <c r="M94" s="560" t="s">
        <v>751</v>
      </c>
      <c r="N94" s="560" t="s">
        <v>751</v>
      </c>
      <c r="O94" s="560" t="s">
        <v>751</v>
      </c>
      <c r="P94" s="560" t="s">
        <v>751</v>
      </c>
      <c r="Q94" s="560" t="s">
        <v>751</v>
      </c>
      <c r="R94" s="560" t="s">
        <v>751</v>
      </c>
      <c r="S94" s="560" t="s">
        <v>751</v>
      </c>
      <c r="T94" s="560" t="s">
        <v>751</v>
      </c>
      <c r="U94" s="560" t="s">
        <v>751</v>
      </c>
      <c r="V94" s="560" t="s">
        <v>751</v>
      </c>
      <c r="W94" s="570"/>
      <c r="X94" s="570"/>
      <c r="Y94" s="570"/>
      <c r="Z94" s="565"/>
      <c r="AA94" s="565"/>
      <c r="AB94" s="560" t="s">
        <v>751</v>
      </c>
      <c r="AC94" s="565"/>
      <c r="AD94" s="565"/>
      <c r="AE94" s="560" t="s">
        <v>751</v>
      </c>
      <c r="AF94" s="560" t="s">
        <v>751</v>
      </c>
      <c r="AG94" s="560" t="s">
        <v>751</v>
      </c>
      <c r="AH94" s="560" t="s">
        <v>751</v>
      </c>
      <c r="AI94" s="565"/>
      <c r="AJ94" s="565"/>
      <c r="AK94" s="560" t="s">
        <v>751</v>
      </c>
      <c r="AL94" s="565"/>
      <c r="AM94" s="565"/>
      <c r="AN94" s="560" t="s">
        <v>751</v>
      </c>
      <c r="AO94" s="565"/>
      <c r="AP94" s="565"/>
      <c r="AQ94" s="560" t="s">
        <v>751</v>
      </c>
      <c r="AR94" s="566">
        <v>41980</v>
      </c>
      <c r="AS94" s="560" t="s">
        <v>751</v>
      </c>
      <c r="AT94" s="560" t="s">
        <v>751</v>
      </c>
      <c r="AU94" s="560" t="s">
        <v>751</v>
      </c>
      <c r="AV94" s="560" t="s">
        <v>751</v>
      </c>
      <c r="AW94" s="560" t="s">
        <v>751</v>
      </c>
      <c r="AX94" s="560" t="s">
        <v>751</v>
      </c>
      <c r="AY94" s="560" t="s">
        <v>751</v>
      </c>
      <c r="AZ94" s="560" t="s">
        <v>751</v>
      </c>
      <c r="BA94" s="560" t="s">
        <v>751</v>
      </c>
      <c r="BB94" s="565"/>
      <c r="BC94" s="565"/>
      <c r="BD94" s="562" t="s">
        <v>758</v>
      </c>
      <c r="BE94" s="564"/>
      <c r="BF94" s="564"/>
      <c r="BG94" s="560" t="s">
        <v>751</v>
      </c>
      <c r="BH94" s="564"/>
      <c r="BI94" s="564"/>
      <c r="BJ94" s="560" t="s">
        <v>751</v>
      </c>
      <c r="BK94" s="560" t="s">
        <v>751</v>
      </c>
      <c r="BL94" s="560" t="s">
        <v>751</v>
      </c>
      <c r="BM94" s="560" t="s">
        <v>751</v>
      </c>
      <c r="BN94" s="567" t="s">
        <v>751</v>
      </c>
      <c r="BO94" s="562"/>
      <c r="BP94" s="560" t="s">
        <v>751</v>
      </c>
      <c r="BQ94" s="560" t="s">
        <v>751</v>
      </c>
      <c r="BR94" s="560" t="s">
        <v>751</v>
      </c>
      <c r="BS94" s="560" t="s">
        <v>751</v>
      </c>
      <c r="BT94" s="562" t="s">
        <v>758</v>
      </c>
      <c r="BU94" s="562" t="s">
        <v>758</v>
      </c>
      <c r="BV94" s="560" t="s">
        <v>751</v>
      </c>
    </row>
    <row r="95" spans="1:74" x14ac:dyDescent="0.25">
      <c r="A95" s="566">
        <v>41981</v>
      </c>
      <c r="B95" s="560" t="s">
        <v>751</v>
      </c>
      <c r="C95" s="560" t="s">
        <v>751</v>
      </c>
      <c r="D95" s="560" t="s">
        <v>751</v>
      </c>
      <c r="E95" s="560" t="s">
        <v>751</v>
      </c>
      <c r="F95" s="560" t="s">
        <v>751</v>
      </c>
      <c r="G95" s="560" t="s">
        <v>751</v>
      </c>
      <c r="H95" s="560" t="s">
        <v>751</v>
      </c>
      <c r="I95" s="560" t="s">
        <v>751</v>
      </c>
      <c r="J95" s="560" t="s">
        <v>751</v>
      </c>
      <c r="K95" s="560" t="s">
        <v>751</v>
      </c>
      <c r="L95" s="560" t="s">
        <v>751</v>
      </c>
      <c r="M95" s="560" t="s">
        <v>751</v>
      </c>
      <c r="N95" s="560" t="s">
        <v>751</v>
      </c>
      <c r="O95" s="560" t="s">
        <v>751</v>
      </c>
      <c r="P95" s="560" t="s">
        <v>751</v>
      </c>
      <c r="Q95" s="560" t="s">
        <v>751</v>
      </c>
      <c r="R95" s="560" t="s">
        <v>751</v>
      </c>
      <c r="S95" s="560" t="s">
        <v>751</v>
      </c>
      <c r="T95" s="560" t="s">
        <v>751</v>
      </c>
      <c r="U95" s="560" t="s">
        <v>751</v>
      </c>
      <c r="V95" s="560" t="s">
        <v>751</v>
      </c>
      <c r="W95" s="570"/>
      <c r="X95" s="570"/>
      <c r="Y95" s="570"/>
      <c r="Z95" s="565"/>
      <c r="AA95" s="565"/>
      <c r="AB95" s="560" t="s">
        <v>751</v>
      </c>
      <c r="AC95" s="565"/>
      <c r="AD95" s="565"/>
      <c r="AE95" s="560" t="s">
        <v>751</v>
      </c>
      <c r="AF95" s="560" t="s">
        <v>751</v>
      </c>
      <c r="AG95" s="560" t="s">
        <v>751</v>
      </c>
      <c r="AH95" s="560" t="s">
        <v>751</v>
      </c>
      <c r="AI95" s="565"/>
      <c r="AJ95" s="565"/>
      <c r="AK95" s="560" t="s">
        <v>751</v>
      </c>
      <c r="AL95" s="565"/>
      <c r="AM95" s="565"/>
      <c r="AN95" s="560" t="s">
        <v>751</v>
      </c>
      <c r="AO95" s="565"/>
      <c r="AP95" s="565"/>
      <c r="AQ95" s="560" t="s">
        <v>751</v>
      </c>
      <c r="AR95" s="566">
        <v>41981</v>
      </c>
      <c r="AS95" s="560" t="s">
        <v>751</v>
      </c>
      <c r="AT95" s="560" t="s">
        <v>751</v>
      </c>
      <c r="AU95" s="560" t="s">
        <v>751</v>
      </c>
      <c r="AV95" s="560" t="s">
        <v>751</v>
      </c>
      <c r="AW95" s="560" t="s">
        <v>751</v>
      </c>
      <c r="AX95" s="560" t="s">
        <v>751</v>
      </c>
      <c r="AY95" s="560" t="s">
        <v>751</v>
      </c>
      <c r="AZ95" s="560" t="s">
        <v>751</v>
      </c>
      <c r="BA95" s="560" t="s">
        <v>751</v>
      </c>
      <c r="BB95" s="565"/>
      <c r="BC95" s="565"/>
      <c r="BD95" s="560" t="s">
        <v>751</v>
      </c>
      <c r="BE95" s="564"/>
      <c r="BF95" s="564"/>
      <c r="BG95" s="560" t="s">
        <v>751</v>
      </c>
      <c r="BH95" s="564"/>
      <c r="BI95" s="564"/>
      <c r="BJ95" s="560" t="s">
        <v>751</v>
      </c>
      <c r="BK95" s="560" t="s">
        <v>751</v>
      </c>
      <c r="BL95" s="560" t="s">
        <v>751</v>
      </c>
      <c r="BM95" s="560" t="s">
        <v>751</v>
      </c>
      <c r="BN95" s="562"/>
      <c r="BO95" s="562"/>
      <c r="BP95" s="560" t="s">
        <v>751</v>
      </c>
      <c r="BQ95" s="560" t="s">
        <v>751</v>
      </c>
      <c r="BR95" s="560" t="s">
        <v>751</v>
      </c>
      <c r="BS95" s="560" t="s">
        <v>751</v>
      </c>
      <c r="BT95" s="562" t="s">
        <v>758</v>
      </c>
      <c r="BU95" s="562" t="s">
        <v>758</v>
      </c>
      <c r="BV95" s="560" t="s">
        <v>751</v>
      </c>
    </row>
    <row r="96" spans="1:74" x14ac:dyDescent="0.25">
      <c r="A96" s="566">
        <v>41982</v>
      </c>
      <c r="B96" s="560" t="s">
        <v>751</v>
      </c>
      <c r="C96" s="560" t="s">
        <v>751</v>
      </c>
      <c r="D96" s="560" t="s">
        <v>751</v>
      </c>
      <c r="E96" s="560" t="s">
        <v>751</v>
      </c>
      <c r="F96" s="560" t="s">
        <v>751</v>
      </c>
      <c r="G96" s="560" t="s">
        <v>751</v>
      </c>
      <c r="H96" s="560" t="s">
        <v>751</v>
      </c>
      <c r="I96" s="560" t="s">
        <v>751</v>
      </c>
      <c r="J96" s="560" t="s">
        <v>751</v>
      </c>
      <c r="K96" s="560" t="s">
        <v>751</v>
      </c>
      <c r="L96" s="560" t="s">
        <v>751</v>
      </c>
      <c r="M96" s="560" t="s">
        <v>751</v>
      </c>
      <c r="N96" s="560" t="s">
        <v>751</v>
      </c>
      <c r="O96" s="560" t="s">
        <v>751</v>
      </c>
      <c r="P96" s="560" t="s">
        <v>751</v>
      </c>
      <c r="Q96" s="560" t="s">
        <v>751</v>
      </c>
      <c r="R96" s="560" t="s">
        <v>751</v>
      </c>
      <c r="S96" s="567" t="s">
        <v>751</v>
      </c>
      <c r="T96" s="560" t="s">
        <v>751</v>
      </c>
      <c r="U96" s="560" t="s">
        <v>751</v>
      </c>
      <c r="V96" s="560" t="s">
        <v>751</v>
      </c>
      <c r="W96" s="570"/>
      <c r="X96" s="570"/>
      <c r="Y96" s="570"/>
      <c r="Z96" s="565"/>
      <c r="AA96" s="565"/>
      <c r="AB96" s="560" t="s">
        <v>751</v>
      </c>
      <c r="AC96" s="565"/>
      <c r="AD96" s="565"/>
      <c r="AE96" s="560" t="s">
        <v>751</v>
      </c>
      <c r="AF96" s="560" t="s">
        <v>751</v>
      </c>
      <c r="AG96" s="560" t="s">
        <v>751</v>
      </c>
      <c r="AH96" s="560" t="s">
        <v>751</v>
      </c>
      <c r="AI96" s="565"/>
      <c r="AJ96" s="565"/>
      <c r="AK96" s="560" t="s">
        <v>751</v>
      </c>
      <c r="AL96" s="565"/>
      <c r="AM96" s="565"/>
      <c r="AN96" s="560" t="s">
        <v>751</v>
      </c>
      <c r="AO96" s="565"/>
      <c r="AP96" s="565"/>
      <c r="AQ96" s="560" t="s">
        <v>751</v>
      </c>
      <c r="AR96" s="566">
        <v>41982</v>
      </c>
      <c r="AS96" s="560" t="s">
        <v>751</v>
      </c>
      <c r="AT96" s="560" t="s">
        <v>751</v>
      </c>
      <c r="AU96" s="560" t="s">
        <v>751</v>
      </c>
      <c r="AV96" s="560" t="s">
        <v>751</v>
      </c>
      <c r="AW96" s="560" t="s">
        <v>751</v>
      </c>
      <c r="AX96" s="560" t="s">
        <v>751</v>
      </c>
      <c r="AY96" s="560" t="s">
        <v>751</v>
      </c>
      <c r="AZ96" s="560" t="s">
        <v>751</v>
      </c>
      <c r="BA96" s="560" t="s">
        <v>751</v>
      </c>
      <c r="BB96" s="565"/>
      <c r="BC96" s="565"/>
      <c r="BD96" s="560" t="s">
        <v>751</v>
      </c>
      <c r="BE96" s="564"/>
      <c r="BF96" s="564"/>
      <c r="BG96" s="560" t="s">
        <v>751</v>
      </c>
      <c r="BH96" s="564"/>
      <c r="BI96" s="564"/>
      <c r="BJ96" s="560" t="s">
        <v>751</v>
      </c>
      <c r="BK96" s="560" t="s">
        <v>751</v>
      </c>
      <c r="BL96" s="560" t="s">
        <v>751</v>
      </c>
      <c r="BM96" s="560" t="s">
        <v>751</v>
      </c>
      <c r="BN96" s="562"/>
      <c r="BO96" s="562"/>
      <c r="BP96" s="560" t="s">
        <v>751</v>
      </c>
      <c r="BQ96" s="560" t="s">
        <v>751</v>
      </c>
      <c r="BR96" s="560" t="s">
        <v>751</v>
      </c>
      <c r="BS96" s="560" t="s">
        <v>751</v>
      </c>
      <c r="BT96" s="562" t="s">
        <v>758</v>
      </c>
      <c r="BU96" s="562" t="s">
        <v>758</v>
      </c>
      <c r="BV96" s="560" t="s">
        <v>751</v>
      </c>
    </row>
    <row r="97" spans="1:74" x14ac:dyDescent="0.25">
      <c r="A97" s="566">
        <v>41983</v>
      </c>
      <c r="B97" s="567" t="s">
        <v>751</v>
      </c>
      <c r="C97" s="560" t="s">
        <v>751</v>
      </c>
      <c r="D97" s="560" t="s">
        <v>751</v>
      </c>
      <c r="E97" s="560" t="s">
        <v>751</v>
      </c>
      <c r="F97" s="560" t="s">
        <v>751</v>
      </c>
      <c r="G97" s="560" t="s">
        <v>751</v>
      </c>
      <c r="H97" s="560" t="s">
        <v>751</v>
      </c>
      <c r="I97" s="560" t="s">
        <v>751</v>
      </c>
      <c r="J97" s="560" t="s">
        <v>751</v>
      </c>
      <c r="K97" s="560" t="s">
        <v>751</v>
      </c>
      <c r="L97" s="560" t="s">
        <v>751</v>
      </c>
      <c r="M97" s="560" t="s">
        <v>751</v>
      </c>
      <c r="N97" s="560" t="s">
        <v>751</v>
      </c>
      <c r="O97" s="560" t="s">
        <v>751</v>
      </c>
      <c r="P97" s="560" t="s">
        <v>751</v>
      </c>
      <c r="Q97" s="560" t="s">
        <v>751</v>
      </c>
      <c r="R97" s="560" t="s">
        <v>751</v>
      </c>
      <c r="S97" s="560" t="s">
        <v>751</v>
      </c>
      <c r="T97" s="567" t="s">
        <v>751</v>
      </c>
      <c r="U97" s="567" t="s">
        <v>751</v>
      </c>
      <c r="V97" s="567" t="s">
        <v>751</v>
      </c>
      <c r="W97" s="565"/>
      <c r="X97" s="565"/>
      <c r="Y97" s="565"/>
      <c r="Z97" s="565"/>
      <c r="AA97" s="565"/>
      <c r="AB97" s="560" t="s">
        <v>751</v>
      </c>
      <c r="AC97" s="565"/>
      <c r="AD97" s="565"/>
      <c r="AE97" s="560" t="s">
        <v>751</v>
      </c>
      <c r="AF97" s="560" t="s">
        <v>751</v>
      </c>
      <c r="AG97" s="560" t="s">
        <v>751</v>
      </c>
      <c r="AH97" s="560" t="s">
        <v>751</v>
      </c>
      <c r="AI97" s="565"/>
      <c r="AJ97" s="565"/>
      <c r="AK97" s="560" t="s">
        <v>751</v>
      </c>
      <c r="AL97" s="565"/>
      <c r="AM97" s="565"/>
      <c r="AN97" s="560" t="s">
        <v>751</v>
      </c>
      <c r="AO97" s="565"/>
      <c r="AP97" s="565"/>
      <c r="AQ97" s="560" t="s">
        <v>751</v>
      </c>
      <c r="AR97" s="566">
        <v>41983</v>
      </c>
      <c r="AS97" s="560" t="s">
        <v>751</v>
      </c>
      <c r="AT97" s="560" t="s">
        <v>751</v>
      </c>
      <c r="AU97" s="560" t="s">
        <v>751</v>
      </c>
      <c r="AV97" s="560" t="s">
        <v>751</v>
      </c>
      <c r="AW97" s="560" t="s">
        <v>751</v>
      </c>
      <c r="AX97" s="560" t="s">
        <v>751</v>
      </c>
      <c r="AY97" s="560" t="s">
        <v>751</v>
      </c>
      <c r="AZ97" s="560" t="s">
        <v>751</v>
      </c>
      <c r="BA97" s="560" t="s">
        <v>751</v>
      </c>
      <c r="BB97" s="565"/>
      <c r="BC97" s="565"/>
      <c r="BD97" s="560" t="s">
        <v>751</v>
      </c>
      <c r="BE97" s="564"/>
      <c r="BF97" s="564"/>
      <c r="BG97" s="560" t="s">
        <v>751</v>
      </c>
      <c r="BH97" s="564"/>
      <c r="BI97" s="564"/>
      <c r="BJ97" s="560" t="s">
        <v>751</v>
      </c>
      <c r="BK97" s="560" t="s">
        <v>751</v>
      </c>
      <c r="BL97" s="560" t="s">
        <v>751</v>
      </c>
      <c r="BM97" s="560" t="s">
        <v>751</v>
      </c>
      <c r="BN97" s="560" t="s">
        <v>751</v>
      </c>
      <c r="BO97" s="562"/>
      <c r="BP97" s="560" t="s">
        <v>751</v>
      </c>
      <c r="BQ97" s="560" t="s">
        <v>751</v>
      </c>
      <c r="BR97" s="560" t="s">
        <v>751</v>
      </c>
      <c r="BS97" s="560" t="s">
        <v>751</v>
      </c>
      <c r="BT97" s="562" t="s">
        <v>758</v>
      </c>
      <c r="BU97" s="562" t="s">
        <v>758</v>
      </c>
      <c r="BV97" s="560" t="s">
        <v>751</v>
      </c>
    </row>
    <row r="98" spans="1:74" x14ac:dyDescent="0.25">
      <c r="A98" s="566">
        <v>41984</v>
      </c>
      <c r="B98" s="560" t="s">
        <v>751</v>
      </c>
      <c r="C98" s="560" t="s">
        <v>751</v>
      </c>
      <c r="D98" s="560" t="s">
        <v>751</v>
      </c>
      <c r="E98" s="560" t="s">
        <v>751</v>
      </c>
      <c r="F98" s="560" t="s">
        <v>751</v>
      </c>
      <c r="G98" s="560" t="s">
        <v>751</v>
      </c>
      <c r="H98" s="560" t="s">
        <v>751</v>
      </c>
      <c r="I98" s="560" t="s">
        <v>751</v>
      </c>
      <c r="J98" s="560" t="s">
        <v>751</v>
      </c>
      <c r="K98" s="560" t="s">
        <v>751</v>
      </c>
      <c r="L98" s="560" t="s">
        <v>751</v>
      </c>
      <c r="M98" s="560" t="s">
        <v>751</v>
      </c>
      <c r="N98" s="560" t="s">
        <v>751</v>
      </c>
      <c r="O98" s="560" t="s">
        <v>751</v>
      </c>
      <c r="P98" s="560" t="s">
        <v>751</v>
      </c>
      <c r="Q98" s="560" t="s">
        <v>751</v>
      </c>
      <c r="R98" s="560" t="s">
        <v>751</v>
      </c>
      <c r="S98" s="567" t="s">
        <v>751</v>
      </c>
      <c r="T98" s="560" t="s">
        <v>751</v>
      </c>
      <c r="U98" s="560" t="s">
        <v>751</v>
      </c>
      <c r="V98" s="560" t="s">
        <v>751</v>
      </c>
      <c r="W98" s="570"/>
      <c r="X98" s="570"/>
      <c r="Y98" s="570"/>
      <c r="Z98" s="565"/>
      <c r="AA98" s="565"/>
      <c r="AB98" s="560" t="s">
        <v>751</v>
      </c>
      <c r="AC98" s="565"/>
      <c r="AD98" s="565"/>
      <c r="AE98" s="560" t="s">
        <v>751</v>
      </c>
      <c r="AF98" s="560" t="s">
        <v>751</v>
      </c>
      <c r="AG98" s="560" t="s">
        <v>751</v>
      </c>
      <c r="AH98" s="560" t="s">
        <v>751</v>
      </c>
      <c r="AI98" s="565"/>
      <c r="AJ98" s="565"/>
      <c r="AK98" s="560" t="s">
        <v>751</v>
      </c>
      <c r="AL98" s="565"/>
      <c r="AM98" s="565"/>
      <c r="AN98" s="560" t="s">
        <v>751</v>
      </c>
      <c r="AO98" s="565"/>
      <c r="AP98" s="565"/>
      <c r="AQ98" s="560" t="s">
        <v>751</v>
      </c>
      <c r="AR98" s="566">
        <v>41984</v>
      </c>
      <c r="AS98" s="560" t="s">
        <v>751</v>
      </c>
      <c r="AT98" s="560" t="s">
        <v>751</v>
      </c>
      <c r="AU98" s="560" t="s">
        <v>751</v>
      </c>
      <c r="AV98" s="560" t="s">
        <v>751</v>
      </c>
      <c r="AW98" s="560" t="s">
        <v>751</v>
      </c>
      <c r="AX98" s="560" t="s">
        <v>751</v>
      </c>
      <c r="AY98" s="560" t="s">
        <v>751</v>
      </c>
      <c r="AZ98" s="560" t="s">
        <v>751</v>
      </c>
      <c r="BA98" s="560" t="s">
        <v>751</v>
      </c>
      <c r="BB98" s="565"/>
      <c r="BC98" s="565"/>
      <c r="BD98" s="560" t="s">
        <v>751</v>
      </c>
      <c r="BE98" s="564"/>
      <c r="BF98" s="564"/>
      <c r="BG98" s="560" t="s">
        <v>751</v>
      </c>
      <c r="BH98" s="564"/>
      <c r="BI98" s="564"/>
      <c r="BJ98" s="560" t="s">
        <v>751</v>
      </c>
      <c r="BK98" s="560" t="s">
        <v>751</v>
      </c>
      <c r="BL98" s="560" t="s">
        <v>751</v>
      </c>
      <c r="BM98" s="560" t="s">
        <v>751</v>
      </c>
      <c r="BN98" s="567" t="s">
        <v>751</v>
      </c>
      <c r="BO98" s="562"/>
      <c r="BP98" s="560" t="s">
        <v>751</v>
      </c>
      <c r="BQ98" s="560" t="s">
        <v>751</v>
      </c>
      <c r="BR98" s="560" t="s">
        <v>751</v>
      </c>
      <c r="BS98" s="560" t="s">
        <v>751</v>
      </c>
      <c r="BT98" s="562" t="s">
        <v>758</v>
      </c>
      <c r="BU98" s="562" t="s">
        <v>758</v>
      </c>
      <c r="BV98" s="560" t="s">
        <v>751</v>
      </c>
    </row>
    <row r="99" spans="1:74" x14ac:dyDescent="0.25">
      <c r="A99" s="566">
        <v>41985</v>
      </c>
      <c r="B99" s="560" t="s">
        <v>751</v>
      </c>
      <c r="C99" s="560" t="s">
        <v>751</v>
      </c>
      <c r="D99" s="560" t="s">
        <v>751</v>
      </c>
      <c r="E99" s="560" t="s">
        <v>751</v>
      </c>
      <c r="F99" s="560" t="s">
        <v>751</v>
      </c>
      <c r="G99" s="560" t="s">
        <v>751</v>
      </c>
      <c r="H99" s="560" t="s">
        <v>751</v>
      </c>
      <c r="I99" s="560" t="s">
        <v>751</v>
      </c>
      <c r="J99" s="560" t="s">
        <v>751</v>
      </c>
      <c r="K99" s="560" t="s">
        <v>751</v>
      </c>
      <c r="L99" s="560" t="s">
        <v>751</v>
      </c>
      <c r="M99" s="560" t="s">
        <v>751</v>
      </c>
      <c r="N99" s="560" t="s">
        <v>751</v>
      </c>
      <c r="O99" s="560" t="s">
        <v>751</v>
      </c>
      <c r="P99" s="560" t="s">
        <v>751</v>
      </c>
      <c r="Q99" s="560" t="s">
        <v>751</v>
      </c>
      <c r="R99" s="560" t="s">
        <v>751</v>
      </c>
      <c r="S99" s="567" t="s">
        <v>751</v>
      </c>
      <c r="T99" s="560" t="s">
        <v>751</v>
      </c>
      <c r="U99" s="560" t="s">
        <v>751</v>
      </c>
      <c r="V99" s="560" t="s">
        <v>751</v>
      </c>
      <c r="W99" s="570"/>
      <c r="X99" s="570"/>
      <c r="Y99" s="570"/>
      <c r="Z99" s="565"/>
      <c r="AA99" s="565"/>
      <c r="AB99" s="561" t="s">
        <v>758</v>
      </c>
      <c r="AC99" s="565"/>
      <c r="AD99" s="565"/>
      <c r="AE99" s="560" t="s">
        <v>751</v>
      </c>
      <c r="AF99" s="560" t="s">
        <v>751</v>
      </c>
      <c r="AG99" s="560" t="s">
        <v>751</v>
      </c>
      <c r="AH99" s="560" t="s">
        <v>751</v>
      </c>
      <c r="AI99" s="565"/>
      <c r="AJ99" s="565"/>
      <c r="AK99" s="560" t="s">
        <v>751</v>
      </c>
      <c r="AL99" s="565"/>
      <c r="AM99" s="565"/>
      <c r="AN99" s="560" t="s">
        <v>751</v>
      </c>
      <c r="AO99" s="565"/>
      <c r="AP99" s="565"/>
      <c r="AQ99" s="560" t="s">
        <v>751</v>
      </c>
      <c r="AR99" s="566">
        <v>41985</v>
      </c>
      <c r="AS99" s="560" t="s">
        <v>751</v>
      </c>
      <c r="AT99" s="560" t="s">
        <v>751</v>
      </c>
      <c r="AU99" s="560" t="s">
        <v>751</v>
      </c>
      <c r="AV99" s="560" t="s">
        <v>751</v>
      </c>
      <c r="AW99" s="560" t="s">
        <v>751</v>
      </c>
      <c r="AX99" s="560" t="s">
        <v>751</v>
      </c>
      <c r="AY99" s="560" t="s">
        <v>751</v>
      </c>
      <c r="AZ99" s="560" t="s">
        <v>751</v>
      </c>
      <c r="BA99" s="560" t="s">
        <v>751</v>
      </c>
      <c r="BB99" s="565"/>
      <c r="BC99" s="565"/>
      <c r="BD99" s="560" t="s">
        <v>751</v>
      </c>
      <c r="BE99" s="564"/>
      <c r="BF99" s="564"/>
      <c r="BG99" s="560" t="s">
        <v>751</v>
      </c>
      <c r="BH99" s="564"/>
      <c r="BI99" s="564"/>
      <c r="BJ99" s="560" t="s">
        <v>751</v>
      </c>
      <c r="BK99" s="560" t="s">
        <v>751</v>
      </c>
      <c r="BL99" s="560" t="s">
        <v>751</v>
      </c>
      <c r="BM99" s="560" t="s">
        <v>751</v>
      </c>
      <c r="BN99" s="562"/>
      <c r="BO99" s="567" t="s">
        <v>751</v>
      </c>
      <c r="BP99" s="560" t="s">
        <v>751</v>
      </c>
      <c r="BQ99" s="560" t="s">
        <v>751</v>
      </c>
      <c r="BR99" s="560" t="s">
        <v>751</v>
      </c>
      <c r="BS99" s="560" t="s">
        <v>751</v>
      </c>
      <c r="BT99" s="562" t="s">
        <v>758</v>
      </c>
      <c r="BU99" s="562" t="s">
        <v>758</v>
      </c>
      <c r="BV99" s="560" t="s">
        <v>751</v>
      </c>
    </row>
    <row r="100" spans="1:74" x14ac:dyDescent="0.25">
      <c r="A100" s="566">
        <v>41986</v>
      </c>
      <c r="B100" s="560" t="s">
        <v>751</v>
      </c>
      <c r="C100" s="560" t="s">
        <v>751</v>
      </c>
      <c r="D100" s="560" t="s">
        <v>751</v>
      </c>
      <c r="E100" s="560" t="s">
        <v>751</v>
      </c>
      <c r="F100" s="560" t="s">
        <v>751</v>
      </c>
      <c r="G100" s="560" t="s">
        <v>751</v>
      </c>
      <c r="H100" s="560" t="s">
        <v>751</v>
      </c>
      <c r="I100" s="560" t="s">
        <v>751</v>
      </c>
      <c r="J100" s="560" t="s">
        <v>751</v>
      </c>
      <c r="K100" s="560" t="s">
        <v>751</v>
      </c>
      <c r="L100" s="560" t="s">
        <v>751</v>
      </c>
      <c r="M100" s="560" t="s">
        <v>751</v>
      </c>
      <c r="N100" s="560" t="s">
        <v>751</v>
      </c>
      <c r="O100" s="560" t="s">
        <v>751</v>
      </c>
      <c r="P100" s="560" t="s">
        <v>751</v>
      </c>
      <c r="Q100" s="561" t="s">
        <v>758</v>
      </c>
      <c r="R100" s="561" t="s">
        <v>758</v>
      </c>
      <c r="S100" s="561" t="s">
        <v>758</v>
      </c>
      <c r="T100" s="561" t="s">
        <v>758</v>
      </c>
      <c r="U100" s="561" t="s">
        <v>758</v>
      </c>
      <c r="V100" s="561" t="s">
        <v>758</v>
      </c>
      <c r="W100" s="570"/>
      <c r="X100" s="570"/>
      <c r="Y100" s="570"/>
      <c r="Z100" s="565"/>
      <c r="AA100" s="565"/>
      <c r="AB100" s="561" t="s">
        <v>758</v>
      </c>
      <c r="AC100" s="565"/>
      <c r="AD100" s="565"/>
      <c r="AE100" s="563" t="s">
        <v>758</v>
      </c>
      <c r="AF100" s="560" t="s">
        <v>751</v>
      </c>
      <c r="AG100" s="560" t="s">
        <v>751</v>
      </c>
      <c r="AH100" s="560" t="s">
        <v>751</v>
      </c>
      <c r="AI100" s="565"/>
      <c r="AJ100" s="565"/>
      <c r="AK100" s="560" t="s">
        <v>751</v>
      </c>
      <c r="AL100" s="565"/>
      <c r="AM100" s="565"/>
      <c r="AN100" s="560" t="s">
        <v>751</v>
      </c>
      <c r="AO100" s="565"/>
      <c r="AP100" s="565"/>
      <c r="AQ100" s="560" t="s">
        <v>751</v>
      </c>
      <c r="AR100" s="566">
        <v>41986</v>
      </c>
      <c r="AS100" s="560" t="s">
        <v>751</v>
      </c>
      <c r="AT100" s="560" t="s">
        <v>751</v>
      </c>
      <c r="AU100" s="560" t="s">
        <v>751</v>
      </c>
      <c r="AV100" s="560" t="s">
        <v>751</v>
      </c>
      <c r="AW100" s="560" t="s">
        <v>751</v>
      </c>
      <c r="AX100" s="560" t="s">
        <v>751</v>
      </c>
      <c r="AY100" s="560" t="s">
        <v>751</v>
      </c>
      <c r="AZ100" s="560" t="s">
        <v>751</v>
      </c>
      <c r="BA100" s="560" t="s">
        <v>751</v>
      </c>
      <c r="BB100" s="565"/>
      <c r="BC100" s="565"/>
      <c r="BD100" s="563" t="s">
        <v>758</v>
      </c>
      <c r="BE100" s="564"/>
      <c r="BF100" s="564"/>
      <c r="BG100" s="560" t="s">
        <v>751</v>
      </c>
      <c r="BH100" s="564"/>
      <c r="BI100" s="564"/>
      <c r="BJ100" s="560" t="s">
        <v>751</v>
      </c>
      <c r="BK100" s="560" t="s">
        <v>751</v>
      </c>
      <c r="BL100" s="560" t="s">
        <v>751</v>
      </c>
      <c r="BM100" s="560" t="s">
        <v>751</v>
      </c>
      <c r="BN100" s="562"/>
      <c r="BO100" s="562"/>
      <c r="BP100" s="560" t="s">
        <v>751</v>
      </c>
      <c r="BQ100" s="560" t="s">
        <v>751</v>
      </c>
      <c r="BR100" s="560" t="s">
        <v>751</v>
      </c>
      <c r="BS100" s="560" t="s">
        <v>751</v>
      </c>
      <c r="BT100" s="562" t="s">
        <v>758</v>
      </c>
      <c r="BU100" s="562" t="s">
        <v>758</v>
      </c>
      <c r="BV100" s="560" t="s">
        <v>751</v>
      </c>
    </row>
    <row r="101" spans="1:74" x14ac:dyDescent="0.25">
      <c r="A101" s="566">
        <v>41987</v>
      </c>
      <c r="B101" s="560" t="s">
        <v>751</v>
      </c>
      <c r="C101" s="561" t="s">
        <v>758</v>
      </c>
      <c r="D101" s="560" t="s">
        <v>751</v>
      </c>
      <c r="E101" s="560" t="s">
        <v>751</v>
      </c>
      <c r="F101" s="560" t="s">
        <v>751</v>
      </c>
      <c r="G101" s="560" t="s">
        <v>751</v>
      </c>
      <c r="H101" s="560" t="s">
        <v>751</v>
      </c>
      <c r="I101" s="560" t="s">
        <v>751</v>
      </c>
      <c r="J101" s="560" t="s">
        <v>751</v>
      </c>
      <c r="K101" s="560" t="s">
        <v>751</v>
      </c>
      <c r="L101" s="560" t="s">
        <v>751</v>
      </c>
      <c r="M101" s="560" t="s">
        <v>751</v>
      </c>
      <c r="N101" s="560" t="s">
        <v>751</v>
      </c>
      <c r="O101" s="560" t="s">
        <v>751</v>
      </c>
      <c r="P101" s="560" t="s">
        <v>751</v>
      </c>
      <c r="Q101" s="561" t="s">
        <v>758</v>
      </c>
      <c r="R101" s="561" t="s">
        <v>758</v>
      </c>
      <c r="S101" s="561" t="s">
        <v>758</v>
      </c>
      <c r="T101" s="561" t="s">
        <v>758</v>
      </c>
      <c r="U101" s="561" t="s">
        <v>758</v>
      </c>
      <c r="V101" s="561" t="s">
        <v>758</v>
      </c>
      <c r="W101" s="570"/>
      <c r="X101" s="570"/>
      <c r="Y101" s="570"/>
      <c r="Z101" s="565"/>
      <c r="AA101" s="565"/>
      <c r="AB101" s="561" t="s">
        <v>758</v>
      </c>
      <c r="AC101" s="565"/>
      <c r="AD101" s="565"/>
      <c r="AE101" s="563" t="s">
        <v>758</v>
      </c>
      <c r="AF101" s="560" t="s">
        <v>751</v>
      </c>
      <c r="AG101" s="560" t="s">
        <v>751</v>
      </c>
      <c r="AH101" s="560" t="s">
        <v>751</v>
      </c>
      <c r="AI101" s="565"/>
      <c r="AJ101" s="565"/>
      <c r="AK101" s="560" t="s">
        <v>751</v>
      </c>
      <c r="AL101" s="565"/>
      <c r="AM101" s="565"/>
      <c r="AN101" s="560" t="s">
        <v>751</v>
      </c>
      <c r="AO101" s="565"/>
      <c r="AP101" s="565"/>
      <c r="AQ101" s="560" t="s">
        <v>751</v>
      </c>
      <c r="AR101" s="566">
        <v>41987</v>
      </c>
      <c r="AS101" s="560" t="s">
        <v>751</v>
      </c>
      <c r="AT101" s="560" t="s">
        <v>751</v>
      </c>
      <c r="AU101" s="560" t="s">
        <v>751</v>
      </c>
      <c r="AV101" s="560" t="s">
        <v>751</v>
      </c>
      <c r="AW101" s="560" t="s">
        <v>751</v>
      </c>
      <c r="AX101" s="560" t="s">
        <v>751</v>
      </c>
      <c r="AY101" s="560" t="s">
        <v>751</v>
      </c>
      <c r="AZ101" s="560" t="s">
        <v>751</v>
      </c>
      <c r="BA101" s="560" t="s">
        <v>751</v>
      </c>
      <c r="BB101" s="565"/>
      <c r="BC101" s="565"/>
      <c r="BD101" s="567" t="s">
        <v>751</v>
      </c>
      <c r="BE101" s="564"/>
      <c r="BF101" s="564"/>
      <c r="BG101" s="560" t="s">
        <v>751</v>
      </c>
      <c r="BH101" s="564"/>
      <c r="BI101" s="564"/>
      <c r="BJ101" s="560" t="s">
        <v>751</v>
      </c>
      <c r="BK101" s="560" t="s">
        <v>751</v>
      </c>
      <c r="BL101" s="560" t="s">
        <v>751</v>
      </c>
      <c r="BM101" s="560" t="s">
        <v>751</v>
      </c>
      <c r="BN101" s="567" t="s">
        <v>751</v>
      </c>
      <c r="BO101" s="562"/>
      <c r="BP101" s="560" t="s">
        <v>751</v>
      </c>
      <c r="BQ101" s="560" t="s">
        <v>751</v>
      </c>
      <c r="BR101" s="560" t="s">
        <v>751</v>
      </c>
      <c r="BS101" s="560" t="s">
        <v>751</v>
      </c>
      <c r="BT101" s="562" t="s">
        <v>758</v>
      </c>
      <c r="BU101" s="562" t="s">
        <v>758</v>
      </c>
      <c r="BV101" s="560" t="s">
        <v>751</v>
      </c>
    </row>
    <row r="102" spans="1:74" x14ac:dyDescent="0.25">
      <c r="A102" s="566">
        <v>41988</v>
      </c>
      <c r="B102" s="560" t="s">
        <v>751</v>
      </c>
      <c r="C102" s="560" t="s">
        <v>751</v>
      </c>
      <c r="D102" s="560" t="s">
        <v>751</v>
      </c>
      <c r="E102" s="560" t="s">
        <v>751</v>
      </c>
      <c r="F102" s="560" t="s">
        <v>751</v>
      </c>
      <c r="G102" s="560" t="s">
        <v>751</v>
      </c>
      <c r="H102" s="560" t="s">
        <v>751</v>
      </c>
      <c r="I102" s="560" t="s">
        <v>751</v>
      </c>
      <c r="J102" s="560" t="s">
        <v>751</v>
      </c>
      <c r="K102" s="560" t="s">
        <v>751</v>
      </c>
      <c r="L102" s="560" t="s">
        <v>751</v>
      </c>
      <c r="M102" s="560" t="s">
        <v>751</v>
      </c>
      <c r="N102" s="560" t="s">
        <v>751</v>
      </c>
      <c r="O102" s="560" t="s">
        <v>751</v>
      </c>
      <c r="P102" s="560" t="s">
        <v>751</v>
      </c>
      <c r="Q102" s="560" t="s">
        <v>751</v>
      </c>
      <c r="R102" s="560" t="s">
        <v>751</v>
      </c>
      <c r="S102" s="561" t="s">
        <v>758</v>
      </c>
      <c r="T102" s="561" t="s">
        <v>758</v>
      </c>
      <c r="U102" s="561" t="s">
        <v>758</v>
      </c>
      <c r="V102" s="561" t="s">
        <v>758</v>
      </c>
      <c r="W102" s="570"/>
      <c r="X102" s="570"/>
      <c r="Y102" s="570"/>
      <c r="Z102" s="565"/>
      <c r="AA102" s="565"/>
      <c r="AB102" s="561" t="s">
        <v>758</v>
      </c>
      <c r="AC102" s="565"/>
      <c r="AD102" s="565"/>
      <c r="AE102" s="560" t="s">
        <v>751</v>
      </c>
      <c r="AF102" s="560" t="s">
        <v>751</v>
      </c>
      <c r="AG102" s="560" t="s">
        <v>751</v>
      </c>
      <c r="AH102" s="560" t="s">
        <v>751</v>
      </c>
      <c r="AI102" s="565"/>
      <c r="AJ102" s="565"/>
      <c r="AK102" s="560" t="s">
        <v>751</v>
      </c>
      <c r="AL102" s="565"/>
      <c r="AM102" s="565"/>
      <c r="AN102" s="560" t="s">
        <v>751</v>
      </c>
      <c r="AO102" s="565"/>
      <c r="AP102" s="565"/>
      <c r="AQ102" s="560" t="s">
        <v>751</v>
      </c>
      <c r="AR102" s="566">
        <v>41988</v>
      </c>
      <c r="AS102" s="560" t="s">
        <v>751</v>
      </c>
      <c r="AT102" s="560" t="s">
        <v>751</v>
      </c>
      <c r="AU102" s="560" t="s">
        <v>751</v>
      </c>
      <c r="AV102" s="560" t="s">
        <v>751</v>
      </c>
      <c r="AW102" s="560" t="s">
        <v>751</v>
      </c>
      <c r="AX102" s="560" t="s">
        <v>751</v>
      </c>
      <c r="AY102" s="560" t="s">
        <v>751</v>
      </c>
      <c r="AZ102" s="560" t="s">
        <v>751</v>
      </c>
      <c r="BA102" s="560" t="s">
        <v>751</v>
      </c>
      <c r="BB102" s="565"/>
      <c r="BC102" s="565"/>
      <c r="BD102" s="560" t="s">
        <v>751</v>
      </c>
      <c r="BE102" s="564"/>
      <c r="BF102" s="564"/>
      <c r="BG102" s="560" t="s">
        <v>751</v>
      </c>
      <c r="BH102" s="564"/>
      <c r="BI102" s="564"/>
      <c r="BJ102" s="560" t="s">
        <v>751</v>
      </c>
      <c r="BK102" s="560" t="s">
        <v>751</v>
      </c>
      <c r="BL102" s="560" t="s">
        <v>751</v>
      </c>
      <c r="BM102" s="560" t="s">
        <v>751</v>
      </c>
      <c r="BN102" s="560"/>
      <c r="BO102" s="562"/>
      <c r="BP102" s="560" t="s">
        <v>751</v>
      </c>
      <c r="BQ102" s="560" t="s">
        <v>751</v>
      </c>
      <c r="BR102" s="560" t="s">
        <v>751</v>
      </c>
      <c r="BS102" s="560" t="s">
        <v>751</v>
      </c>
      <c r="BT102" s="567" t="s">
        <v>751</v>
      </c>
      <c r="BU102" s="562" t="s">
        <v>758</v>
      </c>
      <c r="BV102" s="560" t="s">
        <v>751</v>
      </c>
    </row>
    <row r="103" spans="1:74" x14ac:dyDescent="0.25">
      <c r="A103" s="566">
        <v>41989</v>
      </c>
      <c r="B103" s="560" t="s">
        <v>751</v>
      </c>
      <c r="C103" s="567" t="s">
        <v>751</v>
      </c>
      <c r="D103" s="560" t="s">
        <v>751</v>
      </c>
      <c r="E103" s="560" t="s">
        <v>751</v>
      </c>
      <c r="F103" s="560" t="s">
        <v>751</v>
      </c>
      <c r="G103" s="560" t="s">
        <v>751</v>
      </c>
      <c r="H103" s="560" t="s">
        <v>751</v>
      </c>
      <c r="I103" s="560" t="s">
        <v>751</v>
      </c>
      <c r="J103" s="560" t="s">
        <v>751</v>
      </c>
      <c r="K103" s="560" t="s">
        <v>751</v>
      </c>
      <c r="L103" s="560" t="s">
        <v>751</v>
      </c>
      <c r="M103" s="560" t="s">
        <v>751</v>
      </c>
      <c r="N103" s="560" t="s">
        <v>751</v>
      </c>
      <c r="O103" s="560" t="s">
        <v>751</v>
      </c>
      <c r="P103" s="560" t="s">
        <v>751</v>
      </c>
      <c r="Q103" s="560" t="s">
        <v>751</v>
      </c>
      <c r="R103" s="560" t="s">
        <v>751</v>
      </c>
      <c r="S103" s="560" t="s">
        <v>751</v>
      </c>
      <c r="T103" s="560" t="s">
        <v>751</v>
      </c>
      <c r="U103" s="560" t="s">
        <v>751</v>
      </c>
      <c r="V103" s="560" t="s">
        <v>751</v>
      </c>
      <c r="W103" s="570"/>
      <c r="X103" s="570"/>
      <c r="Y103" s="570"/>
      <c r="Z103" s="565"/>
      <c r="AA103" s="565"/>
      <c r="AB103" s="560" t="s">
        <v>751</v>
      </c>
      <c r="AC103" s="565"/>
      <c r="AD103" s="565"/>
      <c r="AE103" s="560" t="s">
        <v>751</v>
      </c>
      <c r="AF103" s="560" t="s">
        <v>751</v>
      </c>
      <c r="AG103" s="560" t="s">
        <v>751</v>
      </c>
      <c r="AH103" s="560" t="s">
        <v>751</v>
      </c>
      <c r="AI103" s="565"/>
      <c r="AJ103" s="565"/>
      <c r="AK103" s="560" t="s">
        <v>751</v>
      </c>
      <c r="AL103" s="565"/>
      <c r="AM103" s="565"/>
      <c r="AN103" s="560" t="s">
        <v>751</v>
      </c>
      <c r="AO103" s="565"/>
      <c r="AP103" s="565"/>
      <c r="AQ103" s="560" t="s">
        <v>751</v>
      </c>
      <c r="AR103" s="566">
        <v>41989</v>
      </c>
      <c r="AS103" s="560" t="s">
        <v>751</v>
      </c>
      <c r="AT103" s="560" t="s">
        <v>751</v>
      </c>
      <c r="AU103" s="560" t="s">
        <v>751</v>
      </c>
      <c r="AV103" s="560" t="s">
        <v>751</v>
      </c>
      <c r="AW103" s="560" t="s">
        <v>751</v>
      </c>
      <c r="AX103" s="560" t="s">
        <v>751</v>
      </c>
      <c r="AY103" s="560" t="s">
        <v>751</v>
      </c>
      <c r="AZ103" s="560" t="s">
        <v>751</v>
      </c>
      <c r="BA103" s="560" t="s">
        <v>751</v>
      </c>
      <c r="BB103" s="565"/>
      <c r="BC103" s="565"/>
      <c r="BD103" s="560" t="s">
        <v>751</v>
      </c>
      <c r="BE103" s="564"/>
      <c r="BF103" s="564"/>
      <c r="BG103" s="560" t="s">
        <v>751</v>
      </c>
      <c r="BH103" s="564"/>
      <c r="BI103" s="564"/>
      <c r="BJ103" s="560" t="s">
        <v>751</v>
      </c>
      <c r="BK103" s="560" t="s">
        <v>751</v>
      </c>
      <c r="BL103" s="560" t="s">
        <v>751</v>
      </c>
      <c r="BM103" s="560" t="s">
        <v>751</v>
      </c>
      <c r="BN103" s="562"/>
      <c r="BO103" s="567" t="s">
        <v>751</v>
      </c>
      <c r="BP103" s="560" t="s">
        <v>751</v>
      </c>
      <c r="BQ103" s="560" t="s">
        <v>751</v>
      </c>
      <c r="BR103" s="560" t="s">
        <v>751</v>
      </c>
      <c r="BS103" s="560" t="s">
        <v>751</v>
      </c>
      <c r="BT103" s="562" t="s">
        <v>758</v>
      </c>
      <c r="BU103" s="562" t="s">
        <v>758</v>
      </c>
      <c r="BV103" s="560" t="s">
        <v>751</v>
      </c>
    </row>
    <row r="104" spans="1:74" x14ac:dyDescent="0.25">
      <c r="A104" s="566">
        <v>41990</v>
      </c>
      <c r="B104" s="560" t="s">
        <v>751</v>
      </c>
      <c r="C104" s="560" t="s">
        <v>751</v>
      </c>
      <c r="D104" s="560" t="s">
        <v>751</v>
      </c>
      <c r="E104" s="560" t="s">
        <v>751</v>
      </c>
      <c r="F104" s="560" t="s">
        <v>751</v>
      </c>
      <c r="G104" s="560" t="s">
        <v>751</v>
      </c>
      <c r="H104" s="560" t="s">
        <v>751</v>
      </c>
      <c r="I104" s="560" t="s">
        <v>751</v>
      </c>
      <c r="J104" s="560" t="s">
        <v>751</v>
      </c>
      <c r="K104" s="560" t="s">
        <v>751</v>
      </c>
      <c r="L104" s="560" t="s">
        <v>751</v>
      </c>
      <c r="M104" s="560" t="s">
        <v>751</v>
      </c>
      <c r="N104" s="560" t="s">
        <v>751</v>
      </c>
      <c r="O104" s="560" t="s">
        <v>751</v>
      </c>
      <c r="P104" s="560" t="s">
        <v>751</v>
      </c>
      <c r="Q104" s="560" t="s">
        <v>751</v>
      </c>
      <c r="R104" s="560" t="s">
        <v>751</v>
      </c>
      <c r="S104" s="567" t="s">
        <v>751</v>
      </c>
      <c r="T104" s="560" t="s">
        <v>751</v>
      </c>
      <c r="U104" s="560" t="s">
        <v>751</v>
      </c>
      <c r="V104" s="560" t="s">
        <v>751</v>
      </c>
      <c r="W104" s="570"/>
      <c r="X104" s="570"/>
      <c r="Y104" s="570"/>
      <c r="Z104" s="565"/>
      <c r="AA104" s="565"/>
      <c r="AB104" s="560" t="s">
        <v>751</v>
      </c>
      <c r="AC104" s="565"/>
      <c r="AD104" s="565"/>
      <c r="AE104" s="560" t="s">
        <v>751</v>
      </c>
      <c r="AF104" s="560" t="s">
        <v>751</v>
      </c>
      <c r="AG104" s="560" t="s">
        <v>751</v>
      </c>
      <c r="AH104" s="560" t="s">
        <v>751</v>
      </c>
      <c r="AI104" s="565"/>
      <c r="AJ104" s="565"/>
      <c r="AK104" s="560" t="s">
        <v>751</v>
      </c>
      <c r="AL104" s="565"/>
      <c r="AM104" s="565"/>
      <c r="AN104" s="560" t="s">
        <v>751</v>
      </c>
      <c r="AO104" s="565"/>
      <c r="AP104" s="565"/>
      <c r="AQ104" s="560" t="s">
        <v>751</v>
      </c>
      <c r="AR104" s="566">
        <v>41990</v>
      </c>
      <c r="AS104" s="560" t="s">
        <v>751</v>
      </c>
      <c r="AT104" s="560" t="s">
        <v>751</v>
      </c>
      <c r="AU104" s="560" t="s">
        <v>751</v>
      </c>
      <c r="AV104" s="560" t="s">
        <v>751</v>
      </c>
      <c r="AW104" s="560" t="s">
        <v>751</v>
      </c>
      <c r="AX104" s="560" t="s">
        <v>751</v>
      </c>
      <c r="AY104" s="560" t="s">
        <v>751</v>
      </c>
      <c r="AZ104" s="560" t="s">
        <v>751</v>
      </c>
      <c r="BA104" s="560" t="s">
        <v>751</v>
      </c>
      <c r="BB104" s="565"/>
      <c r="BC104" s="565"/>
      <c r="BD104" s="560" t="s">
        <v>751</v>
      </c>
      <c r="BE104" s="564"/>
      <c r="BF104" s="564"/>
      <c r="BG104" s="560" t="s">
        <v>751</v>
      </c>
      <c r="BH104" s="564"/>
      <c r="BI104" s="564"/>
      <c r="BJ104" s="560" t="s">
        <v>751</v>
      </c>
      <c r="BK104" s="560" t="s">
        <v>751</v>
      </c>
      <c r="BL104" s="560" t="s">
        <v>751</v>
      </c>
      <c r="BM104" s="560" t="s">
        <v>751</v>
      </c>
      <c r="BN104" s="562"/>
      <c r="BO104" s="562"/>
      <c r="BP104" s="560" t="s">
        <v>751</v>
      </c>
      <c r="BQ104" s="560" t="s">
        <v>751</v>
      </c>
      <c r="BR104" s="560" t="s">
        <v>751</v>
      </c>
      <c r="BS104" s="560" t="s">
        <v>751</v>
      </c>
      <c r="BT104" s="562" t="s">
        <v>758</v>
      </c>
      <c r="BU104" s="562" t="s">
        <v>758</v>
      </c>
      <c r="BV104" s="560" t="s">
        <v>751</v>
      </c>
    </row>
    <row r="105" spans="1:74" x14ac:dyDescent="0.25">
      <c r="A105" s="566">
        <v>41991</v>
      </c>
      <c r="B105" s="560" t="s">
        <v>751</v>
      </c>
      <c r="C105" s="560" t="s">
        <v>751</v>
      </c>
      <c r="D105" s="560" t="s">
        <v>751</v>
      </c>
      <c r="E105" s="560" t="s">
        <v>751</v>
      </c>
      <c r="F105" s="560" t="s">
        <v>751</v>
      </c>
      <c r="G105" s="560" t="s">
        <v>751</v>
      </c>
      <c r="H105" s="560" t="s">
        <v>751</v>
      </c>
      <c r="I105" s="560" t="s">
        <v>751</v>
      </c>
      <c r="J105" s="560" t="s">
        <v>751</v>
      </c>
      <c r="K105" s="560" t="s">
        <v>751</v>
      </c>
      <c r="L105" s="560" t="s">
        <v>751</v>
      </c>
      <c r="M105" s="560" t="s">
        <v>751</v>
      </c>
      <c r="N105" s="560" t="s">
        <v>751</v>
      </c>
      <c r="O105" s="560" t="s">
        <v>751</v>
      </c>
      <c r="P105" s="560" t="s">
        <v>751</v>
      </c>
      <c r="Q105" s="560" t="s">
        <v>751</v>
      </c>
      <c r="R105" s="560" t="s">
        <v>751</v>
      </c>
      <c r="S105" s="560" t="s">
        <v>751</v>
      </c>
      <c r="T105" s="560" t="s">
        <v>751</v>
      </c>
      <c r="U105" s="560" t="s">
        <v>751</v>
      </c>
      <c r="V105" s="560" t="s">
        <v>751</v>
      </c>
      <c r="W105" s="570"/>
      <c r="X105" s="570"/>
      <c r="Y105" s="570"/>
      <c r="Z105" s="565"/>
      <c r="AA105" s="565"/>
      <c r="AB105" s="560" t="s">
        <v>751</v>
      </c>
      <c r="AC105" s="565"/>
      <c r="AD105" s="565"/>
      <c r="AE105" s="560" t="s">
        <v>751</v>
      </c>
      <c r="AF105" s="560" t="s">
        <v>751</v>
      </c>
      <c r="AG105" s="560" t="s">
        <v>751</v>
      </c>
      <c r="AH105" s="560" t="s">
        <v>751</v>
      </c>
      <c r="AI105" s="565"/>
      <c r="AJ105" s="565"/>
      <c r="AK105" s="560" t="s">
        <v>751</v>
      </c>
      <c r="AL105" s="565"/>
      <c r="AM105" s="565"/>
      <c r="AN105" s="560" t="s">
        <v>751</v>
      </c>
      <c r="AO105" s="565"/>
      <c r="AP105" s="565"/>
      <c r="AQ105" s="560" t="s">
        <v>751</v>
      </c>
      <c r="AR105" s="566">
        <v>41991</v>
      </c>
      <c r="AS105" s="560" t="s">
        <v>751</v>
      </c>
      <c r="AT105" s="560" t="s">
        <v>751</v>
      </c>
      <c r="AU105" s="560" t="s">
        <v>751</v>
      </c>
      <c r="AV105" s="560" t="s">
        <v>751</v>
      </c>
      <c r="AW105" s="560" t="s">
        <v>751</v>
      </c>
      <c r="AX105" s="560" t="s">
        <v>751</v>
      </c>
      <c r="AY105" s="560" t="s">
        <v>751</v>
      </c>
      <c r="AZ105" s="560" t="s">
        <v>751</v>
      </c>
      <c r="BA105" s="560" t="s">
        <v>751</v>
      </c>
      <c r="BB105" s="565"/>
      <c r="BC105" s="565"/>
      <c r="BD105" s="560" t="s">
        <v>751</v>
      </c>
      <c r="BE105" s="564"/>
      <c r="BF105" s="564"/>
      <c r="BG105" s="560" t="s">
        <v>751</v>
      </c>
      <c r="BH105" s="564"/>
      <c r="BI105" s="564"/>
      <c r="BJ105" s="560" t="s">
        <v>751</v>
      </c>
      <c r="BK105" s="560" t="s">
        <v>751</v>
      </c>
      <c r="BL105" s="560" t="s">
        <v>751</v>
      </c>
      <c r="BM105" s="560" t="s">
        <v>751</v>
      </c>
      <c r="BN105" s="562"/>
      <c r="BO105" s="562"/>
      <c r="BP105" s="560" t="s">
        <v>751</v>
      </c>
      <c r="BQ105" s="560" t="s">
        <v>751</v>
      </c>
      <c r="BR105" s="560" t="s">
        <v>751</v>
      </c>
      <c r="BS105" s="560" t="s">
        <v>751</v>
      </c>
      <c r="BT105" s="562" t="s">
        <v>758</v>
      </c>
      <c r="BU105" s="562" t="s">
        <v>758</v>
      </c>
      <c r="BV105" s="560" t="s">
        <v>751</v>
      </c>
    </row>
    <row r="106" spans="1:74" x14ac:dyDescent="0.25">
      <c r="A106" s="566">
        <v>41992</v>
      </c>
      <c r="B106" s="560" t="s">
        <v>751</v>
      </c>
      <c r="C106" s="560" t="s">
        <v>751</v>
      </c>
      <c r="D106" s="560" t="s">
        <v>751</v>
      </c>
      <c r="E106" s="560" t="s">
        <v>751</v>
      </c>
      <c r="F106" s="560" t="s">
        <v>751</v>
      </c>
      <c r="G106" s="560" t="s">
        <v>751</v>
      </c>
      <c r="H106" s="560" t="s">
        <v>751</v>
      </c>
      <c r="I106" s="560" t="s">
        <v>751</v>
      </c>
      <c r="J106" s="560" t="s">
        <v>751</v>
      </c>
      <c r="K106" s="560" t="s">
        <v>751</v>
      </c>
      <c r="L106" s="560" t="s">
        <v>751</v>
      </c>
      <c r="M106" s="560" t="s">
        <v>751</v>
      </c>
      <c r="N106" s="560" t="s">
        <v>751</v>
      </c>
      <c r="O106" s="560" t="s">
        <v>751</v>
      </c>
      <c r="P106" s="560" t="s">
        <v>751</v>
      </c>
      <c r="Q106" s="560" t="s">
        <v>751</v>
      </c>
      <c r="R106" s="560" t="s">
        <v>751</v>
      </c>
      <c r="S106" s="560" t="s">
        <v>751</v>
      </c>
      <c r="T106" s="560" t="s">
        <v>751</v>
      </c>
      <c r="U106" s="560" t="s">
        <v>751</v>
      </c>
      <c r="V106" s="560" t="s">
        <v>751</v>
      </c>
      <c r="W106" s="570"/>
      <c r="X106" s="570"/>
      <c r="Y106" s="570"/>
      <c r="Z106" s="565"/>
      <c r="AA106" s="565"/>
      <c r="AB106" s="560" t="s">
        <v>751</v>
      </c>
      <c r="AC106" s="565"/>
      <c r="AD106" s="565"/>
      <c r="AE106" s="560" t="s">
        <v>751</v>
      </c>
      <c r="AF106" s="560" t="s">
        <v>751</v>
      </c>
      <c r="AG106" s="560" t="s">
        <v>751</v>
      </c>
      <c r="AH106" s="560" t="s">
        <v>751</v>
      </c>
      <c r="AI106" s="565"/>
      <c r="AJ106" s="565"/>
      <c r="AK106" s="560" t="s">
        <v>751</v>
      </c>
      <c r="AL106" s="565"/>
      <c r="AM106" s="565"/>
      <c r="AN106" s="560" t="s">
        <v>751</v>
      </c>
      <c r="AO106" s="565"/>
      <c r="AP106" s="565"/>
      <c r="AQ106" s="560" t="s">
        <v>751</v>
      </c>
      <c r="AR106" s="566">
        <v>41992</v>
      </c>
      <c r="AS106" s="560" t="s">
        <v>751</v>
      </c>
      <c r="AT106" s="560" t="s">
        <v>751</v>
      </c>
      <c r="AU106" s="560" t="s">
        <v>751</v>
      </c>
      <c r="AV106" s="560" t="s">
        <v>751</v>
      </c>
      <c r="AW106" s="560" t="s">
        <v>751</v>
      </c>
      <c r="AX106" s="560" t="s">
        <v>751</v>
      </c>
      <c r="AY106" s="560" t="s">
        <v>751</v>
      </c>
      <c r="AZ106" s="560" t="s">
        <v>751</v>
      </c>
      <c r="BA106" s="560" t="s">
        <v>751</v>
      </c>
      <c r="BB106" s="565"/>
      <c r="BC106" s="565"/>
      <c r="BD106" s="567" t="s">
        <v>751</v>
      </c>
      <c r="BE106" s="564"/>
      <c r="BF106" s="564"/>
      <c r="BG106" s="560" t="s">
        <v>751</v>
      </c>
      <c r="BH106" s="564"/>
      <c r="BI106" s="564"/>
      <c r="BJ106" s="560" t="s">
        <v>751</v>
      </c>
      <c r="BK106" s="560" t="s">
        <v>751</v>
      </c>
      <c r="BL106" s="560" t="s">
        <v>751</v>
      </c>
      <c r="BM106" s="560" t="s">
        <v>751</v>
      </c>
      <c r="BN106" s="562"/>
      <c r="BO106" s="562"/>
      <c r="BP106" s="560" t="s">
        <v>751</v>
      </c>
      <c r="BQ106" s="560" t="s">
        <v>751</v>
      </c>
      <c r="BR106" s="560" t="s">
        <v>751</v>
      </c>
      <c r="BS106" s="560" t="s">
        <v>751</v>
      </c>
      <c r="BT106" s="562" t="s">
        <v>758</v>
      </c>
      <c r="BU106" s="562" t="s">
        <v>758</v>
      </c>
      <c r="BV106" s="560" t="s">
        <v>751</v>
      </c>
    </row>
    <row r="107" spans="1:74" x14ac:dyDescent="0.25">
      <c r="A107" s="566">
        <v>41993</v>
      </c>
      <c r="B107" s="560" t="s">
        <v>751</v>
      </c>
      <c r="C107" s="560" t="s">
        <v>751</v>
      </c>
      <c r="D107" s="560" t="s">
        <v>751</v>
      </c>
      <c r="E107" s="560" t="s">
        <v>751</v>
      </c>
      <c r="F107" s="560" t="s">
        <v>751</v>
      </c>
      <c r="G107" s="560" t="s">
        <v>751</v>
      </c>
      <c r="H107" s="560" t="s">
        <v>751</v>
      </c>
      <c r="I107" s="560" t="s">
        <v>751</v>
      </c>
      <c r="J107" s="560" t="s">
        <v>751</v>
      </c>
      <c r="K107" s="560" t="s">
        <v>751</v>
      </c>
      <c r="L107" s="560" t="s">
        <v>751</v>
      </c>
      <c r="M107" s="560" t="s">
        <v>751</v>
      </c>
      <c r="N107" s="560" t="s">
        <v>751</v>
      </c>
      <c r="O107" s="560" t="s">
        <v>751</v>
      </c>
      <c r="P107" s="560" t="s">
        <v>751</v>
      </c>
      <c r="Q107" s="560" t="s">
        <v>751</v>
      </c>
      <c r="R107" s="560" t="s">
        <v>751</v>
      </c>
      <c r="S107" s="560" t="s">
        <v>751</v>
      </c>
      <c r="T107" s="560" t="s">
        <v>751</v>
      </c>
      <c r="U107" s="560" t="s">
        <v>751</v>
      </c>
      <c r="V107" s="560" t="s">
        <v>751</v>
      </c>
      <c r="W107" s="570"/>
      <c r="X107" s="570"/>
      <c r="Y107" s="570"/>
      <c r="Z107" s="565"/>
      <c r="AA107" s="565"/>
      <c r="AB107" s="560" t="s">
        <v>751</v>
      </c>
      <c r="AC107" s="565"/>
      <c r="AD107" s="565"/>
      <c r="AE107" s="560" t="s">
        <v>751</v>
      </c>
      <c r="AF107" s="560" t="s">
        <v>751</v>
      </c>
      <c r="AG107" s="560" t="s">
        <v>751</v>
      </c>
      <c r="AH107" s="560" t="s">
        <v>751</v>
      </c>
      <c r="AI107" s="565"/>
      <c r="AJ107" s="565"/>
      <c r="AK107" s="560" t="s">
        <v>751</v>
      </c>
      <c r="AL107" s="565"/>
      <c r="AM107" s="565"/>
      <c r="AN107" s="560" t="s">
        <v>751</v>
      </c>
      <c r="AO107" s="565"/>
      <c r="AP107" s="565"/>
      <c r="AQ107" s="560" t="s">
        <v>751</v>
      </c>
      <c r="AR107" s="566">
        <v>41993</v>
      </c>
      <c r="AS107" s="560" t="s">
        <v>751</v>
      </c>
      <c r="AT107" s="560" t="s">
        <v>751</v>
      </c>
      <c r="AU107" s="560" t="s">
        <v>751</v>
      </c>
      <c r="AV107" s="560" t="s">
        <v>751</v>
      </c>
      <c r="AW107" s="560" t="s">
        <v>751</v>
      </c>
      <c r="AX107" s="560" t="s">
        <v>751</v>
      </c>
      <c r="AY107" s="560" t="s">
        <v>751</v>
      </c>
      <c r="AZ107" s="560" t="s">
        <v>751</v>
      </c>
      <c r="BA107" s="560" t="s">
        <v>751</v>
      </c>
      <c r="BB107" s="565"/>
      <c r="BC107" s="565"/>
      <c r="BD107" s="560" t="s">
        <v>751</v>
      </c>
      <c r="BE107" s="564"/>
      <c r="BF107" s="564"/>
      <c r="BG107" s="560" t="s">
        <v>751</v>
      </c>
      <c r="BH107" s="564"/>
      <c r="BI107" s="564"/>
      <c r="BJ107" s="560" t="s">
        <v>751</v>
      </c>
      <c r="BK107" s="560" t="s">
        <v>751</v>
      </c>
      <c r="BL107" s="560" t="s">
        <v>751</v>
      </c>
      <c r="BM107" s="560" t="s">
        <v>751</v>
      </c>
      <c r="BN107" s="562"/>
      <c r="BO107" s="562"/>
      <c r="BP107" s="560" t="s">
        <v>751</v>
      </c>
      <c r="BQ107" s="560" t="s">
        <v>751</v>
      </c>
      <c r="BR107" s="560" t="s">
        <v>751</v>
      </c>
      <c r="BS107" s="560" t="s">
        <v>751</v>
      </c>
      <c r="BT107" s="562" t="s">
        <v>758</v>
      </c>
      <c r="BU107" s="562" t="s">
        <v>758</v>
      </c>
      <c r="BV107" s="560" t="s">
        <v>751</v>
      </c>
    </row>
    <row r="108" spans="1:74" x14ac:dyDescent="0.25">
      <c r="A108" s="566">
        <v>41994</v>
      </c>
      <c r="B108" s="560" t="s">
        <v>751</v>
      </c>
      <c r="C108" s="560" t="s">
        <v>751</v>
      </c>
      <c r="D108" s="560" t="s">
        <v>751</v>
      </c>
      <c r="E108" s="560" t="s">
        <v>751</v>
      </c>
      <c r="F108" s="560" t="s">
        <v>751</v>
      </c>
      <c r="G108" s="560" t="s">
        <v>751</v>
      </c>
      <c r="H108" s="560" t="s">
        <v>751</v>
      </c>
      <c r="I108" s="560" t="s">
        <v>751</v>
      </c>
      <c r="J108" s="560" t="s">
        <v>751</v>
      </c>
      <c r="K108" s="560" t="s">
        <v>751</v>
      </c>
      <c r="L108" s="560" t="s">
        <v>751</v>
      </c>
      <c r="M108" s="560" t="s">
        <v>751</v>
      </c>
      <c r="N108" s="560" t="s">
        <v>751</v>
      </c>
      <c r="O108" s="560" t="s">
        <v>751</v>
      </c>
      <c r="P108" s="560" t="s">
        <v>751</v>
      </c>
      <c r="Q108" s="560" t="s">
        <v>751</v>
      </c>
      <c r="R108" s="560" t="s">
        <v>751</v>
      </c>
      <c r="S108" s="560" t="s">
        <v>751</v>
      </c>
      <c r="T108" s="560" t="s">
        <v>751</v>
      </c>
      <c r="U108" s="560" t="s">
        <v>751</v>
      </c>
      <c r="V108" s="560" t="s">
        <v>751</v>
      </c>
      <c r="W108" s="570"/>
      <c r="X108" s="570"/>
      <c r="Y108" s="570"/>
      <c r="Z108" s="565"/>
      <c r="AA108" s="565"/>
      <c r="AB108" s="560" t="s">
        <v>751</v>
      </c>
      <c r="AC108" s="565"/>
      <c r="AD108" s="565"/>
      <c r="AE108" s="560" t="s">
        <v>751</v>
      </c>
      <c r="AF108" s="560" t="s">
        <v>751</v>
      </c>
      <c r="AG108" s="560" t="s">
        <v>751</v>
      </c>
      <c r="AH108" s="560" t="s">
        <v>751</v>
      </c>
      <c r="AI108" s="565"/>
      <c r="AJ108" s="565"/>
      <c r="AK108" s="560" t="s">
        <v>751</v>
      </c>
      <c r="AL108" s="565"/>
      <c r="AM108" s="565"/>
      <c r="AN108" s="560" t="s">
        <v>751</v>
      </c>
      <c r="AO108" s="565"/>
      <c r="AP108" s="565"/>
      <c r="AQ108" s="560" t="s">
        <v>751</v>
      </c>
      <c r="AR108" s="566">
        <v>41994</v>
      </c>
      <c r="AS108" s="560" t="s">
        <v>751</v>
      </c>
      <c r="AT108" s="560" t="s">
        <v>751</v>
      </c>
      <c r="AU108" s="560" t="s">
        <v>751</v>
      </c>
      <c r="AV108" s="560" t="s">
        <v>751</v>
      </c>
      <c r="AW108" s="560" t="s">
        <v>751</v>
      </c>
      <c r="AX108" s="560" t="s">
        <v>751</v>
      </c>
      <c r="AY108" s="560" t="s">
        <v>751</v>
      </c>
      <c r="AZ108" s="560" t="s">
        <v>751</v>
      </c>
      <c r="BA108" s="560" t="s">
        <v>751</v>
      </c>
      <c r="BB108" s="565"/>
      <c r="BC108" s="565"/>
      <c r="BD108" s="560" t="s">
        <v>751</v>
      </c>
      <c r="BE108" s="564"/>
      <c r="BF108" s="564"/>
      <c r="BG108" s="560" t="s">
        <v>751</v>
      </c>
      <c r="BH108" s="564"/>
      <c r="BI108" s="564"/>
      <c r="BJ108" s="560" t="s">
        <v>751</v>
      </c>
      <c r="BK108" s="560" t="s">
        <v>751</v>
      </c>
      <c r="BL108" s="560" t="s">
        <v>751</v>
      </c>
      <c r="BM108" s="560" t="s">
        <v>751</v>
      </c>
      <c r="BN108" s="562"/>
      <c r="BO108" s="562"/>
      <c r="BP108" s="560" t="s">
        <v>751</v>
      </c>
      <c r="BQ108" s="560" t="s">
        <v>751</v>
      </c>
      <c r="BR108" s="560" t="s">
        <v>751</v>
      </c>
      <c r="BS108" s="560" t="s">
        <v>751</v>
      </c>
      <c r="BT108" s="562" t="s">
        <v>758</v>
      </c>
      <c r="BU108" s="562" t="s">
        <v>758</v>
      </c>
      <c r="BV108" s="560" t="s">
        <v>751</v>
      </c>
    </row>
    <row r="109" spans="1:74" x14ac:dyDescent="0.25">
      <c r="A109" s="566">
        <v>41995</v>
      </c>
      <c r="B109" s="560" t="s">
        <v>751</v>
      </c>
      <c r="C109" s="560" t="s">
        <v>751</v>
      </c>
      <c r="D109" s="560" t="s">
        <v>751</v>
      </c>
      <c r="E109" s="560" t="s">
        <v>751</v>
      </c>
      <c r="F109" s="560" t="s">
        <v>751</v>
      </c>
      <c r="G109" s="560" t="s">
        <v>751</v>
      </c>
      <c r="H109" s="560" t="s">
        <v>751</v>
      </c>
      <c r="I109" s="560" t="s">
        <v>751</v>
      </c>
      <c r="J109" s="560" t="s">
        <v>751</v>
      </c>
      <c r="K109" s="560" t="s">
        <v>751</v>
      </c>
      <c r="L109" s="560" t="s">
        <v>751</v>
      </c>
      <c r="M109" s="560" t="s">
        <v>751</v>
      </c>
      <c r="N109" s="560" t="s">
        <v>751</v>
      </c>
      <c r="O109" s="560" t="s">
        <v>751</v>
      </c>
      <c r="P109" s="560" t="s">
        <v>751</v>
      </c>
      <c r="Q109" s="560" t="s">
        <v>751</v>
      </c>
      <c r="R109" s="560" t="s">
        <v>751</v>
      </c>
      <c r="S109" s="560" t="s">
        <v>751</v>
      </c>
      <c r="T109" s="560" t="s">
        <v>751</v>
      </c>
      <c r="U109" s="560" t="s">
        <v>751</v>
      </c>
      <c r="V109" s="560" t="s">
        <v>751</v>
      </c>
      <c r="W109" s="570"/>
      <c r="X109" s="570"/>
      <c r="Y109" s="570"/>
      <c r="Z109" s="565"/>
      <c r="AA109" s="565"/>
      <c r="AB109" s="560" t="s">
        <v>751</v>
      </c>
      <c r="AC109" s="565"/>
      <c r="AD109" s="565"/>
      <c r="AE109" s="560" t="s">
        <v>751</v>
      </c>
      <c r="AF109" s="560" t="s">
        <v>751</v>
      </c>
      <c r="AG109" s="560" t="s">
        <v>751</v>
      </c>
      <c r="AH109" s="560" t="s">
        <v>751</v>
      </c>
      <c r="AI109" s="565"/>
      <c r="AJ109" s="565"/>
      <c r="AK109" s="560" t="s">
        <v>751</v>
      </c>
      <c r="AL109" s="565"/>
      <c r="AM109" s="565"/>
      <c r="AN109" s="560" t="s">
        <v>751</v>
      </c>
      <c r="AO109" s="565"/>
      <c r="AP109" s="565"/>
      <c r="AQ109" s="560" t="s">
        <v>751</v>
      </c>
      <c r="AR109" s="566">
        <v>41995</v>
      </c>
      <c r="AS109" s="560" t="s">
        <v>751</v>
      </c>
      <c r="AT109" s="560" t="s">
        <v>751</v>
      </c>
      <c r="AU109" s="560" t="s">
        <v>751</v>
      </c>
      <c r="AV109" s="560" t="s">
        <v>751</v>
      </c>
      <c r="AW109" s="560" t="s">
        <v>751</v>
      </c>
      <c r="AX109" s="560" t="s">
        <v>751</v>
      </c>
      <c r="AY109" s="560" t="s">
        <v>751</v>
      </c>
      <c r="AZ109" s="560" t="s">
        <v>751</v>
      </c>
      <c r="BA109" s="560" t="s">
        <v>751</v>
      </c>
      <c r="BB109" s="565"/>
      <c r="BC109" s="565"/>
      <c r="BD109" s="560" t="s">
        <v>751</v>
      </c>
      <c r="BE109" s="564"/>
      <c r="BF109" s="564"/>
      <c r="BG109" s="560" t="s">
        <v>751</v>
      </c>
      <c r="BH109" s="564"/>
      <c r="BI109" s="564"/>
      <c r="BJ109" s="560" t="s">
        <v>751</v>
      </c>
      <c r="BK109" s="560" t="s">
        <v>751</v>
      </c>
      <c r="BL109" s="560" t="s">
        <v>751</v>
      </c>
      <c r="BM109" s="560" t="s">
        <v>751</v>
      </c>
      <c r="BN109" s="562"/>
      <c r="BO109" s="562"/>
      <c r="BP109" s="560" t="s">
        <v>751</v>
      </c>
      <c r="BQ109" s="560" t="s">
        <v>751</v>
      </c>
      <c r="BR109" s="560" t="s">
        <v>751</v>
      </c>
      <c r="BS109" s="560" t="s">
        <v>751</v>
      </c>
      <c r="BT109" s="562" t="s">
        <v>758</v>
      </c>
      <c r="BU109" s="562" t="s">
        <v>758</v>
      </c>
      <c r="BV109" s="560" t="s">
        <v>751</v>
      </c>
    </row>
    <row r="110" spans="1:74" x14ac:dyDescent="0.25">
      <c r="A110" s="566">
        <v>41996</v>
      </c>
      <c r="B110" s="560" t="s">
        <v>751</v>
      </c>
      <c r="C110" s="560" t="s">
        <v>751</v>
      </c>
      <c r="D110" s="560" t="s">
        <v>751</v>
      </c>
      <c r="E110" s="560" t="s">
        <v>751</v>
      </c>
      <c r="F110" s="560" t="s">
        <v>751</v>
      </c>
      <c r="G110" s="560" t="s">
        <v>751</v>
      </c>
      <c r="H110" s="560" t="s">
        <v>751</v>
      </c>
      <c r="I110" s="560" t="s">
        <v>751</v>
      </c>
      <c r="J110" s="560" t="s">
        <v>751</v>
      </c>
      <c r="K110" s="560" t="s">
        <v>751</v>
      </c>
      <c r="L110" s="560" t="s">
        <v>751</v>
      </c>
      <c r="M110" s="560" t="s">
        <v>751</v>
      </c>
      <c r="N110" s="560" t="s">
        <v>751</v>
      </c>
      <c r="O110" s="560" t="s">
        <v>751</v>
      </c>
      <c r="P110" s="560" t="s">
        <v>751</v>
      </c>
      <c r="Q110" s="560" t="s">
        <v>751</v>
      </c>
      <c r="R110" s="560" t="s">
        <v>751</v>
      </c>
      <c r="S110" s="560" t="s">
        <v>751</v>
      </c>
      <c r="T110" s="560" t="s">
        <v>751</v>
      </c>
      <c r="U110" s="560" t="s">
        <v>751</v>
      </c>
      <c r="V110" s="560" t="s">
        <v>751</v>
      </c>
      <c r="W110" s="570"/>
      <c r="X110" s="570"/>
      <c r="Y110" s="570"/>
      <c r="Z110" s="565"/>
      <c r="AA110" s="565"/>
      <c r="AB110" s="560" t="s">
        <v>751</v>
      </c>
      <c r="AC110" s="565"/>
      <c r="AD110" s="565"/>
      <c r="AE110" s="560" t="s">
        <v>751</v>
      </c>
      <c r="AF110" s="560" t="s">
        <v>751</v>
      </c>
      <c r="AG110" s="560" t="s">
        <v>751</v>
      </c>
      <c r="AH110" s="560" t="s">
        <v>751</v>
      </c>
      <c r="AI110" s="565"/>
      <c r="AJ110" s="565"/>
      <c r="AK110" s="560" t="s">
        <v>751</v>
      </c>
      <c r="AL110" s="565"/>
      <c r="AM110" s="565"/>
      <c r="AN110" s="560" t="s">
        <v>751</v>
      </c>
      <c r="AO110" s="565"/>
      <c r="AP110" s="565"/>
      <c r="AQ110" s="560" t="s">
        <v>751</v>
      </c>
      <c r="AR110" s="566">
        <v>41996</v>
      </c>
      <c r="AS110" s="560" t="s">
        <v>751</v>
      </c>
      <c r="AT110" s="560" t="s">
        <v>751</v>
      </c>
      <c r="AU110" s="560" t="s">
        <v>751</v>
      </c>
      <c r="AV110" s="560" t="s">
        <v>751</v>
      </c>
      <c r="AW110" s="560" t="s">
        <v>751</v>
      </c>
      <c r="AX110" s="560" t="s">
        <v>751</v>
      </c>
      <c r="AY110" s="560" t="s">
        <v>751</v>
      </c>
      <c r="AZ110" s="560" t="s">
        <v>751</v>
      </c>
      <c r="BA110" s="560" t="s">
        <v>751</v>
      </c>
      <c r="BB110" s="565"/>
      <c r="BC110" s="565"/>
      <c r="BD110" s="560" t="s">
        <v>751</v>
      </c>
      <c r="BE110" s="564"/>
      <c r="BF110" s="564"/>
      <c r="BG110" s="560" t="s">
        <v>751</v>
      </c>
      <c r="BH110" s="564"/>
      <c r="BI110" s="564"/>
      <c r="BJ110" s="560" t="s">
        <v>751</v>
      </c>
      <c r="BK110" s="560" t="s">
        <v>751</v>
      </c>
      <c r="BL110" s="560" t="s">
        <v>751</v>
      </c>
      <c r="BM110" s="560" t="s">
        <v>751</v>
      </c>
      <c r="BN110" s="562"/>
      <c r="BO110" s="562"/>
      <c r="BP110" s="560" t="s">
        <v>751</v>
      </c>
      <c r="BQ110" s="560" t="s">
        <v>751</v>
      </c>
      <c r="BR110" s="560" t="s">
        <v>751</v>
      </c>
      <c r="BS110" s="560" t="s">
        <v>751</v>
      </c>
      <c r="BT110" s="562" t="s">
        <v>758</v>
      </c>
      <c r="BU110" s="562" t="s">
        <v>758</v>
      </c>
      <c r="BV110" s="560" t="s">
        <v>751</v>
      </c>
    </row>
    <row r="111" spans="1:74" x14ac:dyDescent="0.25">
      <c r="A111" s="566">
        <v>41997</v>
      </c>
      <c r="B111" s="560" t="s">
        <v>751</v>
      </c>
      <c r="C111" s="560" t="s">
        <v>751</v>
      </c>
      <c r="D111" s="560" t="s">
        <v>751</v>
      </c>
      <c r="E111" s="560" t="s">
        <v>751</v>
      </c>
      <c r="F111" s="560" t="s">
        <v>751</v>
      </c>
      <c r="G111" s="560" t="s">
        <v>751</v>
      </c>
      <c r="H111" s="560" t="s">
        <v>751</v>
      </c>
      <c r="I111" s="560" t="s">
        <v>751</v>
      </c>
      <c r="J111" s="560" t="s">
        <v>751</v>
      </c>
      <c r="K111" s="560" t="s">
        <v>751</v>
      </c>
      <c r="L111" s="560" t="s">
        <v>751</v>
      </c>
      <c r="M111" s="560" t="s">
        <v>751</v>
      </c>
      <c r="N111" s="560" t="s">
        <v>751</v>
      </c>
      <c r="O111" s="560" t="s">
        <v>751</v>
      </c>
      <c r="P111" s="560" t="s">
        <v>751</v>
      </c>
      <c r="Q111" s="560" t="s">
        <v>751</v>
      </c>
      <c r="R111" s="560" t="s">
        <v>751</v>
      </c>
      <c r="S111" s="560" t="s">
        <v>751</v>
      </c>
      <c r="T111" s="560" t="s">
        <v>751</v>
      </c>
      <c r="U111" s="560" t="s">
        <v>751</v>
      </c>
      <c r="V111" s="560" t="s">
        <v>751</v>
      </c>
      <c r="W111" s="570"/>
      <c r="X111" s="570"/>
      <c r="Y111" s="570"/>
      <c r="Z111" s="565"/>
      <c r="AA111" s="565"/>
      <c r="AB111" s="560" t="s">
        <v>751</v>
      </c>
      <c r="AC111" s="565"/>
      <c r="AD111" s="565"/>
      <c r="AE111" s="560" t="s">
        <v>751</v>
      </c>
      <c r="AF111" s="560" t="s">
        <v>751</v>
      </c>
      <c r="AG111" s="560" t="s">
        <v>751</v>
      </c>
      <c r="AH111" s="560" t="s">
        <v>751</v>
      </c>
      <c r="AI111" s="565"/>
      <c r="AJ111" s="565"/>
      <c r="AK111" s="560" t="s">
        <v>751</v>
      </c>
      <c r="AL111" s="565"/>
      <c r="AM111" s="565"/>
      <c r="AN111" s="560" t="s">
        <v>751</v>
      </c>
      <c r="AO111" s="565"/>
      <c r="AP111" s="565"/>
      <c r="AQ111" s="560" t="s">
        <v>751</v>
      </c>
      <c r="AR111" s="566">
        <v>41997</v>
      </c>
      <c r="AS111" s="560" t="s">
        <v>751</v>
      </c>
      <c r="AT111" s="560" t="s">
        <v>751</v>
      </c>
      <c r="AU111" s="560" t="s">
        <v>751</v>
      </c>
      <c r="AV111" s="560" t="s">
        <v>751</v>
      </c>
      <c r="AW111" s="560" t="s">
        <v>751</v>
      </c>
      <c r="AX111" s="560" t="s">
        <v>751</v>
      </c>
      <c r="AY111" s="560" t="s">
        <v>751</v>
      </c>
      <c r="AZ111" s="560" t="s">
        <v>751</v>
      </c>
      <c r="BA111" s="560" t="s">
        <v>751</v>
      </c>
      <c r="BB111" s="565"/>
      <c r="BC111" s="565"/>
      <c r="BD111" s="560" t="s">
        <v>751</v>
      </c>
      <c r="BE111" s="564"/>
      <c r="BF111" s="564"/>
      <c r="BG111" s="560" t="s">
        <v>751</v>
      </c>
      <c r="BH111" s="564"/>
      <c r="BI111" s="564"/>
      <c r="BJ111" s="560" t="s">
        <v>751</v>
      </c>
      <c r="BK111" s="560" t="s">
        <v>751</v>
      </c>
      <c r="BL111" s="560" t="s">
        <v>751</v>
      </c>
      <c r="BM111" s="560" t="s">
        <v>751</v>
      </c>
      <c r="BN111" s="562"/>
      <c r="BO111" s="562"/>
      <c r="BP111" s="560" t="s">
        <v>751</v>
      </c>
      <c r="BQ111" s="560" t="s">
        <v>751</v>
      </c>
      <c r="BR111" s="560" t="s">
        <v>751</v>
      </c>
      <c r="BS111" s="560" t="s">
        <v>751</v>
      </c>
      <c r="BT111" s="562" t="s">
        <v>758</v>
      </c>
      <c r="BU111" s="562" t="s">
        <v>758</v>
      </c>
      <c r="BV111" s="560" t="s">
        <v>751</v>
      </c>
    </row>
    <row r="112" spans="1:74" x14ac:dyDescent="0.25">
      <c r="A112" s="566">
        <v>41998</v>
      </c>
      <c r="B112" s="560" t="s">
        <v>751</v>
      </c>
      <c r="C112" s="560" t="s">
        <v>751</v>
      </c>
      <c r="D112" s="560" t="s">
        <v>751</v>
      </c>
      <c r="E112" s="560" t="s">
        <v>751</v>
      </c>
      <c r="F112" s="560" t="s">
        <v>751</v>
      </c>
      <c r="G112" s="560" t="s">
        <v>751</v>
      </c>
      <c r="H112" s="560" t="s">
        <v>751</v>
      </c>
      <c r="I112" s="560" t="s">
        <v>751</v>
      </c>
      <c r="J112" s="560" t="s">
        <v>751</v>
      </c>
      <c r="K112" s="560" t="s">
        <v>751</v>
      </c>
      <c r="L112" s="560" t="s">
        <v>751</v>
      </c>
      <c r="M112" s="560" t="s">
        <v>751</v>
      </c>
      <c r="N112" s="560" t="s">
        <v>751</v>
      </c>
      <c r="O112" s="560" t="s">
        <v>751</v>
      </c>
      <c r="P112" s="560" t="s">
        <v>751</v>
      </c>
      <c r="Q112" s="560" t="s">
        <v>751</v>
      </c>
      <c r="R112" s="560" t="s">
        <v>751</v>
      </c>
      <c r="S112" s="560" t="s">
        <v>751</v>
      </c>
      <c r="T112" s="560" t="s">
        <v>751</v>
      </c>
      <c r="U112" s="560" t="s">
        <v>751</v>
      </c>
      <c r="V112" s="560" t="s">
        <v>751</v>
      </c>
      <c r="W112" s="570"/>
      <c r="X112" s="570"/>
      <c r="Y112" s="570"/>
      <c r="Z112" s="565"/>
      <c r="AA112" s="565"/>
      <c r="AB112" s="560" t="s">
        <v>751</v>
      </c>
      <c r="AC112" s="565"/>
      <c r="AD112" s="565"/>
      <c r="AE112" s="560" t="s">
        <v>751</v>
      </c>
      <c r="AF112" s="560" t="s">
        <v>751</v>
      </c>
      <c r="AG112" s="560" t="s">
        <v>751</v>
      </c>
      <c r="AH112" s="560" t="s">
        <v>751</v>
      </c>
      <c r="AI112" s="565"/>
      <c r="AJ112" s="565"/>
      <c r="AK112" s="560" t="s">
        <v>751</v>
      </c>
      <c r="AL112" s="565"/>
      <c r="AM112" s="565"/>
      <c r="AN112" s="560" t="s">
        <v>751</v>
      </c>
      <c r="AO112" s="565"/>
      <c r="AP112" s="565"/>
      <c r="AQ112" s="560" t="s">
        <v>751</v>
      </c>
      <c r="AR112" s="566">
        <v>41998</v>
      </c>
      <c r="AS112" s="560" t="s">
        <v>751</v>
      </c>
      <c r="AT112" s="560" t="s">
        <v>751</v>
      </c>
      <c r="AU112" s="560" t="s">
        <v>751</v>
      </c>
      <c r="AV112" s="560" t="s">
        <v>751</v>
      </c>
      <c r="AW112" s="560" t="s">
        <v>751</v>
      </c>
      <c r="AX112" s="560" t="s">
        <v>751</v>
      </c>
      <c r="AY112" s="560" t="s">
        <v>751</v>
      </c>
      <c r="AZ112" s="560" t="s">
        <v>751</v>
      </c>
      <c r="BA112" s="560" t="s">
        <v>751</v>
      </c>
      <c r="BB112" s="565"/>
      <c r="BC112" s="565"/>
      <c r="BD112" s="562" t="s">
        <v>758</v>
      </c>
      <c r="BE112" s="564"/>
      <c r="BF112" s="564"/>
      <c r="BG112" s="560" t="s">
        <v>751</v>
      </c>
      <c r="BH112" s="564"/>
      <c r="BI112" s="564"/>
      <c r="BJ112" s="560" t="s">
        <v>751</v>
      </c>
      <c r="BK112" s="560" t="s">
        <v>751</v>
      </c>
      <c r="BL112" s="560" t="s">
        <v>751</v>
      </c>
      <c r="BM112" s="560" t="s">
        <v>751</v>
      </c>
      <c r="BN112" s="562"/>
      <c r="BO112" s="562"/>
      <c r="BP112" s="560" t="s">
        <v>751</v>
      </c>
      <c r="BQ112" s="560" t="s">
        <v>751</v>
      </c>
      <c r="BR112" s="560" t="s">
        <v>751</v>
      </c>
      <c r="BS112" s="560" t="s">
        <v>751</v>
      </c>
      <c r="BT112" s="562" t="s">
        <v>758</v>
      </c>
      <c r="BU112" s="562" t="s">
        <v>758</v>
      </c>
      <c r="BV112" s="560" t="s">
        <v>751</v>
      </c>
    </row>
    <row r="113" spans="1:74" x14ac:dyDescent="0.25">
      <c r="A113" s="566">
        <v>41999</v>
      </c>
      <c r="B113" s="560" t="s">
        <v>751</v>
      </c>
      <c r="C113" s="560" t="s">
        <v>751</v>
      </c>
      <c r="D113" s="560" t="s">
        <v>751</v>
      </c>
      <c r="E113" s="560" t="s">
        <v>751</v>
      </c>
      <c r="F113" s="560" t="s">
        <v>751</v>
      </c>
      <c r="G113" s="560" t="s">
        <v>751</v>
      </c>
      <c r="H113" s="560" t="s">
        <v>751</v>
      </c>
      <c r="I113" s="560" t="s">
        <v>751</v>
      </c>
      <c r="J113" s="560" t="s">
        <v>751</v>
      </c>
      <c r="K113" s="560" t="s">
        <v>751</v>
      </c>
      <c r="L113" s="560" t="s">
        <v>751</v>
      </c>
      <c r="M113" s="560" t="s">
        <v>751</v>
      </c>
      <c r="N113" s="560" t="s">
        <v>751</v>
      </c>
      <c r="O113" s="560" t="s">
        <v>751</v>
      </c>
      <c r="P113" s="560" t="s">
        <v>751</v>
      </c>
      <c r="Q113" s="560" t="s">
        <v>751</v>
      </c>
      <c r="R113" s="560" t="s">
        <v>751</v>
      </c>
      <c r="S113" s="560" t="s">
        <v>751</v>
      </c>
      <c r="T113" s="560" t="s">
        <v>751</v>
      </c>
      <c r="U113" s="560" t="s">
        <v>751</v>
      </c>
      <c r="V113" s="560" t="s">
        <v>751</v>
      </c>
      <c r="W113" s="570"/>
      <c r="X113" s="570"/>
      <c r="Y113" s="570"/>
      <c r="Z113" s="565"/>
      <c r="AA113" s="565"/>
      <c r="AB113" s="560" t="s">
        <v>751</v>
      </c>
      <c r="AC113" s="565"/>
      <c r="AD113" s="565"/>
      <c r="AE113" s="560" t="s">
        <v>751</v>
      </c>
      <c r="AF113" s="560" t="s">
        <v>751</v>
      </c>
      <c r="AG113" s="560" t="s">
        <v>751</v>
      </c>
      <c r="AH113" s="560" t="s">
        <v>751</v>
      </c>
      <c r="AI113" s="565"/>
      <c r="AJ113" s="565"/>
      <c r="AK113" s="560" t="s">
        <v>751</v>
      </c>
      <c r="AL113" s="565"/>
      <c r="AM113" s="565"/>
      <c r="AN113" s="560" t="s">
        <v>751</v>
      </c>
      <c r="AO113" s="565"/>
      <c r="AP113" s="565"/>
      <c r="AQ113" s="560" t="s">
        <v>751</v>
      </c>
      <c r="AR113" s="566">
        <v>41999</v>
      </c>
      <c r="AS113" s="560" t="s">
        <v>751</v>
      </c>
      <c r="AT113" s="560" t="s">
        <v>751</v>
      </c>
      <c r="AU113" s="560" t="s">
        <v>751</v>
      </c>
      <c r="AV113" s="560" t="s">
        <v>751</v>
      </c>
      <c r="AW113" s="560" t="s">
        <v>751</v>
      </c>
      <c r="AX113" s="560" t="s">
        <v>751</v>
      </c>
      <c r="AY113" s="560" t="s">
        <v>751</v>
      </c>
      <c r="AZ113" s="560" t="s">
        <v>751</v>
      </c>
      <c r="BA113" s="560" t="s">
        <v>751</v>
      </c>
      <c r="BB113" s="565"/>
      <c r="BC113" s="565"/>
      <c r="BD113" s="560" t="s">
        <v>751</v>
      </c>
      <c r="BE113" s="564"/>
      <c r="BF113" s="564"/>
      <c r="BG113" s="560" t="s">
        <v>751</v>
      </c>
      <c r="BH113" s="564"/>
      <c r="BI113" s="564"/>
      <c r="BJ113" s="560" t="s">
        <v>751</v>
      </c>
      <c r="BK113" s="560" t="s">
        <v>751</v>
      </c>
      <c r="BL113" s="560" t="s">
        <v>751</v>
      </c>
      <c r="BM113" s="560" t="s">
        <v>751</v>
      </c>
      <c r="BN113" s="562"/>
      <c r="BO113" s="562"/>
      <c r="BP113" s="560" t="s">
        <v>751</v>
      </c>
      <c r="BQ113" s="560" t="s">
        <v>751</v>
      </c>
      <c r="BR113" s="560" t="s">
        <v>751</v>
      </c>
      <c r="BS113" s="560" t="s">
        <v>751</v>
      </c>
      <c r="BT113" s="562" t="s">
        <v>758</v>
      </c>
      <c r="BU113" s="562" t="s">
        <v>758</v>
      </c>
      <c r="BV113" s="560" t="s">
        <v>751</v>
      </c>
    </row>
    <row r="114" spans="1:74" x14ac:dyDescent="0.25">
      <c r="A114" s="566">
        <v>42000</v>
      </c>
      <c r="B114" s="560" t="s">
        <v>751</v>
      </c>
      <c r="C114" s="560" t="s">
        <v>751</v>
      </c>
      <c r="D114" s="560" t="s">
        <v>751</v>
      </c>
      <c r="E114" s="560" t="s">
        <v>751</v>
      </c>
      <c r="F114" s="560" t="s">
        <v>751</v>
      </c>
      <c r="G114" s="560" t="s">
        <v>751</v>
      </c>
      <c r="H114" s="560" t="s">
        <v>751</v>
      </c>
      <c r="I114" s="560" t="s">
        <v>751</v>
      </c>
      <c r="J114" s="560" t="s">
        <v>751</v>
      </c>
      <c r="K114" s="560" t="s">
        <v>751</v>
      </c>
      <c r="L114" s="560" t="s">
        <v>751</v>
      </c>
      <c r="M114" s="560" t="s">
        <v>751</v>
      </c>
      <c r="N114" s="560" t="s">
        <v>751</v>
      </c>
      <c r="O114" s="560" t="s">
        <v>751</v>
      </c>
      <c r="P114" s="560" t="s">
        <v>751</v>
      </c>
      <c r="Q114" s="560" t="s">
        <v>751</v>
      </c>
      <c r="R114" s="560" t="s">
        <v>751</v>
      </c>
      <c r="S114" s="560" t="s">
        <v>751</v>
      </c>
      <c r="T114" s="560" t="s">
        <v>751</v>
      </c>
      <c r="U114" s="560" t="s">
        <v>751</v>
      </c>
      <c r="V114" s="560" t="s">
        <v>751</v>
      </c>
      <c r="W114" s="570"/>
      <c r="X114" s="570"/>
      <c r="Y114" s="570"/>
      <c r="Z114" s="565"/>
      <c r="AA114" s="565"/>
      <c r="AB114" s="560" t="s">
        <v>751</v>
      </c>
      <c r="AC114" s="565"/>
      <c r="AD114" s="565"/>
      <c r="AE114" s="560" t="s">
        <v>751</v>
      </c>
      <c r="AF114" s="560" t="s">
        <v>751</v>
      </c>
      <c r="AG114" s="560" t="s">
        <v>751</v>
      </c>
      <c r="AH114" s="560" t="s">
        <v>751</v>
      </c>
      <c r="AI114" s="565"/>
      <c r="AJ114" s="565"/>
      <c r="AK114" s="560" t="s">
        <v>751</v>
      </c>
      <c r="AL114" s="565"/>
      <c r="AM114" s="565"/>
      <c r="AN114" s="560" t="s">
        <v>751</v>
      </c>
      <c r="AO114" s="565"/>
      <c r="AP114" s="565"/>
      <c r="AQ114" s="560" t="s">
        <v>751</v>
      </c>
      <c r="AR114" s="566">
        <v>42000</v>
      </c>
      <c r="AS114" s="560" t="s">
        <v>751</v>
      </c>
      <c r="AT114" s="560" t="s">
        <v>751</v>
      </c>
      <c r="AU114" s="560" t="s">
        <v>751</v>
      </c>
      <c r="AV114" s="560" t="s">
        <v>751</v>
      </c>
      <c r="AW114" s="560" t="s">
        <v>751</v>
      </c>
      <c r="AX114" s="560" t="s">
        <v>751</v>
      </c>
      <c r="AY114" s="560" t="s">
        <v>751</v>
      </c>
      <c r="AZ114" s="560" t="s">
        <v>751</v>
      </c>
      <c r="BA114" s="560" t="s">
        <v>751</v>
      </c>
      <c r="BB114" s="565"/>
      <c r="BC114" s="565"/>
      <c r="BD114" s="563" t="s">
        <v>758</v>
      </c>
      <c r="BE114" s="564"/>
      <c r="BF114" s="564"/>
      <c r="BG114" s="560" t="s">
        <v>751</v>
      </c>
      <c r="BH114" s="564"/>
      <c r="BI114" s="564"/>
      <c r="BJ114" s="560" t="s">
        <v>751</v>
      </c>
      <c r="BK114" s="560" t="s">
        <v>751</v>
      </c>
      <c r="BL114" s="560" t="s">
        <v>751</v>
      </c>
      <c r="BM114" s="560" t="s">
        <v>751</v>
      </c>
      <c r="BN114" s="562"/>
      <c r="BO114" s="562"/>
      <c r="BP114" s="560" t="s">
        <v>751</v>
      </c>
      <c r="BQ114" s="560" t="s">
        <v>751</v>
      </c>
      <c r="BR114" s="560" t="s">
        <v>751</v>
      </c>
      <c r="BS114" s="560" t="s">
        <v>751</v>
      </c>
      <c r="BT114" s="562" t="s">
        <v>758</v>
      </c>
      <c r="BU114" s="562" t="s">
        <v>758</v>
      </c>
      <c r="BV114" s="560" t="s">
        <v>751</v>
      </c>
    </row>
    <row r="115" spans="1:74" x14ac:dyDescent="0.25">
      <c r="A115" s="566">
        <v>42001</v>
      </c>
      <c r="B115" s="560" t="s">
        <v>751</v>
      </c>
      <c r="C115" s="560" t="s">
        <v>751</v>
      </c>
      <c r="D115" s="560" t="s">
        <v>751</v>
      </c>
      <c r="E115" s="560" t="s">
        <v>751</v>
      </c>
      <c r="F115" s="560" t="s">
        <v>751</v>
      </c>
      <c r="G115" s="560" t="s">
        <v>751</v>
      </c>
      <c r="H115" s="560" t="s">
        <v>751</v>
      </c>
      <c r="I115" s="560" t="s">
        <v>751</v>
      </c>
      <c r="J115" s="560" t="s">
        <v>751</v>
      </c>
      <c r="K115" s="560" t="s">
        <v>751</v>
      </c>
      <c r="L115" s="560" t="s">
        <v>751</v>
      </c>
      <c r="M115" s="560" t="s">
        <v>751</v>
      </c>
      <c r="N115" s="560" t="s">
        <v>751</v>
      </c>
      <c r="O115" s="560" t="s">
        <v>751</v>
      </c>
      <c r="P115" s="560" t="s">
        <v>751</v>
      </c>
      <c r="Q115" s="560" t="s">
        <v>751</v>
      </c>
      <c r="R115" s="560" t="s">
        <v>751</v>
      </c>
      <c r="S115" s="560" t="s">
        <v>751</v>
      </c>
      <c r="T115" s="560" t="s">
        <v>751</v>
      </c>
      <c r="U115" s="560" t="s">
        <v>751</v>
      </c>
      <c r="V115" s="560" t="s">
        <v>751</v>
      </c>
      <c r="W115" s="570"/>
      <c r="X115" s="570"/>
      <c r="Y115" s="570"/>
      <c r="Z115" s="565"/>
      <c r="AA115" s="565"/>
      <c r="AB115" s="560" t="s">
        <v>751</v>
      </c>
      <c r="AC115" s="565"/>
      <c r="AD115" s="565"/>
      <c r="AE115" s="563" t="s">
        <v>758</v>
      </c>
      <c r="AF115" s="560" t="s">
        <v>751</v>
      </c>
      <c r="AG115" s="560" t="s">
        <v>751</v>
      </c>
      <c r="AH115" s="560" t="s">
        <v>751</v>
      </c>
      <c r="AI115" s="565"/>
      <c r="AJ115" s="565"/>
      <c r="AK115" s="560" t="s">
        <v>751</v>
      </c>
      <c r="AL115" s="565"/>
      <c r="AM115" s="565"/>
      <c r="AN115" s="560" t="s">
        <v>751</v>
      </c>
      <c r="AO115" s="565"/>
      <c r="AP115" s="565"/>
      <c r="AQ115" s="560" t="s">
        <v>751</v>
      </c>
      <c r="AR115" s="566">
        <v>42001</v>
      </c>
      <c r="AS115" s="560" t="s">
        <v>751</v>
      </c>
      <c r="AT115" s="560" t="s">
        <v>751</v>
      </c>
      <c r="AU115" s="560" t="s">
        <v>751</v>
      </c>
      <c r="AV115" s="560" t="s">
        <v>751</v>
      </c>
      <c r="AW115" s="560" t="s">
        <v>751</v>
      </c>
      <c r="AX115" s="560" t="s">
        <v>751</v>
      </c>
      <c r="AY115" s="560" t="s">
        <v>751</v>
      </c>
      <c r="AZ115" s="560" t="s">
        <v>751</v>
      </c>
      <c r="BA115" s="560" t="s">
        <v>751</v>
      </c>
      <c r="BB115" s="565"/>
      <c r="BC115" s="565"/>
      <c r="BD115" s="567" t="s">
        <v>751</v>
      </c>
      <c r="BE115" s="564"/>
      <c r="BF115" s="564"/>
      <c r="BG115" s="560" t="s">
        <v>751</v>
      </c>
      <c r="BH115" s="564"/>
      <c r="BI115" s="564"/>
      <c r="BJ115" s="560" t="s">
        <v>751</v>
      </c>
      <c r="BK115" s="560" t="s">
        <v>751</v>
      </c>
      <c r="BL115" s="560" t="s">
        <v>751</v>
      </c>
      <c r="BM115" s="560" t="s">
        <v>751</v>
      </c>
      <c r="BN115" s="562"/>
      <c r="BO115" s="562"/>
      <c r="BP115" s="560" t="s">
        <v>751</v>
      </c>
      <c r="BQ115" s="560" t="s">
        <v>751</v>
      </c>
      <c r="BR115" s="560" t="s">
        <v>751</v>
      </c>
      <c r="BS115" s="560" t="s">
        <v>751</v>
      </c>
      <c r="BT115" s="562" t="s">
        <v>758</v>
      </c>
      <c r="BU115" s="562" t="s">
        <v>758</v>
      </c>
      <c r="BV115" s="560" t="s">
        <v>751</v>
      </c>
    </row>
    <row r="116" spans="1:74" x14ac:dyDescent="0.25">
      <c r="A116" s="566">
        <v>42002</v>
      </c>
      <c r="B116" s="560" t="s">
        <v>751</v>
      </c>
      <c r="C116" s="560" t="s">
        <v>751</v>
      </c>
      <c r="D116" s="560" t="s">
        <v>751</v>
      </c>
      <c r="E116" s="560" t="s">
        <v>751</v>
      </c>
      <c r="F116" s="560" t="s">
        <v>751</v>
      </c>
      <c r="G116" s="560" t="s">
        <v>751</v>
      </c>
      <c r="H116" s="560" t="s">
        <v>751</v>
      </c>
      <c r="I116" s="560" t="s">
        <v>751</v>
      </c>
      <c r="J116" s="560" t="s">
        <v>751</v>
      </c>
      <c r="K116" s="560" t="s">
        <v>751</v>
      </c>
      <c r="L116" s="560" t="s">
        <v>751</v>
      </c>
      <c r="M116" s="560" t="s">
        <v>751</v>
      </c>
      <c r="N116" s="560" t="s">
        <v>751</v>
      </c>
      <c r="O116" s="560" t="s">
        <v>751</v>
      </c>
      <c r="P116" s="560" t="s">
        <v>751</v>
      </c>
      <c r="Q116" s="560" t="s">
        <v>751</v>
      </c>
      <c r="R116" s="560" t="s">
        <v>751</v>
      </c>
      <c r="S116" s="560" t="s">
        <v>751</v>
      </c>
      <c r="T116" s="560" t="s">
        <v>751</v>
      </c>
      <c r="U116" s="560" t="s">
        <v>751</v>
      </c>
      <c r="V116" s="560" t="s">
        <v>751</v>
      </c>
      <c r="W116" s="570"/>
      <c r="X116" s="570"/>
      <c r="Y116" s="570"/>
      <c r="Z116" s="565"/>
      <c r="AA116" s="565"/>
      <c r="AB116" s="560" t="s">
        <v>751</v>
      </c>
      <c r="AC116" s="565"/>
      <c r="AD116" s="565"/>
      <c r="AE116" s="560" t="s">
        <v>751</v>
      </c>
      <c r="AF116" s="560" t="s">
        <v>751</v>
      </c>
      <c r="AG116" s="560" t="s">
        <v>751</v>
      </c>
      <c r="AH116" s="560" t="s">
        <v>751</v>
      </c>
      <c r="AI116" s="565"/>
      <c r="AJ116" s="565"/>
      <c r="AK116" s="560" t="s">
        <v>751</v>
      </c>
      <c r="AL116" s="565"/>
      <c r="AM116" s="565"/>
      <c r="AN116" s="560" t="s">
        <v>751</v>
      </c>
      <c r="AO116" s="565"/>
      <c r="AP116" s="565"/>
      <c r="AQ116" s="560" t="s">
        <v>751</v>
      </c>
      <c r="AR116" s="566">
        <v>42002</v>
      </c>
      <c r="AS116" s="560" t="s">
        <v>751</v>
      </c>
      <c r="AT116" s="560" t="s">
        <v>751</v>
      </c>
      <c r="AU116" s="560" t="s">
        <v>751</v>
      </c>
      <c r="AV116" s="560" t="s">
        <v>751</v>
      </c>
      <c r="AW116" s="560" t="s">
        <v>751</v>
      </c>
      <c r="AX116" s="560" t="s">
        <v>751</v>
      </c>
      <c r="AY116" s="560" t="s">
        <v>751</v>
      </c>
      <c r="AZ116" s="560" t="s">
        <v>751</v>
      </c>
      <c r="BA116" s="560" t="s">
        <v>751</v>
      </c>
      <c r="BB116" s="565"/>
      <c r="BC116" s="565"/>
      <c r="BD116" s="560" t="s">
        <v>751</v>
      </c>
      <c r="BE116" s="564"/>
      <c r="BF116" s="564"/>
      <c r="BG116" s="560" t="s">
        <v>751</v>
      </c>
      <c r="BH116" s="564"/>
      <c r="BI116" s="564"/>
      <c r="BJ116" s="560" t="s">
        <v>751</v>
      </c>
      <c r="BK116" s="560" t="s">
        <v>751</v>
      </c>
      <c r="BL116" s="560" t="s">
        <v>751</v>
      </c>
      <c r="BM116" s="560" t="s">
        <v>751</v>
      </c>
      <c r="BN116" s="562"/>
      <c r="BO116" s="562"/>
      <c r="BP116" s="560" t="s">
        <v>751</v>
      </c>
      <c r="BQ116" s="560" t="s">
        <v>751</v>
      </c>
      <c r="BR116" s="560" t="s">
        <v>751</v>
      </c>
      <c r="BS116" s="560" t="s">
        <v>751</v>
      </c>
      <c r="BT116" s="562" t="s">
        <v>758</v>
      </c>
      <c r="BU116" s="562" t="s">
        <v>758</v>
      </c>
      <c r="BV116" s="560" t="s">
        <v>751</v>
      </c>
    </row>
    <row r="117" spans="1:74" x14ac:dyDescent="0.25">
      <c r="A117" s="566">
        <v>42003</v>
      </c>
      <c r="B117" s="560" t="s">
        <v>751</v>
      </c>
      <c r="C117" s="560" t="s">
        <v>751</v>
      </c>
      <c r="D117" s="560" t="s">
        <v>751</v>
      </c>
      <c r="E117" s="560" t="s">
        <v>751</v>
      </c>
      <c r="F117" s="560" t="s">
        <v>751</v>
      </c>
      <c r="G117" s="560" t="s">
        <v>751</v>
      </c>
      <c r="H117" s="560" t="s">
        <v>751</v>
      </c>
      <c r="I117" s="560" t="s">
        <v>751</v>
      </c>
      <c r="J117" s="560" t="s">
        <v>751</v>
      </c>
      <c r="K117" s="560" t="s">
        <v>751</v>
      </c>
      <c r="L117" s="560" t="s">
        <v>751</v>
      </c>
      <c r="M117" s="560" t="s">
        <v>751</v>
      </c>
      <c r="N117" s="560" t="s">
        <v>751</v>
      </c>
      <c r="O117" s="560" t="s">
        <v>751</v>
      </c>
      <c r="P117" s="560" t="s">
        <v>751</v>
      </c>
      <c r="Q117" s="560" t="s">
        <v>751</v>
      </c>
      <c r="R117" s="560" t="s">
        <v>751</v>
      </c>
      <c r="S117" s="560" t="s">
        <v>751</v>
      </c>
      <c r="T117" s="560" t="s">
        <v>751</v>
      </c>
      <c r="U117" s="560" t="s">
        <v>751</v>
      </c>
      <c r="V117" s="560" t="s">
        <v>751</v>
      </c>
      <c r="W117" s="570"/>
      <c r="X117" s="570"/>
      <c r="Y117" s="570"/>
      <c r="Z117" s="565"/>
      <c r="AA117" s="565"/>
      <c r="AB117" s="560" t="s">
        <v>751</v>
      </c>
      <c r="AC117" s="565"/>
      <c r="AD117" s="565"/>
      <c r="AE117" s="560" t="s">
        <v>751</v>
      </c>
      <c r="AF117" s="560" t="s">
        <v>751</v>
      </c>
      <c r="AG117" s="560" t="s">
        <v>751</v>
      </c>
      <c r="AH117" s="560" t="s">
        <v>751</v>
      </c>
      <c r="AI117" s="565"/>
      <c r="AJ117" s="565"/>
      <c r="AK117" s="560" t="s">
        <v>751</v>
      </c>
      <c r="AL117" s="565"/>
      <c r="AM117" s="565"/>
      <c r="AN117" s="560" t="s">
        <v>751</v>
      </c>
      <c r="AO117" s="565"/>
      <c r="AP117" s="565"/>
      <c r="AQ117" s="560" t="s">
        <v>751</v>
      </c>
      <c r="AR117" s="566">
        <v>42003</v>
      </c>
      <c r="AS117" s="560" t="s">
        <v>751</v>
      </c>
      <c r="AT117" s="560" t="s">
        <v>751</v>
      </c>
      <c r="AU117" s="560" t="s">
        <v>751</v>
      </c>
      <c r="AV117" s="560" t="s">
        <v>751</v>
      </c>
      <c r="AW117" s="560" t="s">
        <v>751</v>
      </c>
      <c r="AX117" s="560" t="s">
        <v>751</v>
      </c>
      <c r="AY117" s="560" t="s">
        <v>751</v>
      </c>
      <c r="AZ117" s="560" t="s">
        <v>751</v>
      </c>
      <c r="BA117" s="560" t="s">
        <v>751</v>
      </c>
      <c r="BB117" s="565"/>
      <c r="BC117" s="565"/>
      <c r="BD117" s="560" t="s">
        <v>751</v>
      </c>
      <c r="BE117" s="564"/>
      <c r="BF117" s="564"/>
      <c r="BG117" s="560" t="s">
        <v>751</v>
      </c>
      <c r="BH117" s="564"/>
      <c r="BI117" s="564"/>
      <c r="BJ117" s="560" t="s">
        <v>751</v>
      </c>
      <c r="BK117" s="560" t="s">
        <v>751</v>
      </c>
      <c r="BL117" s="560" t="s">
        <v>751</v>
      </c>
      <c r="BM117" s="560" t="s">
        <v>751</v>
      </c>
      <c r="BN117" s="562"/>
      <c r="BO117" s="562"/>
      <c r="BP117" s="560" t="s">
        <v>751</v>
      </c>
      <c r="BQ117" s="560" t="s">
        <v>751</v>
      </c>
      <c r="BR117" s="560" t="s">
        <v>751</v>
      </c>
      <c r="BS117" s="560" t="s">
        <v>751</v>
      </c>
      <c r="BT117" s="562" t="s">
        <v>758</v>
      </c>
      <c r="BU117" s="562" t="s">
        <v>758</v>
      </c>
      <c r="BV117" s="560" t="s">
        <v>751</v>
      </c>
    </row>
    <row r="118" spans="1:74" x14ac:dyDescent="0.25">
      <c r="A118" s="566">
        <v>42004</v>
      </c>
      <c r="B118" s="567" t="s">
        <v>751</v>
      </c>
      <c r="C118" s="567" t="s">
        <v>751</v>
      </c>
      <c r="D118" s="560" t="s">
        <v>751</v>
      </c>
      <c r="E118" s="560" t="s">
        <v>751</v>
      </c>
      <c r="F118" s="560" t="s">
        <v>751</v>
      </c>
      <c r="G118" s="560" t="s">
        <v>751</v>
      </c>
      <c r="H118" s="560" t="s">
        <v>751</v>
      </c>
      <c r="I118" s="560" t="s">
        <v>751</v>
      </c>
      <c r="J118" s="560" t="s">
        <v>751</v>
      </c>
      <c r="K118" s="560" t="s">
        <v>751</v>
      </c>
      <c r="L118" s="560" t="s">
        <v>751</v>
      </c>
      <c r="M118" s="560" t="s">
        <v>751</v>
      </c>
      <c r="N118" s="560" t="s">
        <v>751</v>
      </c>
      <c r="O118" s="560" t="s">
        <v>751</v>
      </c>
      <c r="P118" s="560" t="s">
        <v>751</v>
      </c>
      <c r="Q118" s="560" t="s">
        <v>751</v>
      </c>
      <c r="R118" s="560" t="s">
        <v>751</v>
      </c>
      <c r="S118" s="560" t="s">
        <v>751</v>
      </c>
      <c r="T118" s="560" t="s">
        <v>751</v>
      </c>
      <c r="U118" s="560" t="s">
        <v>751</v>
      </c>
      <c r="V118" s="560" t="s">
        <v>751</v>
      </c>
      <c r="W118" s="570"/>
      <c r="X118" s="570"/>
      <c r="Y118" s="570"/>
      <c r="Z118" s="565"/>
      <c r="AA118" s="565"/>
      <c r="AB118" s="560" t="s">
        <v>751</v>
      </c>
      <c r="AC118" s="565"/>
      <c r="AD118" s="565"/>
      <c r="AE118" s="560" t="s">
        <v>751</v>
      </c>
      <c r="AF118" s="560" t="s">
        <v>751</v>
      </c>
      <c r="AG118" s="560" t="s">
        <v>751</v>
      </c>
      <c r="AH118" s="560" t="s">
        <v>751</v>
      </c>
      <c r="AI118" s="565"/>
      <c r="AJ118" s="565"/>
      <c r="AK118" s="560" t="s">
        <v>751</v>
      </c>
      <c r="AL118" s="565"/>
      <c r="AM118" s="565"/>
      <c r="AN118" s="560" t="s">
        <v>751</v>
      </c>
      <c r="AO118" s="565"/>
      <c r="AP118" s="565"/>
      <c r="AQ118" s="560" t="s">
        <v>751</v>
      </c>
      <c r="AR118" s="566">
        <v>42004</v>
      </c>
      <c r="AS118" s="560" t="s">
        <v>751</v>
      </c>
      <c r="AT118" s="560" t="s">
        <v>751</v>
      </c>
      <c r="AU118" s="560" t="s">
        <v>751</v>
      </c>
      <c r="AV118" s="560" t="s">
        <v>751</v>
      </c>
      <c r="AW118" s="560" t="s">
        <v>751</v>
      </c>
      <c r="AX118" s="560" t="s">
        <v>751</v>
      </c>
      <c r="AY118" s="560" t="s">
        <v>751</v>
      </c>
      <c r="AZ118" s="560" t="s">
        <v>751</v>
      </c>
      <c r="BA118" s="560" t="s">
        <v>751</v>
      </c>
      <c r="BB118" s="565"/>
      <c r="BC118" s="565"/>
      <c r="BD118" s="567" t="s">
        <v>751</v>
      </c>
      <c r="BE118" s="564"/>
      <c r="BF118" s="564"/>
      <c r="BG118" s="560" t="s">
        <v>751</v>
      </c>
      <c r="BH118" s="564"/>
      <c r="BI118" s="564"/>
      <c r="BJ118" s="560" t="s">
        <v>751</v>
      </c>
      <c r="BK118" s="560" t="s">
        <v>751</v>
      </c>
      <c r="BL118" s="560" t="s">
        <v>751</v>
      </c>
      <c r="BM118" s="560" t="s">
        <v>751</v>
      </c>
      <c r="BN118" s="562"/>
      <c r="BO118" s="562"/>
      <c r="BP118" s="560" t="s">
        <v>751</v>
      </c>
      <c r="BQ118" s="560" t="s">
        <v>751</v>
      </c>
      <c r="BR118" s="560" t="s">
        <v>751</v>
      </c>
      <c r="BS118" s="560" t="s">
        <v>751</v>
      </c>
      <c r="BT118" s="562" t="s">
        <v>758</v>
      </c>
      <c r="BU118" s="562" t="s">
        <v>758</v>
      </c>
      <c r="BV118" s="560" t="s">
        <v>751</v>
      </c>
    </row>
    <row r="119" spans="1:74" x14ac:dyDescent="0.25">
      <c r="A119" s="566">
        <v>42005</v>
      </c>
      <c r="B119" s="567" t="s">
        <v>751</v>
      </c>
      <c r="C119" s="560" t="s">
        <v>751</v>
      </c>
      <c r="D119" s="560" t="s">
        <v>751</v>
      </c>
      <c r="E119" s="560" t="s">
        <v>751</v>
      </c>
      <c r="F119" s="560" t="s">
        <v>751</v>
      </c>
      <c r="G119" s="560" t="s">
        <v>751</v>
      </c>
      <c r="H119" s="560" t="s">
        <v>751</v>
      </c>
      <c r="I119" s="560" t="s">
        <v>751</v>
      </c>
      <c r="J119" s="560" t="s">
        <v>751</v>
      </c>
      <c r="K119" s="560" t="s">
        <v>751</v>
      </c>
      <c r="L119" s="560" t="s">
        <v>751</v>
      </c>
      <c r="M119" s="560" t="s">
        <v>751</v>
      </c>
      <c r="N119" s="560" t="s">
        <v>751</v>
      </c>
      <c r="O119" s="560" t="s">
        <v>751</v>
      </c>
      <c r="P119" s="560" t="s">
        <v>751</v>
      </c>
      <c r="Q119" s="560" t="s">
        <v>751</v>
      </c>
      <c r="R119" s="560" t="s">
        <v>751</v>
      </c>
      <c r="S119" s="560" t="s">
        <v>751</v>
      </c>
      <c r="T119" s="560" t="s">
        <v>751</v>
      </c>
      <c r="U119" s="560" t="s">
        <v>751</v>
      </c>
      <c r="V119" s="560" t="s">
        <v>751</v>
      </c>
      <c r="W119" s="570"/>
      <c r="X119" s="570"/>
      <c r="Y119" s="570"/>
      <c r="Z119" s="565"/>
      <c r="AA119" s="565"/>
      <c r="AB119" s="560" t="s">
        <v>751</v>
      </c>
      <c r="AC119" s="565"/>
      <c r="AD119" s="565"/>
      <c r="AE119" s="560" t="s">
        <v>751</v>
      </c>
      <c r="AF119" s="560" t="s">
        <v>751</v>
      </c>
      <c r="AG119" s="560" t="s">
        <v>751</v>
      </c>
      <c r="AH119" s="560" t="s">
        <v>751</v>
      </c>
      <c r="AI119" s="565"/>
      <c r="AJ119" s="565"/>
      <c r="AK119" s="560" t="s">
        <v>751</v>
      </c>
      <c r="AL119" s="565"/>
      <c r="AM119" s="565"/>
      <c r="AN119" s="560" t="s">
        <v>751</v>
      </c>
      <c r="AO119" s="565"/>
      <c r="AP119" s="565"/>
      <c r="AQ119" s="560" t="s">
        <v>751</v>
      </c>
      <c r="AR119" s="566">
        <v>42005</v>
      </c>
      <c r="AS119" s="560" t="s">
        <v>751</v>
      </c>
      <c r="AT119" s="560" t="s">
        <v>751</v>
      </c>
      <c r="AU119" s="560" t="s">
        <v>751</v>
      </c>
      <c r="AV119" s="560" t="s">
        <v>751</v>
      </c>
      <c r="AW119" s="560" t="s">
        <v>751</v>
      </c>
      <c r="AX119" s="560" t="s">
        <v>751</v>
      </c>
      <c r="AY119" s="560" t="s">
        <v>751</v>
      </c>
      <c r="AZ119" s="560" t="s">
        <v>751</v>
      </c>
      <c r="BA119" s="560" t="s">
        <v>751</v>
      </c>
      <c r="BB119" s="565"/>
      <c r="BC119" s="565"/>
      <c r="BD119" s="560" t="s">
        <v>751</v>
      </c>
      <c r="BE119" s="564"/>
      <c r="BF119" s="564"/>
      <c r="BG119" s="560" t="s">
        <v>751</v>
      </c>
      <c r="BH119" s="564"/>
      <c r="BI119" s="564"/>
      <c r="BJ119" s="560" t="s">
        <v>751</v>
      </c>
      <c r="BK119" s="560" t="s">
        <v>751</v>
      </c>
      <c r="BL119" s="560" t="s">
        <v>751</v>
      </c>
      <c r="BM119" s="560" t="s">
        <v>751</v>
      </c>
      <c r="BN119" s="562"/>
      <c r="BO119" s="562"/>
      <c r="BP119" s="560" t="s">
        <v>751</v>
      </c>
      <c r="BQ119" s="560" t="s">
        <v>751</v>
      </c>
      <c r="BR119" s="560" t="s">
        <v>751</v>
      </c>
      <c r="BS119" s="560" t="s">
        <v>751</v>
      </c>
      <c r="BT119" s="562" t="s">
        <v>758</v>
      </c>
      <c r="BU119" s="562" t="s">
        <v>758</v>
      </c>
      <c r="BV119" s="560" t="s">
        <v>751</v>
      </c>
    </row>
    <row r="120" spans="1:74" x14ac:dyDescent="0.25">
      <c r="A120" s="566">
        <v>42006</v>
      </c>
      <c r="B120" s="567" t="s">
        <v>751</v>
      </c>
      <c r="C120" s="560" t="s">
        <v>751</v>
      </c>
      <c r="D120" s="560" t="s">
        <v>751</v>
      </c>
      <c r="E120" s="560" t="s">
        <v>751</v>
      </c>
      <c r="F120" s="560" t="s">
        <v>751</v>
      </c>
      <c r="G120" s="560" t="s">
        <v>751</v>
      </c>
      <c r="H120" s="560" t="s">
        <v>751</v>
      </c>
      <c r="I120" s="560" t="s">
        <v>751</v>
      </c>
      <c r="J120" s="560" t="s">
        <v>751</v>
      </c>
      <c r="K120" s="560" t="s">
        <v>751</v>
      </c>
      <c r="L120" s="560" t="s">
        <v>751</v>
      </c>
      <c r="M120" s="560" t="s">
        <v>751</v>
      </c>
      <c r="N120" s="560" t="s">
        <v>751</v>
      </c>
      <c r="O120" s="560" t="s">
        <v>751</v>
      </c>
      <c r="P120" s="560" t="s">
        <v>751</v>
      </c>
      <c r="Q120" s="560" t="s">
        <v>751</v>
      </c>
      <c r="R120" s="560" t="s">
        <v>751</v>
      </c>
      <c r="S120" s="560" t="s">
        <v>751</v>
      </c>
      <c r="T120" s="560" t="s">
        <v>751</v>
      </c>
      <c r="U120" s="560" t="s">
        <v>751</v>
      </c>
      <c r="V120" s="560" t="s">
        <v>751</v>
      </c>
      <c r="W120" s="570"/>
      <c r="X120" s="570"/>
      <c r="Y120" s="570"/>
      <c r="Z120" s="565"/>
      <c r="AA120" s="565"/>
      <c r="AB120" s="560" t="s">
        <v>751</v>
      </c>
      <c r="AC120" s="565"/>
      <c r="AD120" s="565"/>
      <c r="AE120" s="560" t="s">
        <v>751</v>
      </c>
      <c r="AF120" s="560" t="s">
        <v>751</v>
      </c>
      <c r="AG120" s="560" t="s">
        <v>751</v>
      </c>
      <c r="AH120" s="560" t="s">
        <v>751</v>
      </c>
      <c r="AI120" s="565"/>
      <c r="AJ120" s="565"/>
      <c r="AK120" s="560" t="s">
        <v>751</v>
      </c>
      <c r="AL120" s="565"/>
      <c r="AM120" s="565"/>
      <c r="AN120" s="560" t="s">
        <v>751</v>
      </c>
      <c r="AO120" s="565"/>
      <c r="AP120" s="565"/>
      <c r="AQ120" s="560" t="s">
        <v>751</v>
      </c>
      <c r="AR120" s="566">
        <v>42006</v>
      </c>
      <c r="AS120" s="560" t="s">
        <v>751</v>
      </c>
      <c r="AT120" s="560" t="s">
        <v>751</v>
      </c>
      <c r="AU120" s="560" t="s">
        <v>751</v>
      </c>
      <c r="AV120" s="560" t="s">
        <v>751</v>
      </c>
      <c r="AW120" s="560" t="s">
        <v>751</v>
      </c>
      <c r="AX120" s="560" t="s">
        <v>751</v>
      </c>
      <c r="AY120" s="560" t="s">
        <v>751</v>
      </c>
      <c r="AZ120" s="560" t="s">
        <v>751</v>
      </c>
      <c r="BA120" s="560" t="s">
        <v>751</v>
      </c>
      <c r="BB120" s="565"/>
      <c r="BC120" s="565"/>
      <c r="BD120" s="560" t="s">
        <v>751</v>
      </c>
      <c r="BE120" s="564"/>
      <c r="BF120" s="564"/>
      <c r="BG120" s="560" t="s">
        <v>751</v>
      </c>
      <c r="BH120" s="564"/>
      <c r="BI120" s="564"/>
      <c r="BJ120" s="560" t="s">
        <v>751</v>
      </c>
      <c r="BK120" s="560" t="s">
        <v>751</v>
      </c>
      <c r="BL120" s="560" t="s">
        <v>751</v>
      </c>
      <c r="BM120" s="560" t="s">
        <v>751</v>
      </c>
      <c r="BN120" s="562"/>
      <c r="BO120" s="562"/>
      <c r="BP120" s="560" t="s">
        <v>751</v>
      </c>
      <c r="BQ120" s="560" t="s">
        <v>751</v>
      </c>
      <c r="BR120" s="560" t="s">
        <v>751</v>
      </c>
      <c r="BS120" s="560" t="s">
        <v>751</v>
      </c>
      <c r="BT120" s="562" t="s">
        <v>758</v>
      </c>
      <c r="BU120" s="562" t="s">
        <v>758</v>
      </c>
      <c r="BV120" s="560" t="s">
        <v>751</v>
      </c>
    </row>
    <row r="121" spans="1:74" x14ac:dyDescent="0.25">
      <c r="A121" s="566">
        <v>42007</v>
      </c>
      <c r="B121" s="567" t="s">
        <v>751</v>
      </c>
      <c r="C121" s="560" t="s">
        <v>751</v>
      </c>
      <c r="D121" s="560" t="s">
        <v>751</v>
      </c>
      <c r="E121" s="560" t="s">
        <v>751</v>
      </c>
      <c r="F121" s="560" t="s">
        <v>751</v>
      </c>
      <c r="G121" s="560" t="s">
        <v>751</v>
      </c>
      <c r="H121" s="560" t="s">
        <v>751</v>
      </c>
      <c r="I121" s="560" t="s">
        <v>751</v>
      </c>
      <c r="J121" s="560" t="s">
        <v>751</v>
      </c>
      <c r="K121" s="560" t="s">
        <v>751</v>
      </c>
      <c r="L121" s="560" t="s">
        <v>751</v>
      </c>
      <c r="M121" s="560" t="s">
        <v>751</v>
      </c>
      <c r="N121" s="560" t="s">
        <v>751</v>
      </c>
      <c r="O121" s="560" t="s">
        <v>751</v>
      </c>
      <c r="P121" s="560" t="s">
        <v>751</v>
      </c>
      <c r="Q121" s="560" t="s">
        <v>751</v>
      </c>
      <c r="R121" s="560" t="s">
        <v>751</v>
      </c>
      <c r="S121" s="560" t="s">
        <v>751</v>
      </c>
      <c r="T121" s="560" t="s">
        <v>751</v>
      </c>
      <c r="U121" s="560" t="s">
        <v>751</v>
      </c>
      <c r="V121" s="560" t="s">
        <v>751</v>
      </c>
      <c r="W121" s="570"/>
      <c r="X121" s="570"/>
      <c r="Y121" s="570"/>
      <c r="Z121" s="565"/>
      <c r="AA121" s="565"/>
      <c r="AB121" s="560" t="s">
        <v>751</v>
      </c>
      <c r="AC121" s="565"/>
      <c r="AD121" s="565"/>
      <c r="AE121" s="560" t="s">
        <v>751</v>
      </c>
      <c r="AF121" s="560" t="s">
        <v>751</v>
      </c>
      <c r="AG121" s="560" t="s">
        <v>751</v>
      </c>
      <c r="AH121" s="560" t="s">
        <v>751</v>
      </c>
      <c r="AI121" s="565"/>
      <c r="AJ121" s="565"/>
      <c r="AK121" s="560" t="s">
        <v>751</v>
      </c>
      <c r="AL121" s="565"/>
      <c r="AM121" s="565"/>
      <c r="AN121" s="560" t="s">
        <v>751</v>
      </c>
      <c r="AO121" s="565"/>
      <c r="AP121" s="565"/>
      <c r="AQ121" s="560" t="s">
        <v>751</v>
      </c>
      <c r="AR121" s="566">
        <v>42007</v>
      </c>
      <c r="AS121" s="560" t="s">
        <v>751</v>
      </c>
      <c r="AT121" s="560" t="s">
        <v>751</v>
      </c>
      <c r="AU121" s="560" t="s">
        <v>751</v>
      </c>
      <c r="AV121" s="560" t="s">
        <v>751</v>
      </c>
      <c r="AW121" s="560" t="s">
        <v>751</v>
      </c>
      <c r="AX121" s="560" t="s">
        <v>751</v>
      </c>
      <c r="AY121" s="560" t="s">
        <v>751</v>
      </c>
      <c r="AZ121" s="560" t="s">
        <v>751</v>
      </c>
      <c r="BA121" s="560" t="s">
        <v>751</v>
      </c>
      <c r="BB121" s="565"/>
      <c r="BC121" s="565"/>
      <c r="BD121" s="560" t="s">
        <v>751</v>
      </c>
      <c r="BE121" s="564"/>
      <c r="BF121" s="564"/>
      <c r="BG121" s="560" t="s">
        <v>751</v>
      </c>
      <c r="BH121" s="564"/>
      <c r="BI121" s="564"/>
      <c r="BJ121" s="560" t="s">
        <v>751</v>
      </c>
      <c r="BK121" s="560" t="s">
        <v>751</v>
      </c>
      <c r="BL121" s="560" t="s">
        <v>751</v>
      </c>
      <c r="BM121" s="560" t="s">
        <v>751</v>
      </c>
      <c r="BN121" s="562"/>
      <c r="BO121" s="562"/>
      <c r="BP121" s="560" t="s">
        <v>751</v>
      </c>
      <c r="BQ121" s="560" t="s">
        <v>751</v>
      </c>
      <c r="BR121" s="560" t="s">
        <v>751</v>
      </c>
      <c r="BS121" s="560" t="s">
        <v>751</v>
      </c>
      <c r="BT121" s="562" t="s">
        <v>758</v>
      </c>
      <c r="BU121" s="562" t="s">
        <v>758</v>
      </c>
      <c r="BV121" s="560" t="s">
        <v>751</v>
      </c>
    </row>
    <row r="122" spans="1:74" x14ac:dyDescent="0.25">
      <c r="A122" s="566">
        <v>42008</v>
      </c>
      <c r="B122" s="567" t="s">
        <v>751</v>
      </c>
      <c r="C122" s="567" t="s">
        <v>751</v>
      </c>
      <c r="D122" s="560" t="s">
        <v>751</v>
      </c>
      <c r="E122" s="560" t="s">
        <v>751</v>
      </c>
      <c r="F122" s="560" t="s">
        <v>751</v>
      </c>
      <c r="G122" s="560" t="s">
        <v>751</v>
      </c>
      <c r="H122" s="560" t="s">
        <v>751</v>
      </c>
      <c r="I122" s="560" t="s">
        <v>751</v>
      </c>
      <c r="J122" s="560" t="s">
        <v>751</v>
      </c>
      <c r="K122" s="560" t="s">
        <v>751</v>
      </c>
      <c r="L122" s="560" t="s">
        <v>751</v>
      </c>
      <c r="M122" s="560" t="s">
        <v>751</v>
      </c>
      <c r="N122" s="560" t="s">
        <v>751</v>
      </c>
      <c r="O122" s="560" t="s">
        <v>751</v>
      </c>
      <c r="P122" s="560" t="s">
        <v>751</v>
      </c>
      <c r="Q122" s="560" t="s">
        <v>751</v>
      </c>
      <c r="R122" s="560" t="s">
        <v>751</v>
      </c>
      <c r="S122" s="560" t="s">
        <v>751</v>
      </c>
      <c r="T122" s="560" t="s">
        <v>751</v>
      </c>
      <c r="U122" s="560" t="s">
        <v>751</v>
      </c>
      <c r="V122" s="560" t="s">
        <v>751</v>
      </c>
      <c r="W122" s="570"/>
      <c r="X122" s="570"/>
      <c r="Y122" s="570"/>
      <c r="Z122" s="565"/>
      <c r="AA122" s="565"/>
      <c r="AB122" s="560" t="s">
        <v>751</v>
      </c>
      <c r="AC122" s="565"/>
      <c r="AD122" s="565"/>
      <c r="AE122" s="560" t="s">
        <v>751</v>
      </c>
      <c r="AF122" s="560" t="s">
        <v>751</v>
      </c>
      <c r="AG122" s="560" t="s">
        <v>751</v>
      </c>
      <c r="AH122" s="560" t="s">
        <v>751</v>
      </c>
      <c r="AI122" s="565"/>
      <c r="AJ122" s="565"/>
      <c r="AK122" s="560" t="s">
        <v>751</v>
      </c>
      <c r="AL122" s="565"/>
      <c r="AM122" s="565"/>
      <c r="AN122" s="560" t="s">
        <v>751</v>
      </c>
      <c r="AO122" s="565"/>
      <c r="AP122" s="565"/>
      <c r="AQ122" s="560" t="s">
        <v>751</v>
      </c>
      <c r="AR122" s="566">
        <v>42008</v>
      </c>
      <c r="AS122" s="560" t="s">
        <v>751</v>
      </c>
      <c r="AT122" s="560" t="s">
        <v>751</v>
      </c>
      <c r="AU122" s="560" t="s">
        <v>751</v>
      </c>
      <c r="AV122" s="560" t="s">
        <v>751</v>
      </c>
      <c r="AW122" s="560" t="s">
        <v>751</v>
      </c>
      <c r="AX122" s="560" t="s">
        <v>751</v>
      </c>
      <c r="AY122" s="560" t="s">
        <v>751</v>
      </c>
      <c r="AZ122" s="560" t="s">
        <v>751</v>
      </c>
      <c r="BA122" s="560" t="s">
        <v>751</v>
      </c>
      <c r="BB122" s="565"/>
      <c r="BC122" s="565"/>
      <c r="BD122" s="562" t="s">
        <v>758</v>
      </c>
      <c r="BE122" s="564"/>
      <c r="BF122" s="564"/>
      <c r="BG122" s="560" t="s">
        <v>751</v>
      </c>
      <c r="BH122" s="564"/>
      <c r="BI122" s="564"/>
      <c r="BJ122" s="560" t="s">
        <v>751</v>
      </c>
      <c r="BK122" s="560" t="s">
        <v>751</v>
      </c>
      <c r="BL122" s="560" t="s">
        <v>751</v>
      </c>
      <c r="BM122" s="560" t="s">
        <v>751</v>
      </c>
      <c r="BN122" s="562"/>
      <c r="BO122" s="562"/>
      <c r="BP122" s="560" t="s">
        <v>751</v>
      </c>
      <c r="BQ122" s="560" t="s">
        <v>751</v>
      </c>
      <c r="BR122" s="560" t="s">
        <v>751</v>
      </c>
      <c r="BS122" s="560" t="s">
        <v>751</v>
      </c>
      <c r="BT122" s="562" t="s">
        <v>758</v>
      </c>
      <c r="BU122" s="562" t="s">
        <v>758</v>
      </c>
      <c r="BV122" s="560" t="s">
        <v>751</v>
      </c>
    </row>
    <row r="123" spans="1:74" x14ac:dyDescent="0.25">
      <c r="A123" s="566">
        <v>42009</v>
      </c>
      <c r="B123" s="567" t="s">
        <v>751</v>
      </c>
      <c r="C123" s="567" t="s">
        <v>751</v>
      </c>
      <c r="D123" s="560" t="s">
        <v>751</v>
      </c>
      <c r="E123" s="560" t="s">
        <v>751</v>
      </c>
      <c r="F123" s="560" t="s">
        <v>751</v>
      </c>
      <c r="G123" s="560" t="s">
        <v>751</v>
      </c>
      <c r="H123" s="560" t="s">
        <v>751</v>
      </c>
      <c r="I123" s="560" t="s">
        <v>751</v>
      </c>
      <c r="J123" s="560" t="s">
        <v>751</v>
      </c>
      <c r="K123" s="560" t="s">
        <v>751</v>
      </c>
      <c r="L123" s="560" t="s">
        <v>751</v>
      </c>
      <c r="M123" s="560" t="s">
        <v>751</v>
      </c>
      <c r="N123" s="560" t="s">
        <v>751</v>
      </c>
      <c r="O123" s="560" t="s">
        <v>751</v>
      </c>
      <c r="P123" s="560" t="s">
        <v>751</v>
      </c>
      <c r="Q123" s="560" t="s">
        <v>751</v>
      </c>
      <c r="R123" s="560" t="s">
        <v>751</v>
      </c>
      <c r="S123" s="560" t="s">
        <v>751</v>
      </c>
      <c r="T123" s="560" t="s">
        <v>751</v>
      </c>
      <c r="U123" s="560" t="s">
        <v>751</v>
      </c>
      <c r="V123" s="560" t="s">
        <v>751</v>
      </c>
      <c r="W123" s="570"/>
      <c r="X123" s="570"/>
      <c r="Y123" s="570"/>
      <c r="Z123" s="565"/>
      <c r="AA123" s="565"/>
      <c r="AB123" s="560" t="s">
        <v>751</v>
      </c>
      <c r="AC123" s="565"/>
      <c r="AD123" s="565"/>
      <c r="AE123" s="560" t="s">
        <v>751</v>
      </c>
      <c r="AF123" s="560" t="s">
        <v>751</v>
      </c>
      <c r="AG123" s="560" t="s">
        <v>751</v>
      </c>
      <c r="AH123" s="560" t="s">
        <v>751</v>
      </c>
      <c r="AI123" s="565"/>
      <c r="AJ123" s="565"/>
      <c r="AK123" s="560" t="s">
        <v>751</v>
      </c>
      <c r="AL123" s="565"/>
      <c r="AM123" s="565"/>
      <c r="AN123" s="560" t="s">
        <v>751</v>
      </c>
      <c r="AO123" s="565"/>
      <c r="AP123" s="565"/>
      <c r="AQ123" s="560" t="s">
        <v>751</v>
      </c>
      <c r="AR123" s="566">
        <v>42009</v>
      </c>
      <c r="AS123" s="560" t="s">
        <v>751</v>
      </c>
      <c r="AT123" s="560" t="s">
        <v>751</v>
      </c>
      <c r="AU123" s="560" t="s">
        <v>751</v>
      </c>
      <c r="AV123" s="560" t="s">
        <v>751</v>
      </c>
      <c r="AW123" s="560" t="s">
        <v>751</v>
      </c>
      <c r="AX123" s="560" t="s">
        <v>751</v>
      </c>
      <c r="AY123" s="560" t="s">
        <v>751</v>
      </c>
      <c r="AZ123" s="560" t="s">
        <v>751</v>
      </c>
      <c r="BA123" s="560" t="s">
        <v>751</v>
      </c>
      <c r="BB123" s="565"/>
      <c r="BC123" s="565"/>
      <c r="BD123" s="560" t="s">
        <v>751</v>
      </c>
      <c r="BE123" s="564"/>
      <c r="BF123" s="564"/>
      <c r="BG123" s="560" t="s">
        <v>751</v>
      </c>
      <c r="BH123" s="564"/>
      <c r="BI123" s="564"/>
      <c r="BJ123" s="560" t="s">
        <v>751</v>
      </c>
      <c r="BK123" s="560" t="s">
        <v>751</v>
      </c>
      <c r="BL123" s="560" t="s">
        <v>751</v>
      </c>
      <c r="BM123" s="560" t="s">
        <v>751</v>
      </c>
      <c r="BN123" s="562"/>
      <c r="BO123" s="562"/>
      <c r="BP123" s="560" t="s">
        <v>751</v>
      </c>
      <c r="BQ123" s="560" t="s">
        <v>751</v>
      </c>
      <c r="BR123" s="560" t="s">
        <v>751</v>
      </c>
      <c r="BS123" s="560" t="s">
        <v>751</v>
      </c>
      <c r="BT123" s="562" t="s">
        <v>758</v>
      </c>
      <c r="BU123" s="562" t="s">
        <v>758</v>
      </c>
      <c r="BV123" s="560" t="s">
        <v>751</v>
      </c>
    </row>
    <row r="124" spans="1:74" x14ac:dyDescent="0.25">
      <c r="A124" s="566">
        <v>42010</v>
      </c>
      <c r="B124" s="567" t="s">
        <v>751</v>
      </c>
      <c r="C124" s="567" t="s">
        <v>751</v>
      </c>
      <c r="D124" s="560" t="s">
        <v>751</v>
      </c>
      <c r="E124" s="560" t="s">
        <v>751</v>
      </c>
      <c r="F124" s="560" t="s">
        <v>751</v>
      </c>
      <c r="G124" s="560" t="s">
        <v>751</v>
      </c>
      <c r="H124" s="560" t="s">
        <v>751</v>
      </c>
      <c r="I124" s="560" t="s">
        <v>751</v>
      </c>
      <c r="J124" s="560" t="s">
        <v>751</v>
      </c>
      <c r="K124" s="560" t="s">
        <v>751</v>
      </c>
      <c r="L124" s="560" t="s">
        <v>751</v>
      </c>
      <c r="M124" s="560" t="s">
        <v>751</v>
      </c>
      <c r="N124" s="560" t="s">
        <v>751</v>
      </c>
      <c r="O124" s="560" t="s">
        <v>751</v>
      </c>
      <c r="P124" s="560" t="s">
        <v>751</v>
      </c>
      <c r="Q124" s="560" t="s">
        <v>751</v>
      </c>
      <c r="R124" s="560" t="s">
        <v>751</v>
      </c>
      <c r="S124" s="560" t="s">
        <v>751</v>
      </c>
      <c r="T124" s="560" t="s">
        <v>751</v>
      </c>
      <c r="U124" s="560" t="s">
        <v>751</v>
      </c>
      <c r="V124" s="560" t="s">
        <v>751</v>
      </c>
      <c r="W124" s="570"/>
      <c r="X124" s="570"/>
      <c r="Y124" s="570"/>
      <c r="Z124" s="565"/>
      <c r="AA124" s="565"/>
      <c r="AB124" s="560" t="s">
        <v>751</v>
      </c>
      <c r="AC124" s="565"/>
      <c r="AD124" s="565"/>
      <c r="AE124" s="560" t="s">
        <v>751</v>
      </c>
      <c r="AF124" s="560" t="s">
        <v>751</v>
      </c>
      <c r="AG124" s="560" t="s">
        <v>751</v>
      </c>
      <c r="AH124" s="560" t="s">
        <v>751</v>
      </c>
      <c r="AI124" s="565"/>
      <c r="AJ124" s="565"/>
      <c r="AK124" s="560" t="s">
        <v>751</v>
      </c>
      <c r="AL124" s="565"/>
      <c r="AM124" s="565"/>
      <c r="AN124" s="560" t="s">
        <v>751</v>
      </c>
      <c r="AO124" s="565"/>
      <c r="AP124" s="565"/>
      <c r="AQ124" s="560" t="s">
        <v>751</v>
      </c>
      <c r="AR124" s="566">
        <v>42010</v>
      </c>
      <c r="AS124" s="560" t="s">
        <v>751</v>
      </c>
      <c r="AT124" s="560" t="s">
        <v>751</v>
      </c>
      <c r="AU124" s="560" t="s">
        <v>751</v>
      </c>
      <c r="AV124" s="560" t="s">
        <v>751</v>
      </c>
      <c r="AW124" s="560" t="s">
        <v>751</v>
      </c>
      <c r="AX124" s="560" t="s">
        <v>751</v>
      </c>
      <c r="AY124" s="560" t="s">
        <v>751</v>
      </c>
      <c r="AZ124" s="560" t="s">
        <v>751</v>
      </c>
      <c r="BA124" s="560" t="s">
        <v>751</v>
      </c>
      <c r="BB124" s="565"/>
      <c r="BC124" s="565"/>
      <c r="BD124" s="560" t="s">
        <v>751</v>
      </c>
      <c r="BE124" s="564"/>
      <c r="BF124" s="564"/>
      <c r="BG124" s="560" t="s">
        <v>751</v>
      </c>
      <c r="BH124" s="564"/>
      <c r="BI124" s="564"/>
      <c r="BJ124" s="560" t="s">
        <v>751</v>
      </c>
      <c r="BK124" s="560" t="s">
        <v>751</v>
      </c>
      <c r="BL124" s="560" t="s">
        <v>751</v>
      </c>
      <c r="BM124" s="560" t="s">
        <v>751</v>
      </c>
      <c r="BN124" s="562"/>
      <c r="BO124" s="562"/>
      <c r="BP124" s="560" t="s">
        <v>751</v>
      </c>
      <c r="BQ124" s="560" t="s">
        <v>751</v>
      </c>
      <c r="BR124" s="560" t="s">
        <v>751</v>
      </c>
      <c r="BS124" s="560" t="s">
        <v>751</v>
      </c>
      <c r="BT124" s="562" t="s">
        <v>758</v>
      </c>
      <c r="BU124" s="562" t="s">
        <v>758</v>
      </c>
      <c r="BV124" s="560" t="s">
        <v>751</v>
      </c>
    </row>
    <row r="125" spans="1:74" x14ac:dyDescent="0.25">
      <c r="A125" s="566">
        <v>42011</v>
      </c>
      <c r="B125" s="567" t="s">
        <v>751</v>
      </c>
      <c r="C125" s="560" t="s">
        <v>751</v>
      </c>
      <c r="D125" s="560" t="s">
        <v>751</v>
      </c>
      <c r="E125" s="560" t="s">
        <v>751</v>
      </c>
      <c r="F125" s="560" t="s">
        <v>751</v>
      </c>
      <c r="G125" s="560" t="s">
        <v>751</v>
      </c>
      <c r="H125" s="560" t="s">
        <v>751</v>
      </c>
      <c r="I125" s="560" t="s">
        <v>751</v>
      </c>
      <c r="J125" s="560" t="s">
        <v>751</v>
      </c>
      <c r="K125" s="560" t="s">
        <v>751</v>
      </c>
      <c r="L125" s="560" t="s">
        <v>751</v>
      </c>
      <c r="M125" s="560" t="s">
        <v>751</v>
      </c>
      <c r="N125" s="560" t="s">
        <v>751</v>
      </c>
      <c r="O125" s="560" t="s">
        <v>751</v>
      </c>
      <c r="P125" s="560" t="s">
        <v>751</v>
      </c>
      <c r="Q125" s="560" t="s">
        <v>751</v>
      </c>
      <c r="R125" s="560" t="s">
        <v>751</v>
      </c>
      <c r="S125" s="560" t="s">
        <v>751</v>
      </c>
      <c r="T125" s="560" t="s">
        <v>751</v>
      </c>
      <c r="U125" s="560" t="s">
        <v>751</v>
      </c>
      <c r="V125" s="560" t="s">
        <v>751</v>
      </c>
      <c r="W125" s="570"/>
      <c r="X125" s="570"/>
      <c r="Y125" s="570"/>
      <c r="Z125" s="565"/>
      <c r="AA125" s="565"/>
      <c r="AB125" s="560" t="s">
        <v>751</v>
      </c>
      <c r="AC125" s="565"/>
      <c r="AD125" s="565"/>
      <c r="AE125" s="560" t="s">
        <v>751</v>
      </c>
      <c r="AF125" s="560" t="s">
        <v>751</v>
      </c>
      <c r="AG125" s="560" t="s">
        <v>751</v>
      </c>
      <c r="AH125" s="560" t="s">
        <v>751</v>
      </c>
      <c r="AI125" s="565"/>
      <c r="AJ125" s="565"/>
      <c r="AK125" s="560" t="s">
        <v>751</v>
      </c>
      <c r="AL125" s="565"/>
      <c r="AM125" s="565"/>
      <c r="AN125" s="560" t="s">
        <v>751</v>
      </c>
      <c r="AO125" s="565"/>
      <c r="AP125" s="565"/>
      <c r="AQ125" s="560" t="s">
        <v>751</v>
      </c>
      <c r="AR125" s="566">
        <v>42011</v>
      </c>
      <c r="AS125" s="560" t="s">
        <v>751</v>
      </c>
      <c r="AT125" s="560" t="s">
        <v>751</v>
      </c>
      <c r="AU125" s="560" t="s">
        <v>751</v>
      </c>
      <c r="AV125" s="560" t="s">
        <v>751</v>
      </c>
      <c r="AW125" s="560" t="s">
        <v>751</v>
      </c>
      <c r="AX125" s="560" t="s">
        <v>751</v>
      </c>
      <c r="AY125" s="560" t="s">
        <v>751</v>
      </c>
      <c r="AZ125" s="560" t="s">
        <v>751</v>
      </c>
      <c r="BA125" s="560" t="s">
        <v>751</v>
      </c>
      <c r="BB125" s="565"/>
      <c r="BC125" s="565"/>
      <c r="BD125" s="560" t="s">
        <v>751</v>
      </c>
      <c r="BE125" s="564"/>
      <c r="BF125" s="564"/>
      <c r="BG125" s="560" t="s">
        <v>751</v>
      </c>
      <c r="BH125" s="564"/>
      <c r="BI125" s="564"/>
      <c r="BJ125" s="560" t="s">
        <v>751</v>
      </c>
      <c r="BK125" s="560" t="s">
        <v>751</v>
      </c>
      <c r="BL125" s="560" t="s">
        <v>751</v>
      </c>
      <c r="BM125" s="560" t="s">
        <v>751</v>
      </c>
      <c r="BN125" s="562"/>
      <c r="BO125" s="567" t="s">
        <v>751</v>
      </c>
      <c r="BP125" s="560" t="s">
        <v>751</v>
      </c>
      <c r="BQ125" s="560" t="s">
        <v>751</v>
      </c>
      <c r="BR125" s="560" t="s">
        <v>751</v>
      </c>
      <c r="BS125" s="560" t="s">
        <v>751</v>
      </c>
      <c r="BT125" s="562" t="s">
        <v>758</v>
      </c>
      <c r="BU125" s="562" t="s">
        <v>758</v>
      </c>
      <c r="BV125" s="560" t="s">
        <v>751</v>
      </c>
    </row>
    <row r="126" spans="1:74" x14ac:dyDescent="0.25">
      <c r="A126" s="566">
        <v>42012</v>
      </c>
      <c r="B126" s="560" t="s">
        <v>751</v>
      </c>
      <c r="C126" s="560" t="s">
        <v>751</v>
      </c>
      <c r="D126" s="560" t="s">
        <v>751</v>
      </c>
      <c r="E126" s="560" t="s">
        <v>751</v>
      </c>
      <c r="F126" s="560" t="s">
        <v>751</v>
      </c>
      <c r="G126" s="560" t="s">
        <v>751</v>
      </c>
      <c r="H126" s="560" t="s">
        <v>751</v>
      </c>
      <c r="I126" s="560" t="s">
        <v>751</v>
      </c>
      <c r="J126" s="560" t="s">
        <v>751</v>
      </c>
      <c r="K126" s="560" t="s">
        <v>751</v>
      </c>
      <c r="L126" s="560" t="s">
        <v>751</v>
      </c>
      <c r="M126" s="560" t="s">
        <v>751</v>
      </c>
      <c r="N126" s="560" t="s">
        <v>751</v>
      </c>
      <c r="O126" s="560" t="s">
        <v>751</v>
      </c>
      <c r="P126" s="560" t="s">
        <v>751</v>
      </c>
      <c r="Q126" s="560" t="s">
        <v>751</v>
      </c>
      <c r="R126" s="560" t="s">
        <v>751</v>
      </c>
      <c r="S126" s="560" t="s">
        <v>751</v>
      </c>
      <c r="T126" s="560" t="s">
        <v>751</v>
      </c>
      <c r="U126" s="560" t="s">
        <v>751</v>
      </c>
      <c r="V126" s="560" t="s">
        <v>751</v>
      </c>
      <c r="W126" s="570"/>
      <c r="X126" s="570"/>
      <c r="Y126" s="570"/>
      <c r="Z126" s="565"/>
      <c r="AA126" s="565"/>
      <c r="AB126" s="560" t="s">
        <v>751</v>
      </c>
      <c r="AC126" s="565"/>
      <c r="AD126" s="565"/>
      <c r="AE126" s="560" t="s">
        <v>751</v>
      </c>
      <c r="AF126" s="560" t="s">
        <v>751</v>
      </c>
      <c r="AG126" s="560" t="s">
        <v>751</v>
      </c>
      <c r="AH126" s="560" t="s">
        <v>751</v>
      </c>
      <c r="AI126" s="565"/>
      <c r="AJ126" s="565"/>
      <c r="AK126" s="560" t="s">
        <v>751</v>
      </c>
      <c r="AL126" s="565"/>
      <c r="AM126" s="565"/>
      <c r="AN126" s="560" t="s">
        <v>751</v>
      </c>
      <c r="AO126" s="565"/>
      <c r="AP126" s="565"/>
      <c r="AQ126" s="560" t="s">
        <v>751</v>
      </c>
      <c r="AR126" s="566">
        <v>42012</v>
      </c>
      <c r="AS126" s="560" t="s">
        <v>751</v>
      </c>
      <c r="AT126" s="560" t="s">
        <v>751</v>
      </c>
      <c r="AU126" s="560" t="s">
        <v>751</v>
      </c>
      <c r="AV126" s="560" t="s">
        <v>751</v>
      </c>
      <c r="AW126" s="560" t="s">
        <v>751</v>
      </c>
      <c r="AX126" s="560" t="s">
        <v>751</v>
      </c>
      <c r="AY126" s="560" t="s">
        <v>751</v>
      </c>
      <c r="AZ126" s="560" t="s">
        <v>751</v>
      </c>
      <c r="BA126" s="560" t="s">
        <v>751</v>
      </c>
      <c r="BB126" s="565"/>
      <c r="BC126" s="565"/>
      <c r="BD126" s="560" t="s">
        <v>751</v>
      </c>
      <c r="BE126" s="564"/>
      <c r="BF126" s="564"/>
      <c r="BG126" s="560" t="s">
        <v>751</v>
      </c>
      <c r="BH126" s="564"/>
      <c r="BI126" s="564"/>
      <c r="BJ126" s="560" t="s">
        <v>751</v>
      </c>
      <c r="BK126" s="560" t="s">
        <v>751</v>
      </c>
      <c r="BL126" s="560" t="s">
        <v>751</v>
      </c>
      <c r="BM126" s="560" t="s">
        <v>751</v>
      </c>
      <c r="BN126" s="562"/>
      <c r="BO126" s="562"/>
      <c r="BP126" s="560" t="s">
        <v>751</v>
      </c>
      <c r="BQ126" s="560" t="s">
        <v>751</v>
      </c>
      <c r="BR126" s="560" t="s">
        <v>751</v>
      </c>
      <c r="BS126" s="560" t="s">
        <v>751</v>
      </c>
      <c r="BT126" s="562" t="s">
        <v>758</v>
      </c>
      <c r="BU126" s="562" t="s">
        <v>758</v>
      </c>
      <c r="BV126" s="560" t="s">
        <v>751</v>
      </c>
    </row>
    <row r="127" spans="1:74" x14ac:dyDescent="0.25">
      <c r="A127" s="566">
        <v>42013</v>
      </c>
      <c r="B127" s="567" t="s">
        <v>751</v>
      </c>
      <c r="C127" s="560" t="s">
        <v>751</v>
      </c>
      <c r="D127" s="567" t="s">
        <v>751</v>
      </c>
      <c r="E127" s="560" t="s">
        <v>751</v>
      </c>
      <c r="F127" s="560" t="s">
        <v>751</v>
      </c>
      <c r="G127" s="560" t="s">
        <v>751</v>
      </c>
      <c r="H127" s="560" t="s">
        <v>751</v>
      </c>
      <c r="I127" s="560" t="s">
        <v>751</v>
      </c>
      <c r="J127" s="560" t="s">
        <v>751</v>
      </c>
      <c r="K127" s="560" t="s">
        <v>751</v>
      </c>
      <c r="L127" s="560" t="s">
        <v>751</v>
      </c>
      <c r="M127" s="560" t="s">
        <v>751</v>
      </c>
      <c r="N127" s="560" t="s">
        <v>751</v>
      </c>
      <c r="O127" s="560" t="s">
        <v>751</v>
      </c>
      <c r="P127" s="560" t="s">
        <v>751</v>
      </c>
      <c r="Q127" s="560" t="s">
        <v>751</v>
      </c>
      <c r="R127" s="560" t="s">
        <v>751</v>
      </c>
      <c r="S127" s="561" t="s">
        <v>758</v>
      </c>
      <c r="T127" s="560" t="s">
        <v>751</v>
      </c>
      <c r="U127" s="560" t="s">
        <v>751</v>
      </c>
      <c r="V127" s="560" t="s">
        <v>751</v>
      </c>
      <c r="W127" s="570"/>
      <c r="X127" s="570"/>
      <c r="Y127" s="570"/>
      <c r="Z127" s="565"/>
      <c r="AA127" s="565"/>
      <c r="AB127" s="560" t="s">
        <v>751</v>
      </c>
      <c r="AC127" s="565"/>
      <c r="AD127" s="565"/>
      <c r="AE127" s="560" t="s">
        <v>751</v>
      </c>
      <c r="AF127" s="560" t="s">
        <v>751</v>
      </c>
      <c r="AG127" s="560" t="s">
        <v>751</v>
      </c>
      <c r="AH127" s="560" t="s">
        <v>751</v>
      </c>
      <c r="AI127" s="565"/>
      <c r="AJ127" s="565"/>
      <c r="AK127" s="560" t="s">
        <v>751</v>
      </c>
      <c r="AL127" s="565"/>
      <c r="AM127" s="565"/>
      <c r="AN127" s="560" t="s">
        <v>751</v>
      </c>
      <c r="AO127" s="565"/>
      <c r="AP127" s="565"/>
      <c r="AQ127" s="560" t="s">
        <v>751</v>
      </c>
      <c r="AR127" s="566">
        <v>42013</v>
      </c>
      <c r="AS127" s="560" t="s">
        <v>751</v>
      </c>
      <c r="AT127" s="560" t="s">
        <v>751</v>
      </c>
      <c r="AU127" s="560" t="s">
        <v>751</v>
      </c>
      <c r="AV127" s="560" t="s">
        <v>751</v>
      </c>
      <c r="AW127" s="560" t="s">
        <v>751</v>
      </c>
      <c r="AX127" s="560" t="s">
        <v>751</v>
      </c>
      <c r="AY127" s="560" t="s">
        <v>751</v>
      </c>
      <c r="AZ127" s="560" t="s">
        <v>751</v>
      </c>
      <c r="BA127" s="560" t="s">
        <v>751</v>
      </c>
      <c r="BB127" s="565"/>
      <c r="BC127" s="565"/>
      <c r="BD127" s="560" t="s">
        <v>751</v>
      </c>
      <c r="BE127" s="564"/>
      <c r="BF127" s="564"/>
      <c r="BG127" s="560" t="s">
        <v>751</v>
      </c>
      <c r="BH127" s="564"/>
      <c r="BI127" s="564"/>
      <c r="BJ127" s="560" t="s">
        <v>751</v>
      </c>
      <c r="BK127" s="560" t="s">
        <v>751</v>
      </c>
      <c r="BL127" s="560" t="s">
        <v>751</v>
      </c>
      <c r="BM127" s="560" t="s">
        <v>751</v>
      </c>
      <c r="BN127" s="562"/>
      <c r="BO127" s="562"/>
      <c r="BP127" s="560" t="s">
        <v>751</v>
      </c>
      <c r="BQ127" s="560" t="s">
        <v>751</v>
      </c>
      <c r="BR127" s="560" t="s">
        <v>751</v>
      </c>
      <c r="BS127" s="560" t="s">
        <v>751</v>
      </c>
      <c r="BT127" s="562" t="s">
        <v>758</v>
      </c>
      <c r="BU127" s="562" t="s">
        <v>758</v>
      </c>
      <c r="BV127" s="560" t="s">
        <v>751</v>
      </c>
    </row>
    <row r="128" spans="1:74" x14ac:dyDescent="0.25">
      <c r="A128" s="566">
        <v>42014</v>
      </c>
      <c r="B128" s="567" t="s">
        <v>751</v>
      </c>
      <c r="C128" s="560" t="s">
        <v>751</v>
      </c>
      <c r="D128" s="567" t="s">
        <v>751</v>
      </c>
      <c r="E128" s="560" t="s">
        <v>751</v>
      </c>
      <c r="F128" s="560" t="s">
        <v>751</v>
      </c>
      <c r="G128" s="560" t="s">
        <v>751</v>
      </c>
      <c r="H128" s="560" t="s">
        <v>751</v>
      </c>
      <c r="I128" s="560" t="s">
        <v>751</v>
      </c>
      <c r="J128" s="560" t="s">
        <v>751</v>
      </c>
      <c r="K128" s="560" t="s">
        <v>751</v>
      </c>
      <c r="L128" s="560" t="s">
        <v>751</v>
      </c>
      <c r="M128" s="560" t="s">
        <v>751</v>
      </c>
      <c r="N128" s="560" t="s">
        <v>751</v>
      </c>
      <c r="O128" s="560" t="s">
        <v>751</v>
      </c>
      <c r="P128" s="560" t="s">
        <v>751</v>
      </c>
      <c r="Q128" s="561" t="s">
        <v>758</v>
      </c>
      <c r="R128" s="561" t="s">
        <v>758</v>
      </c>
      <c r="S128" s="561" t="s">
        <v>758</v>
      </c>
      <c r="T128" s="560" t="s">
        <v>751</v>
      </c>
      <c r="U128" s="560" t="s">
        <v>751</v>
      </c>
      <c r="V128" s="560" t="s">
        <v>751</v>
      </c>
      <c r="W128" s="570"/>
      <c r="X128" s="570"/>
      <c r="Y128" s="570"/>
      <c r="Z128" s="565"/>
      <c r="AA128" s="565"/>
      <c r="AB128" s="561" t="s">
        <v>758</v>
      </c>
      <c r="AC128" s="565"/>
      <c r="AD128" s="565"/>
      <c r="AE128" s="560" t="s">
        <v>751</v>
      </c>
      <c r="AF128" s="560" t="s">
        <v>751</v>
      </c>
      <c r="AG128" s="560" t="s">
        <v>751</v>
      </c>
      <c r="AH128" s="560" t="s">
        <v>751</v>
      </c>
      <c r="AI128" s="565"/>
      <c r="AJ128" s="565"/>
      <c r="AK128" s="560" t="s">
        <v>751</v>
      </c>
      <c r="AL128" s="565"/>
      <c r="AM128" s="565"/>
      <c r="AN128" s="560" t="s">
        <v>751</v>
      </c>
      <c r="AO128" s="565"/>
      <c r="AP128" s="565"/>
      <c r="AQ128" s="560" t="s">
        <v>751</v>
      </c>
      <c r="AR128" s="566">
        <v>42014</v>
      </c>
      <c r="AS128" s="560" t="s">
        <v>751</v>
      </c>
      <c r="AT128" s="560" t="s">
        <v>751</v>
      </c>
      <c r="AU128" s="560" t="s">
        <v>751</v>
      </c>
      <c r="AV128" s="560" t="s">
        <v>751</v>
      </c>
      <c r="AW128" s="560" t="s">
        <v>751</v>
      </c>
      <c r="AX128" s="560" t="s">
        <v>751</v>
      </c>
      <c r="AY128" s="560" t="s">
        <v>751</v>
      </c>
      <c r="AZ128" s="560" t="s">
        <v>751</v>
      </c>
      <c r="BA128" s="560" t="s">
        <v>751</v>
      </c>
      <c r="BB128" s="565"/>
      <c r="BC128" s="565"/>
      <c r="BD128" s="563" t="s">
        <v>758</v>
      </c>
      <c r="BE128" s="564"/>
      <c r="BF128" s="564"/>
      <c r="BG128" s="560" t="s">
        <v>751</v>
      </c>
      <c r="BH128" s="564"/>
      <c r="BI128" s="564"/>
      <c r="BJ128" s="560" t="s">
        <v>751</v>
      </c>
      <c r="BK128" s="560" t="s">
        <v>751</v>
      </c>
      <c r="BL128" s="560" t="s">
        <v>751</v>
      </c>
      <c r="BM128" s="560" t="s">
        <v>751</v>
      </c>
      <c r="BN128" s="562"/>
      <c r="BO128" s="562"/>
      <c r="BP128" s="560" t="s">
        <v>751</v>
      </c>
      <c r="BQ128" s="560" t="s">
        <v>751</v>
      </c>
      <c r="BR128" s="560" t="s">
        <v>751</v>
      </c>
      <c r="BS128" s="560" t="s">
        <v>751</v>
      </c>
      <c r="BT128" s="562" t="s">
        <v>758</v>
      </c>
      <c r="BU128" s="562" t="s">
        <v>758</v>
      </c>
      <c r="BV128" s="560" t="s">
        <v>751</v>
      </c>
    </row>
    <row r="129" spans="1:74" x14ac:dyDescent="0.25">
      <c r="A129" s="566">
        <v>42015</v>
      </c>
      <c r="B129" s="567" t="s">
        <v>751</v>
      </c>
      <c r="C129" s="560" t="s">
        <v>751</v>
      </c>
      <c r="D129" s="567" t="s">
        <v>751</v>
      </c>
      <c r="E129" s="560" t="s">
        <v>751</v>
      </c>
      <c r="F129" s="560" t="s">
        <v>751</v>
      </c>
      <c r="G129" s="560" t="s">
        <v>751</v>
      </c>
      <c r="H129" s="560" t="s">
        <v>751</v>
      </c>
      <c r="I129" s="560" t="s">
        <v>751</v>
      </c>
      <c r="J129" s="560" t="s">
        <v>751</v>
      </c>
      <c r="K129" s="560" t="s">
        <v>751</v>
      </c>
      <c r="L129" s="560" t="s">
        <v>751</v>
      </c>
      <c r="M129" s="560" t="s">
        <v>751</v>
      </c>
      <c r="N129" s="560" t="s">
        <v>751</v>
      </c>
      <c r="O129" s="560" t="s">
        <v>751</v>
      </c>
      <c r="P129" s="560" t="s">
        <v>751</v>
      </c>
      <c r="Q129" s="561" t="s">
        <v>758</v>
      </c>
      <c r="R129" s="561" t="s">
        <v>758</v>
      </c>
      <c r="S129" s="561" t="s">
        <v>758</v>
      </c>
      <c r="T129" s="560" t="s">
        <v>751</v>
      </c>
      <c r="U129" s="560" t="s">
        <v>751</v>
      </c>
      <c r="V129" s="560" t="s">
        <v>751</v>
      </c>
      <c r="W129" s="570"/>
      <c r="X129" s="570"/>
      <c r="Y129" s="570"/>
      <c r="Z129" s="565"/>
      <c r="AA129" s="565"/>
      <c r="AB129" s="561" t="s">
        <v>758</v>
      </c>
      <c r="AC129" s="565"/>
      <c r="AD129" s="565"/>
      <c r="AE129" s="560" t="s">
        <v>751</v>
      </c>
      <c r="AF129" s="560" t="s">
        <v>751</v>
      </c>
      <c r="AG129" s="560" t="s">
        <v>751</v>
      </c>
      <c r="AH129" s="560" t="s">
        <v>751</v>
      </c>
      <c r="AI129" s="565"/>
      <c r="AJ129" s="565"/>
      <c r="AK129" s="560" t="s">
        <v>751</v>
      </c>
      <c r="AL129" s="565"/>
      <c r="AM129" s="565"/>
      <c r="AN129" s="560" t="s">
        <v>751</v>
      </c>
      <c r="AO129" s="565"/>
      <c r="AP129" s="565"/>
      <c r="AQ129" s="560" t="s">
        <v>751</v>
      </c>
      <c r="AR129" s="566">
        <v>42015</v>
      </c>
      <c r="AS129" s="560" t="s">
        <v>751</v>
      </c>
      <c r="AT129" s="560" t="s">
        <v>751</v>
      </c>
      <c r="AU129" s="560" t="s">
        <v>751</v>
      </c>
      <c r="AV129" s="560" t="s">
        <v>751</v>
      </c>
      <c r="AW129" s="560" t="s">
        <v>751</v>
      </c>
      <c r="AX129" s="560" t="s">
        <v>751</v>
      </c>
      <c r="AY129" s="560" t="s">
        <v>751</v>
      </c>
      <c r="AZ129" s="560" t="s">
        <v>751</v>
      </c>
      <c r="BA129" s="560" t="s">
        <v>751</v>
      </c>
      <c r="BB129" s="565"/>
      <c r="BC129" s="565"/>
      <c r="BD129" s="567" t="s">
        <v>751</v>
      </c>
      <c r="BE129" s="564"/>
      <c r="BF129" s="564"/>
      <c r="BG129" s="560" t="s">
        <v>751</v>
      </c>
      <c r="BH129" s="564"/>
      <c r="BI129" s="564"/>
      <c r="BJ129" s="560" t="s">
        <v>751</v>
      </c>
      <c r="BK129" s="560" t="s">
        <v>751</v>
      </c>
      <c r="BL129" s="560" t="s">
        <v>751</v>
      </c>
      <c r="BM129" s="560" t="s">
        <v>751</v>
      </c>
      <c r="BN129" s="562"/>
      <c r="BO129" s="562"/>
      <c r="BP129" s="560" t="s">
        <v>751</v>
      </c>
      <c r="BQ129" s="560" t="s">
        <v>751</v>
      </c>
      <c r="BR129" s="560" t="s">
        <v>751</v>
      </c>
      <c r="BS129" s="560" t="s">
        <v>751</v>
      </c>
      <c r="BT129" s="562" t="s">
        <v>758</v>
      </c>
      <c r="BU129" s="562" t="s">
        <v>758</v>
      </c>
      <c r="BV129" s="560" t="s">
        <v>751</v>
      </c>
    </row>
    <row r="130" spans="1:74" x14ac:dyDescent="0.25">
      <c r="A130" s="566">
        <v>42016</v>
      </c>
      <c r="B130" s="567" t="s">
        <v>751</v>
      </c>
      <c r="C130" s="560" t="s">
        <v>751</v>
      </c>
      <c r="D130" s="567" t="s">
        <v>751</v>
      </c>
      <c r="E130" s="560" t="s">
        <v>751</v>
      </c>
      <c r="F130" s="560" t="s">
        <v>751</v>
      </c>
      <c r="G130" s="560" t="s">
        <v>751</v>
      </c>
      <c r="H130" s="560" t="s">
        <v>751</v>
      </c>
      <c r="I130" s="560" t="s">
        <v>751</v>
      </c>
      <c r="J130" s="560" t="s">
        <v>751</v>
      </c>
      <c r="K130" s="560" t="s">
        <v>751</v>
      </c>
      <c r="L130" s="560" t="s">
        <v>751</v>
      </c>
      <c r="M130" s="560" t="s">
        <v>751</v>
      </c>
      <c r="N130" s="560" t="s">
        <v>751</v>
      </c>
      <c r="O130" s="560" t="s">
        <v>751</v>
      </c>
      <c r="P130" s="560" t="s">
        <v>751</v>
      </c>
      <c r="Q130" s="560" t="s">
        <v>751</v>
      </c>
      <c r="R130" s="560" t="s">
        <v>751</v>
      </c>
      <c r="S130" s="560" t="s">
        <v>751</v>
      </c>
      <c r="T130" s="560" t="s">
        <v>751</v>
      </c>
      <c r="U130" s="560" t="s">
        <v>751</v>
      </c>
      <c r="V130" s="560" t="s">
        <v>751</v>
      </c>
      <c r="W130" s="570"/>
      <c r="X130" s="570"/>
      <c r="Y130" s="570"/>
      <c r="Z130" s="565"/>
      <c r="AA130" s="565"/>
      <c r="AB130" s="560" t="s">
        <v>751</v>
      </c>
      <c r="AC130" s="565"/>
      <c r="AD130" s="565"/>
      <c r="AE130" s="560" t="s">
        <v>751</v>
      </c>
      <c r="AF130" s="560" t="s">
        <v>751</v>
      </c>
      <c r="AG130" s="560" t="s">
        <v>751</v>
      </c>
      <c r="AH130" s="560" t="s">
        <v>751</v>
      </c>
      <c r="AI130" s="565"/>
      <c r="AJ130" s="565"/>
      <c r="AK130" s="560" t="s">
        <v>751</v>
      </c>
      <c r="AL130" s="565"/>
      <c r="AM130" s="565"/>
      <c r="AN130" s="560" t="s">
        <v>751</v>
      </c>
      <c r="AO130" s="565"/>
      <c r="AP130" s="565"/>
      <c r="AQ130" s="560" t="s">
        <v>751</v>
      </c>
      <c r="AR130" s="566">
        <v>42016</v>
      </c>
      <c r="AS130" s="560" t="s">
        <v>751</v>
      </c>
      <c r="AT130" s="560" t="s">
        <v>751</v>
      </c>
      <c r="AU130" s="560" t="s">
        <v>751</v>
      </c>
      <c r="AV130" s="560" t="s">
        <v>751</v>
      </c>
      <c r="AW130" s="560" t="s">
        <v>751</v>
      </c>
      <c r="AX130" s="560" t="s">
        <v>751</v>
      </c>
      <c r="AY130" s="560" t="s">
        <v>751</v>
      </c>
      <c r="AZ130" s="560" t="s">
        <v>751</v>
      </c>
      <c r="BA130" s="560" t="s">
        <v>751</v>
      </c>
      <c r="BB130" s="565"/>
      <c r="BC130" s="565"/>
      <c r="BD130" s="560" t="s">
        <v>751</v>
      </c>
      <c r="BE130" s="564"/>
      <c r="BF130" s="564"/>
      <c r="BG130" s="560" t="s">
        <v>751</v>
      </c>
      <c r="BH130" s="564"/>
      <c r="BI130" s="564"/>
      <c r="BJ130" s="560" t="s">
        <v>751</v>
      </c>
      <c r="BK130" s="560" t="s">
        <v>751</v>
      </c>
      <c r="BL130" s="560" t="s">
        <v>751</v>
      </c>
      <c r="BM130" s="560" t="s">
        <v>751</v>
      </c>
      <c r="BN130" s="562"/>
      <c r="BO130" s="567" t="s">
        <v>751</v>
      </c>
      <c r="BP130" s="560" t="s">
        <v>751</v>
      </c>
      <c r="BQ130" s="560" t="s">
        <v>751</v>
      </c>
      <c r="BR130" s="560" t="s">
        <v>751</v>
      </c>
      <c r="BS130" s="560" t="s">
        <v>751</v>
      </c>
      <c r="BT130" s="562" t="s">
        <v>758</v>
      </c>
      <c r="BU130" s="562" t="s">
        <v>758</v>
      </c>
      <c r="BV130" s="560" t="s">
        <v>751</v>
      </c>
    </row>
    <row r="131" spans="1:74" x14ac:dyDescent="0.25">
      <c r="A131" s="566">
        <v>42017</v>
      </c>
      <c r="B131" s="567" t="s">
        <v>751</v>
      </c>
      <c r="C131" s="560" t="s">
        <v>751</v>
      </c>
      <c r="D131" s="567" t="s">
        <v>751</v>
      </c>
      <c r="E131" s="560" t="s">
        <v>751</v>
      </c>
      <c r="F131" s="560" t="s">
        <v>751</v>
      </c>
      <c r="G131" s="560" t="s">
        <v>751</v>
      </c>
      <c r="H131" s="560" t="s">
        <v>751</v>
      </c>
      <c r="I131" s="560" t="s">
        <v>751</v>
      </c>
      <c r="J131" s="560" t="s">
        <v>751</v>
      </c>
      <c r="K131" s="560" t="s">
        <v>751</v>
      </c>
      <c r="L131" s="560" t="s">
        <v>751</v>
      </c>
      <c r="M131" s="560" t="s">
        <v>751</v>
      </c>
      <c r="N131" s="560" t="s">
        <v>751</v>
      </c>
      <c r="O131" s="560" t="s">
        <v>751</v>
      </c>
      <c r="P131" s="560" t="s">
        <v>751</v>
      </c>
      <c r="Q131" s="560" t="s">
        <v>751</v>
      </c>
      <c r="R131" s="560" t="s">
        <v>751</v>
      </c>
      <c r="S131" s="560" t="s">
        <v>751</v>
      </c>
      <c r="T131" s="560" t="s">
        <v>751</v>
      </c>
      <c r="U131" s="560" t="s">
        <v>751</v>
      </c>
      <c r="V131" s="560" t="s">
        <v>751</v>
      </c>
      <c r="W131" s="570"/>
      <c r="X131" s="570"/>
      <c r="Y131" s="570"/>
      <c r="Z131" s="565"/>
      <c r="AA131" s="565"/>
      <c r="AB131" s="560" t="s">
        <v>751</v>
      </c>
      <c r="AC131" s="565"/>
      <c r="AD131" s="565"/>
      <c r="AE131" s="560" t="s">
        <v>751</v>
      </c>
      <c r="AF131" s="560" t="s">
        <v>751</v>
      </c>
      <c r="AG131" s="560" t="s">
        <v>751</v>
      </c>
      <c r="AH131" s="560" t="s">
        <v>751</v>
      </c>
      <c r="AI131" s="565"/>
      <c r="AJ131" s="565"/>
      <c r="AK131" s="560" t="s">
        <v>751</v>
      </c>
      <c r="AL131" s="565"/>
      <c r="AM131" s="565"/>
      <c r="AN131" s="560" t="s">
        <v>751</v>
      </c>
      <c r="AO131" s="565"/>
      <c r="AP131" s="565"/>
      <c r="AQ131" s="560" t="s">
        <v>751</v>
      </c>
      <c r="AR131" s="566">
        <v>42017</v>
      </c>
      <c r="AS131" s="560" t="s">
        <v>751</v>
      </c>
      <c r="AT131" s="560" t="s">
        <v>751</v>
      </c>
      <c r="AU131" s="560" t="s">
        <v>751</v>
      </c>
      <c r="AV131" s="560" t="s">
        <v>751</v>
      </c>
      <c r="AW131" s="560" t="s">
        <v>751</v>
      </c>
      <c r="AX131" s="560" t="s">
        <v>751</v>
      </c>
      <c r="AY131" s="560" t="s">
        <v>751</v>
      </c>
      <c r="AZ131" s="560" t="s">
        <v>751</v>
      </c>
      <c r="BA131" s="560" t="s">
        <v>751</v>
      </c>
      <c r="BB131" s="565"/>
      <c r="BC131" s="565"/>
      <c r="BD131" s="560" t="s">
        <v>751</v>
      </c>
      <c r="BE131" s="564"/>
      <c r="BF131" s="564"/>
      <c r="BG131" s="560" t="s">
        <v>751</v>
      </c>
      <c r="BH131" s="564"/>
      <c r="BI131" s="564"/>
      <c r="BJ131" s="560" t="s">
        <v>751</v>
      </c>
      <c r="BK131" s="560" t="s">
        <v>751</v>
      </c>
      <c r="BL131" s="560" t="s">
        <v>751</v>
      </c>
      <c r="BM131" s="560" t="s">
        <v>751</v>
      </c>
      <c r="BN131" s="562"/>
      <c r="BO131" s="562"/>
      <c r="BP131" s="560" t="s">
        <v>751</v>
      </c>
      <c r="BQ131" s="560" t="s">
        <v>751</v>
      </c>
      <c r="BR131" s="560" t="s">
        <v>751</v>
      </c>
      <c r="BS131" s="560" t="s">
        <v>751</v>
      </c>
      <c r="BT131" s="567" t="s">
        <v>751</v>
      </c>
      <c r="BU131" s="567" t="s">
        <v>751</v>
      </c>
      <c r="BV131" s="560" t="s">
        <v>751</v>
      </c>
    </row>
    <row r="132" spans="1:74" x14ac:dyDescent="0.25">
      <c r="A132" s="566">
        <v>42018</v>
      </c>
      <c r="B132" s="560" t="s">
        <v>751</v>
      </c>
      <c r="C132" s="560" t="s">
        <v>751</v>
      </c>
      <c r="D132" s="567" t="s">
        <v>751</v>
      </c>
      <c r="E132" s="560" t="s">
        <v>751</v>
      </c>
      <c r="F132" s="560" t="s">
        <v>751</v>
      </c>
      <c r="G132" s="560" t="s">
        <v>751</v>
      </c>
      <c r="H132" s="560" t="s">
        <v>751</v>
      </c>
      <c r="I132" s="560" t="s">
        <v>751</v>
      </c>
      <c r="J132" s="560" t="s">
        <v>751</v>
      </c>
      <c r="K132" s="560" t="s">
        <v>751</v>
      </c>
      <c r="L132" s="560" t="s">
        <v>751</v>
      </c>
      <c r="M132" s="560" t="s">
        <v>751</v>
      </c>
      <c r="N132" s="560" t="s">
        <v>751</v>
      </c>
      <c r="O132" s="560" t="s">
        <v>751</v>
      </c>
      <c r="P132" s="560" t="s">
        <v>751</v>
      </c>
      <c r="Q132" s="560" t="s">
        <v>751</v>
      </c>
      <c r="R132" s="560" t="s">
        <v>751</v>
      </c>
      <c r="S132" s="560" t="s">
        <v>751</v>
      </c>
      <c r="T132" s="560" t="s">
        <v>751</v>
      </c>
      <c r="U132" s="560" t="s">
        <v>751</v>
      </c>
      <c r="V132" s="560" t="s">
        <v>751</v>
      </c>
      <c r="W132" s="570"/>
      <c r="X132" s="570"/>
      <c r="Y132" s="570"/>
      <c r="Z132" s="565"/>
      <c r="AA132" s="565"/>
      <c r="AB132" s="560" t="s">
        <v>751</v>
      </c>
      <c r="AC132" s="565"/>
      <c r="AD132" s="565"/>
      <c r="AE132" s="560" t="s">
        <v>751</v>
      </c>
      <c r="AF132" s="560" t="s">
        <v>751</v>
      </c>
      <c r="AG132" s="560" t="s">
        <v>751</v>
      </c>
      <c r="AH132" s="560" t="s">
        <v>751</v>
      </c>
      <c r="AI132" s="565"/>
      <c r="AJ132" s="565"/>
      <c r="AK132" s="560" t="s">
        <v>751</v>
      </c>
      <c r="AL132" s="565"/>
      <c r="AM132" s="565"/>
      <c r="AN132" s="560" t="s">
        <v>751</v>
      </c>
      <c r="AO132" s="565"/>
      <c r="AP132" s="565"/>
      <c r="AQ132" s="560" t="s">
        <v>751</v>
      </c>
      <c r="AR132" s="566">
        <v>42018</v>
      </c>
      <c r="AS132" s="560" t="s">
        <v>751</v>
      </c>
      <c r="AT132" s="560" t="s">
        <v>751</v>
      </c>
      <c r="AU132" s="560" t="s">
        <v>751</v>
      </c>
      <c r="AV132" s="560" t="s">
        <v>751</v>
      </c>
      <c r="AW132" s="560" t="s">
        <v>751</v>
      </c>
      <c r="AX132" s="560" t="s">
        <v>751</v>
      </c>
      <c r="AY132" s="560" t="s">
        <v>751</v>
      </c>
      <c r="AZ132" s="560" t="s">
        <v>751</v>
      </c>
      <c r="BA132" s="560" t="s">
        <v>751</v>
      </c>
      <c r="BB132" s="565"/>
      <c r="BC132" s="565"/>
      <c r="BD132" s="560" t="s">
        <v>751</v>
      </c>
      <c r="BE132" s="564"/>
      <c r="BF132" s="564"/>
      <c r="BG132" s="560" t="s">
        <v>751</v>
      </c>
      <c r="BH132" s="564"/>
      <c r="BI132" s="564"/>
      <c r="BJ132" s="560" t="s">
        <v>751</v>
      </c>
      <c r="BK132" s="560" t="s">
        <v>751</v>
      </c>
      <c r="BL132" s="560" t="s">
        <v>751</v>
      </c>
      <c r="BM132" s="560" t="s">
        <v>751</v>
      </c>
      <c r="BN132" s="563"/>
      <c r="BO132" s="562"/>
      <c r="BP132" s="560" t="s">
        <v>751</v>
      </c>
      <c r="BQ132" s="560" t="s">
        <v>751</v>
      </c>
      <c r="BR132" s="560" t="s">
        <v>751</v>
      </c>
      <c r="BS132" s="560" t="s">
        <v>751</v>
      </c>
      <c r="BT132" s="562" t="s">
        <v>758</v>
      </c>
      <c r="BU132" s="562" t="s">
        <v>758</v>
      </c>
      <c r="BV132" s="560" t="s">
        <v>751</v>
      </c>
    </row>
    <row r="133" spans="1:74" x14ac:dyDescent="0.25">
      <c r="A133" s="566">
        <v>42019</v>
      </c>
      <c r="B133" s="560" t="s">
        <v>751</v>
      </c>
      <c r="C133" s="560" t="s">
        <v>751</v>
      </c>
      <c r="D133" s="567" t="s">
        <v>751</v>
      </c>
      <c r="E133" s="560" t="s">
        <v>751</v>
      </c>
      <c r="F133" s="560" t="s">
        <v>751</v>
      </c>
      <c r="G133" s="560" t="s">
        <v>751</v>
      </c>
      <c r="H133" s="560" t="s">
        <v>751</v>
      </c>
      <c r="I133" s="560" t="s">
        <v>751</v>
      </c>
      <c r="J133" s="560" t="s">
        <v>751</v>
      </c>
      <c r="K133" s="560" t="s">
        <v>751</v>
      </c>
      <c r="L133" s="560" t="s">
        <v>751</v>
      </c>
      <c r="M133" s="560" t="s">
        <v>751</v>
      </c>
      <c r="N133" s="560" t="s">
        <v>751</v>
      </c>
      <c r="O133" s="560" t="s">
        <v>751</v>
      </c>
      <c r="P133" s="560" t="s">
        <v>751</v>
      </c>
      <c r="Q133" s="560" t="s">
        <v>751</v>
      </c>
      <c r="R133" s="560" t="s">
        <v>751</v>
      </c>
      <c r="S133" s="560" t="s">
        <v>751</v>
      </c>
      <c r="T133" s="560" t="s">
        <v>751</v>
      </c>
      <c r="U133" s="560" t="s">
        <v>751</v>
      </c>
      <c r="V133" s="560" t="s">
        <v>751</v>
      </c>
      <c r="W133" s="570"/>
      <c r="X133" s="570"/>
      <c r="Y133" s="570"/>
      <c r="Z133" s="565"/>
      <c r="AA133" s="565"/>
      <c r="AB133" s="560" t="s">
        <v>751</v>
      </c>
      <c r="AC133" s="565"/>
      <c r="AD133" s="565"/>
      <c r="AE133" s="560" t="s">
        <v>751</v>
      </c>
      <c r="AF133" s="560" t="s">
        <v>751</v>
      </c>
      <c r="AG133" s="560" t="s">
        <v>751</v>
      </c>
      <c r="AH133" s="560" t="s">
        <v>751</v>
      </c>
      <c r="AI133" s="565"/>
      <c r="AJ133" s="565"/>
      <c r="AK133" s="560" t="s">
        <v>751</v>
      </c>
      <c r="AL133" s="565"/>
      <c r="AM133" s="565"/>
      <c r="AN133" s="560" t="s">
        <v>751</v>
      </c>
      <c r="AO133" s="565"/>
      <c r="AP133" s="565"/>
      <c r="AQ133" s="560" t="s">
        <v>751</v>
      </c>
      <c r="AR133" s="566">
        <v>42019</v>
      </c>
      <c r="AS133" s="560" t="s">
        <v>751</v>
      </c>
      <c r="AT133" s="560" t="s">
        <v>751</v>
      </c>
      <c r="AU133" s="560" t="s">
        <v>751</v>
      </c>
      <c r="AV133" s="560" t="s">
        <v>751</v>
      </c>
      <c r="AW133" s="560" t="s">
        <v>751</v>
      </c>
      <c r="AX133" s="560" t="s">
        <v>751</v>
      </c>
      <c r="AY133" s="560" t="s">
        <v>751</v>
      </c>
      <c r="AZ133" s="560" t="s">
        <v>751</v>
      </c>
      <c r="BA133" s="560" t="s">
        <v>751</v>
      </c>
      <c r="BB133" s="565"/>
      <c r="BC133" s="565"/>
      <c r="BD133" s="560" t="s">
        <v>751</v>
      </c>
      <c r="BE133" s="564"/>
      <c r="BF133" s="564"/>
      <c r="BG133" s="560" t="s">
        <v>751</v>
      </c>
      <c r="BH133" s="564"/>
      <c r="BI133" s="564"/>
      <c r="BJ133" s="560" t="s">
        <v>751</v>
      </c>
      <c r="BK133" s="560" t="s">
        <v>751</v>
      </c>
      <c r="BL133" s="560" t="s">
        <v>751</v>
      </c>
      <c r="BM133" s="560" t="s">
        <v>751</v>
      </c>
      <c r="BN133" s="562"/>
      <c r="BO133" s="562"/>
      <c r="BP133" s="560" t="s">
        <v>751</v>
      </c>
      <c r="BQ133" s="560" t="s">
        <v>751</v>
      </c>
      <c r="BR133" s="560" t="s">
        <v>751</v>
      </c>
      <c r="BS133" s="560" t="s">
        <v>751</v>
      </c>
      <c r="BT133" s="562" t="s">
        <v>758</v>
      </c>
      <c r="BU133" s="562" t="s">
        <v>758</v>
      </c>
      <c r="BV133" s="560" t="s">
        <v>751</v>
      </c>
    </row>
    <row r="134" spans="1:74" x14ac:dyDescent="0.25">
      <c r="A134" s="566">
        <v>42020</v>
      </c>
      <c r="B134" s="560" t="s">
        <v>751</v>
      </c>
      <c r="C134" s="560" t="s">
        <v>751</v>
      </c>
      <c r="D134" s="567" t="s">
        <v>751</v>
      </c>
      <c r="E134" s="560" t="s">
        <v>751</v>
      </c>
      <c r="F134" s="560" t="s">
        <v>751</v>
      </c>
      <c r="G134" s="560" t="s">
        <v>751</v>
      </c>
      <c r="H134" s="560" t="s">
        <v>751</v>
      </c>
      <c r="I134" s="560" t="s">
        <v>751</v>
      </c>
      <c r="J134" s="560" t="s">
        <v>751</v>
      </c>
      <c r="K134" s="560" t="s">
        <v>751</v>
      </c>
      <c r="L134" s="560" t="s">
        <v>751</v>
      </c>
      <c r="M134" s="560" t="s">
        <v>751</v>
      </c>
      <c r="N134" s="560" t="s">
        <v>751</v>
      </c>
      <c r="O134" s="560" t="s">
        <v>751</v>
      </c>
      <c r="P134" s="560" t="s">
        <v>751</v>
      </c>
      <c r="Q134" s="560" t="s">
        <v>751</v>
      </c>
      <c r="R134" s="560" t="s">
        <v>751</v>
      </c>
      <c r="S134" s="560" t="s">
        <v>751</v>
      </c>
      <c r="T134" s="560" t="s">
        <v>751</v>
      </c>
      <c r="U134" s="560" t="s">
        <v>751</v>
      </c>
      <c r="V134" s="560" t="s">
        <v>751</v>
      </c>
      <c r="W134" s="570"/>
      <c r="X134" s="570"/>
      <c r="Y134" s="570"/>
      <c r="Z134" s="565"/>
      <c r="AA134" s="565"/>
      <c r="AB134" s="560" t="s">
        <v>751</v>
      </c>
      <c r="AC134" s="565"/>
      <c r="AD134" s="565"/>
      <c r="AE134" s="560" t="s">
        <v>751</v>
      </c>
      <c r="AF134" s="560" t="s">
        <v>751</v>
      </c>
      <c r="AG134" s="560" t="s">
        <v>751</v>
      </c>
      <c r="AH134" s="560" t="s">
        <v>751</v>
      </c>
      <c r="AI134" s="565"/>
      <c r="AJ134" s="565"/>
      <c r="AK134" s="560" t="s">
        <v>751</v>
      </c>
      <c r="AL134" s="565"/>
      <c r="AM134" s="565"/>
      <c r="AN134" s="560" t="s">
        <v>751</v>
      </c>
      <c r="AO134" s="565"/>
      <c r="AP134" s="565"/>
      <c r="AQ134" s="560" t="s">
        <v>751</v>
      </c>
      <c r="AR134" s="566">
        <v>42020</v>
      </c>
      <c r="AS134" s="560" t="s">
        <v>751</v>
      </c>
      <c r="AT134" s="560" t="s">
        <v>751</v>
      </c>
      <c r="AU134" s="560" t="s">
        <v>751</v>
      </c>
      <c r="AV134" s="560" t="s">
        <v>751</v>
      </c>
      <c r="AW134" s="560" t="s">
        <v>751</v>
      </c>
      <c r="AX134" s="560" t="s">
        <v>751</v>
      </c>
      <c r="AY134" s="560" t="s">
        <v>751</v>
      </c>
      <c r="AZ134" s="560" t="s">
        <v>751</v>
      </c>
      <c r="BA134" s="560" t="s">
        <v>751</v>
      </c>
      <c r="BB134" s="565"/>
      <c r="BC134" s="565"/>
      <c r="BD134" s="560" t="s">
        <v>751</v>
      </c>
      <c r="BE134" s="564"/>
      <c r="BF134" s="564"/>
      <c r="BG134" s="560" t="s">
        <v>751</v>
      </c>
      <c r="BH134" s="564"/>
      <c r="BI134" s="564"/>
      <c r="BJ134" s="560" t="s">
        <v>751</v>
      </c>
      <c r="BK134" s="560" t="s">
        <v>751</v>
      </c>
      <c r="BL134" s="560" t="s">
        <v>751</v>
      </c>
      <c r="BM134" s="560" t="s">
        <v>751</v>
      </c>
      <c r="BN134" s="562"/>
      <c r="BO134" s="562"/>
      <c r="BP134" s="560" t="s">
        <v>751</v>
      </c>
      <c r="BQ134" s="560" t="s">
        <v>751</v>
      </c>
      <c r="BR134" s="560" t="s">
        <v>751</v>
      </c>
      <c r="BS134" s="560" t="s">
        <v>751</v>
      </c>
      <c r="BT134" s="562" t="s">
        <v>758</v>
      </c>
      <c r="BU134" s="562" t="s">
        <v>758</v>
      </c>
      <c r="BV134" s="560" t="s">
        <v>751</v>
      </c>
    </row>
    <row r="135" spans="1:74" x14ac:dyDescent="0.25">
      <c r="A135" s="566">
        <v>42021</v>
      </c>
      <c r="B135" s="560" t="s">
        <v>751</v>
      </c>
      <c r="C135" s="560" t="s">
        <v>751</v>
      </c>
      <c r="D135" s="567" t="s">
        <v>751</v>
      </c>
      <c r="E135" s="560" t="s">
        <v>751</v>
      </c>
      <c r="F135" s="560" t="s">
        <v>751</v>
      </c>
      <c r="G135" s="560" t="s">
        <v>751</v>
      </c>
      <c r="H135" s="560" t="s">
        <v>751</v>
      </c>
      <c r="I135" s="560" t="s">
        <v>751</v>
      </c>
      <c r="J135" s="560" t="s">
        <v>751</v>
      </c>
      <c r="K135" s="560" t="s">
        <v>751</v>
      </c>
      <c r="L135" s="560" t="s">
        <v>751</v>
      </c>
      <c r="M135" s="560" t="s">
        <v>751</v>
      </c>
      <c r="N135" s="560" t="s">
        <v>751</v>
      </c>
      <c r="O135" s="560" t="s">
        <v>751</v>
      </c>
      <c r="P135" s="560" t="s">
        <v>751</v>
      </c>
      <c r="Q135" s="560" t="s">
        <v>751</v>
      </c>
      <c r="R135" s="560" t="s">
        <v>751</v>
      </c>
      <c r="S135" s="560" t="s">
        <v>751</v>
      </c>
      <c r="T135" s="560" t="s">
        <v>751</v>
      </c>
      <c r="U135" s="560" t="s">
        <v>751</v>
      </c>
      <c r="V135" s="560" t="s">
        <v>751</v>
      </c>
      <c r="W135" s="570"/>
      <c r="X135" s="570"/>
      <c r="Y135" s="570"/>
      <c r="Z135" s="565"/>
      <c r="AA135" s="565"/>
      <c r="AB135" s="560" t="s">
        <v>751</v>
      </c>
      <c r="AC135" s="565"/>
      <c r="AD135" s="565"/>
      <c r="AE135" s="560" t="s">
        <v>751</v>
      </c>
      <c r="AF135" s="560" t="s">
        <v>751</v>
      </c>
      <c r="AG135" s="560" t="s">
        <v>751</v>
      </c>
      <c r="AH135" s="560" t="s">
        <v>751</v>
      </c>
      <c r="AI135" s="565"/>
      <c r="AJ135" s="565"/>
      <c r="AK135" s="560" t="s">
        <v>751</v>
      </c>
      <c r="AL135" s="565"/>
      <c r="AM135" s="565"/>
      <c r="AN135" s="560" t="s">
        <v>751</v>
      </c>
      <c r="AO135" s="565"/>
      <c r="AP135" s="565"/>
      <c r="AQ135" s="560" t="s">
        <v>751</v>
      </c>
      <c r="AR135" s="566">
        <v>42021</v>
      </c>
      <c r="AS135" s="560" t="s">
        <v>751</v>
      </c>
      <c r="AT135" s="560" t="s">
        <v>751</v>
      </c>
      <c r="AU135" s="560" t="s">
        <v>751</v>
      </c>
      <c r="AV135" s="560" t="s">
        <v>751</v>
      </c>
      <c r="AW135" s="560" t="s">
        <v>751</v>
      </c>
      <c r="AX135" s="560" t="s">
        <v>751</v>
      </c>
      <c r="AY135" s="560" t="s">
        <v>751</v>
      </c>
      <c r="AZ135" s="560" t="s">
        <v>751</v>
      </c>
      <c r="BA135" s="560" t="s">
        <v>751</v>
      </c>
      <c r="BB135" s="565"/>
      <c r="BC135" s="565"/>
      <c r="BD135" s="560" t="s">
        <v>751</v>
      </c>
      <c r="BE135" s="564"/>
      <c r="BF135" s="564"/>
      <c r="BG135" s="560" t="s">
        <v>751</v>
      </c>
      <c r="BH135" s="564"/>
      <c r="BI135" s="564"/>
      <c r="BJ135" s="560" t="s">
        <v>751</v>
      </c>
      <c r="BK135" s="560" t="s">
        <v>751</v>
      </c>
      <c r="BL135" s="560" t="s">
        <v>751</v>
      </c>
      <c r="BM135" s="560" t="s">
        <v>751</v>
      </c>
      <c r="BN135" s="562"/>
      <c r="BO135" s="562"/>
      <c r="BP135" s="560" t="s">
        <v>751</v>
      </c>
      <c r="BQ135" s="560" t="s">
        <v>751</v>
      </c>
      <c r="BR135" s="560" t="s">
        <v>751</v>
      </c>
      <c r="BS135" s="560" t="s">
        <v>751</v>
      </c>
      <c r="BT135" s="562" t="s">
        <v>758</v>
      </c>
      <c r="BU135" s="562" t="s">
        <v>758</v>
      </c>
      <c r="BV135" s="560" t="s">
        <v>751</v>
      </c>
    </row>
    <row r="136" spans="1:74" x14ac:dyDescent="0.25">
      <c r="A136" s="566">
        <v>42022</v>
      </c>
      <c r="B136" s="560" t="s">
        <v>751</v>
      </c>
      <c r="C136" s="560" t="s">
        <v>751</v>
      </c>
      <c r="D136" s="567" t="s">
        <v>751</v>
      </c>
      <c r="E136" s="560" t="s">
        <v>751</v>
      </c>
      <c r="F136" s="560" t="s">
        <v>751</v>
      </c>
      <c r="G136" s="560" t="s">
        <v>751</v>
      </c>
      <c r="H136" s="560" t="s">
        <v>751</v>
      </c>
      <c r="I136" s="560" t="s">
        <v>751</v>
      </c>
      <c r="J136" s="560" t="s">
        <v>751</v>
      </c>
      <c r="K136" s="560" t="s">
        <v>751</v>
      </c>
      <c r="L136" s="560" t="s">
        <v>751</v>
      </c>
      <c r="M136" s="560" t="s">
        <v>751</v>
      </c>
      <c r="N136" s="560" t="s">
        <v>751</v>
      </c>
      <c r="O136" s="560" t="s">
        <v>751</v>
      </c>
      <c r="P136" s="560" t="s">
        <v>751</v>
      </c>
      <c r="Q136" s="560" t="s">
        <v>751</v>
      </c>
      <c r="R136" s="560" t="s">
        <v>751</v>
      </c>
      <c r="S136" s="560" t="s">
        <v>751</v>
      </c>
      <c r="T136" s="560" t="s">
        <v>751</v>
      </c>
      <c r="U136" s="560" t="s">
        <v>751</v>
      </c>
      <c r="V136" s="560" t="s">
        <v>751</v>
      </c>
      <c r="W136" s="570"/>
      <c r="X136" s="570"/>
      <c r="Y136" s="570"/>
      <c r="Z136" s="565"/>
      <c r="AA136" s="565"/>
      <c r="AB136" s="560" t="s">
        <v>751</v>
      </c>
      <c r="AC136" s="565"/>
      <c r="AD136" s="565"/>
      <c r="AE136" s="560" t="s">
        <v>751</v>
      </c>
      <c r="AF136" s="560" t="s">
        <v>751</v>
      </c>
      <c r="AG136" s="560" t="s">
        <v>751</v>
      </c>
      <c r="AH136" s="560" t="s">
        <v>751</v>
      </c>
      <c r="AI136" s="565"/>
      <c r="AJ136" s="565"/>
      <c r="AK136" s="560" t="s">
        <v>751</v>
      </c>
      <c r="AL136" s="565"/>
      <c r="AM136" s="565"/>
      <c r="AN136" s="560" t="s">
        <v>751</v>
      </c>
      <c r="AO136" s="565"/>
      <c r="AP136" s="565"/>
      <c r="AQ136" s="560" t="s">
        <v>751</v>
      </c>
      <c r="AR136" s="566">
        <v>42022</v>
      </c>
      <c r="AS136" s="560" t="s">
        <v>751</v>
      </c>
      <c r="AT136" s="560" t="s">
        <v>751</v>
      </c>
      <c r="AU136" s="560" t="s">
        <v>751</v>
      </c>
      <c r="AV136" s="560" t="s">
        <v>751</v>
      </c>
      <c r="AW136" s="560" t="s">
        <v>751</v>
      </c>
      <c r="AX136" s="560" t="s">
        <v>751</v>
      </c>
      <c r="AY136" s="560" t="s">
        <v>751</v>
      </c>
      <c r="AZ136" s="560" t="s">
        <v>751</v>
      </c>
      <c r="BA136" s="560" t="s">
        <v>751</v>
      </c>
      <c r="BB136" s="565"/>
      <c r="BC136" s="565"/>
      <c r="BD136" s="563" t="s">
        <v>758</v>
      </c>
      <c r="BE136" s="564"/>
      <c r="BF136" s="564"/>
      <c r="BG136" s="560" t="s">
        <v>751</v>
      </c>
      <c r="BH136" s="564"/>
      <c r="BI136" s="564"/>
      <c r="BJ136" s="560" t="s">
        <v>751</v>
      </c>
      <c r="BK136" s="560" t="s">
        <v>751</v>
      </c>
      <c r="BL136" s="560" t="s">
        <v>751</v>
      </c>
      <c r="BM136" s="560" t="s">
        <v>751</v>
      </c>
      <c r="BN136" s="562"/>
      <c r="BO136" s="562"/>
      <c r="BP136" s="560" t="s">
        <v>751</v>
      </c>
      <c r="BQ136" s="560" t="s">
        <v>751</v>
      </c>
      <c r="BR136" s="560" t="s">
        <v>751</v>
      </c>
      <c r="BS136" s="560" t="s">
        <v>751</v>
      </c>
      <c r="BT136" s="562" t="s">
        <v>758</v>
      </c>
      <c r="BU136" s="562" t="s">
        <v>758</v>
      </c>
      <c r="BV136" s="560" t="s">
        <v>751</v>
      </c>
    </row>
    <row r="137" spans="1:74" x14ac:dyDescent="0.25">
      <c r="A137" s="566">
        <v>42023</v>
      </c>
      <c r="B137" s="567" t="s">
        <v>751</v>
      </c>
      <c r="C137" s="567" t="s">
        <v>751</v>
      </c>
      <c r="D137" s="567" t="s">
        <v>751</v>
      </c>
      <c r="E137" s="560" t="s">
        <v>751</v>
      </c>
      <c r="F137" s="560" t="s">
        <v>751</v>
      </c>
      <c r="G137" s="560" t="s">
        <v>751</v>
      </c>
      <c r="H137" s="560" t="s">
        <v>751</v>
      </c>
      <c r="I137" s="560" t="s">
        <v>751</v>
      </c>
      <c r="J137" s="560" t="s">
        <v>751</v>
      </c>
      <c r="K137" s="560" t="s">
        <v>751</v>
      </c>
      <c r="L137" s="560" t="s">
        <v>751</v>
      </c>
      <c r="M137" s="560" t="s">
        <v>751</v>
      </c>
      <c r="N137" s="560" t="s">
        <v>751</v>
      </c>
      <c r="O137" s="560" t="s">
        <v>751</v>
      </c>
      <c r="P137" s="560" t="s">
        <v>751</v>
      </c>
      <c r="Q137" s="560" t="s">
        <v>751</v>
      </c>
      <c r="R137" s="560" t="s">
        <v>751</v>
      </c>
      <c r="S137" s="560" t="s">
        <v>751</v>
      </c>
      <c r="T137" s="560" t="s">
        <v>751</v>
      </c>
      <c r="U137" s="560" t="s">
        <v>751</v>
      </c>
      <c r="V137" s="560" t="s">
        <v>751</v>
      </c>
      <c r="W137" s="570"/>
      <c r="X137" s="570"/>
      <c r="Y137" s="570"/>
      <c r="Z137" s="565"/>
      <c r="AA137" s="565"/>
      <c r="AB137" s="560" t="s">
        <v>751</v>
      </c>
      <c r="AC137" s="565"/>
      <c r="AD137" s="565"/>
      <c r="AE137" s="560" t="s">
        <v>751</v>
      </c>
      <c r="AF137" s="560" t="s">
        <v>751</v>
      </c>
      <c r="AG137" s="560" t="s">
        <v>751</v>
      </c>
      <c r="AH137" s="560" t="s">
        <v>751</v>
      </c>
      <c r="AI137" s="565"/>
      <c r="AJ137" s="565"/>
      <c r="AK137" s="560" t="s">
        <v>751</v>
      </c>
      <c r="AL137" s="565"/>
      <c r="AM137" s="565"/>
      <c r="AN137" s="560" t="s">
        <v>751</v>
      </c>
      <c r="AO137" s="565"/>
      <c r="AP137" s="565"/>
      <c r="AQ137" s="560" t="s">
        <v>751</v>
      </c>
      <c r="AR137" s="566">
        <v>42023</v>
      </c>
      <c r="AS137" s="560" t="s">
        <v>751</v>
      </c>
      <c r="AT137" s="560" t="s">
        <v>751</v>
      </c>
      <c r="AU137" s="560" t="s">
        <v>751</v>
      </c>
      <c r="AV137" s="560" t="s">
        <v>751</v>
      </c>
      <c r="AW137" s="560" t="s">
        <v>751</v>
      </c>
      <c r="AX137" s="560" t="s">
        <v>751</v>
      </c>
      <c r="AY137" s="560" t="s">
        <v>751</v>
      </c>
      <c r="AZ137" s="560" t="s">
        <v>751</v>
      </c>
      <c r="BA137" s="560" t="s">
        <v>751</v>
      </c>
      <c r="BB137" s="565"/>
      <c r="BC137" s="565"/>
      <c r="BD137" s="567" t="s">
        <v>751</v>
      </c>
      <c r="BE137" s="564"/>
      <c r="BF137" s="564"/>
      <c r="BG137" s="560" t="s">
        <v>751</v>
      </c>
      <c r="BH137" s="564"/>
      <c r="BI137" s="564"/>
      <c r="BJ137" s="560" t="s">
        <v>751</v>
      </c>
      <c r="BK137" s="560" t="s">
        <v>751</v>
      </c>
      <c r="BL137" s="560" t="s">
        <v>751</v>
      </c>
      <c r="BM137" s="560" t="s">
        <v>751</v>
      </c>
      <c r="BN137" s="562"/>
      <c r="BO137" s="562"/>
      <c r="BP137" s="560" t="s">
        <v>751</v>
      </c>
      <c r="BQ137" s="560" t="s">
        <v>751</v>
      </c>
      <c r="BR137" s="560" t="s">
        <v>751</v>
      </c>
      <c r="BS137" s="560" t="s">
        <v>751</v>
      </c>
      <c r="BT137" s="562" t="s">
        <v>758</v>
      </c>
      <c r="BU137" s="562" t="s">
        <v>758</v>
      </c>
      <c r="BV137" s="560" t="s">
        <v>751</v>
      </c>
    </row>
    <row r="138" spans="1:74" x14ac:dyDescent="0.25">
      <c r="A138" s="566">
        <v>42024</v>
      </c>
      <c r="B138" s="567" t="s">
        <v>751</v>
      </c>
      <c r="C138" s="567" t="s">
        <v>751</v>
      </c>
      <c r="D138" s="567" t="s">
        <v>751</v>
      </c>
      <c r="E138" s="560" t="s">
        <v>751</v>
      </c>
      <c r="F138" s="560" t="s">
        <v>751</v>
      </c>
      <c r="G138" s="560" t="s">
        <v>751</v>
      </c>
      <c r="H138" s="560" t="s">
        <v>751</v>
      </c>
      <c r="I138" s="560" t="s">
        <v>751</v>
      </c>
      <c r="J138" s="560" t="s">
        <v>751</v>
      </c>
      <c r="K138" s="560" t="s">
        <v>751</v>
      </c>
      <c r="L138" s="560" t="s">
        <v>751</v>
      </c>
      <c r="M138" s="560" t="s">
        <v>751</v>
      </c>
      <c r="N138" s="560" t="s">
        <v>751</v>
      </c>
      <c r="O138" s="560" t="s">
        <v>751</v>
      </c>
      <c r="P138" s="560" t="s">
        <v>751</v>
      </c>
      <c r="Q138" s="560" t="s">
        <v>751</v>
      </c>
      <c r="R138" s="560" t="s">
        <v>751</v>
      </c>
      <c r="S138" s="560" t="s">
        <v>751</v>
      </c>
      <c r="T138" s="560" t="s">
        <v>751</v>
      </c>
      <c r="U138" s="560" t="s">
        <v>751</v>
      </c>
      <c r="V138" s="560" t="s">
        <v>751</v>
      </c>
      <c r="W138" s="570"/>
      <c r="X138" s="570"/>
      <c r="Y138" s="570"/>
      <c r="Z138" s="565"/>
      <c r="AA138" s="565"/>
      <c r="AB138" s="560" t="s">
        <v>751</v>
      </c>
      <c r="AC138" s="565"/>
      <c r="AD138" s="565"/>
      <c r="AE138" s="560" t="s">
        <v>751</v>
      </c>
      <c r="AF138" s="560" t="s">
        <v>751</v>
      </c>
      <c r="AG138" s="560" t="s">
        <v>751</v>
      </c>
      <c r="AH138" s="560" t="s">
        <v>751</v>
      </c>
      <c r="AI138" s="565"/>
      <c r="AJ138" s="565"/>
      <c r="AK138" s="560" t="s">
        <v>751</v>
      </c>
      <c r="AL138" s="565"/>
      <c r="AM138" s="565"/>
      <c r="AN138" s="560" t="s">
        <v>751</v>
      </c>
      <c r="AO138" s="565"/>
      <c r="AP138" s="565"/>
      <c r="AQ138" s="560" t="s">
        <v>751</v>
      </c>
      <c r="AR138" s="566">
        <v>42024</v>
      </c>
      <c r="AS138" s="560" t="s">
        <v>751</v>
      </c>
      <c r="AT138" s="560" t="s">
        <v>751</v>
      </c>
      <c r="AU138" s="560" t="s">
        <v>751</v>
      </c>
      <c r="AV138" s="560" t="s">
        <v>751</v>
      </c>
      <c r="AW138" s="560" t="s">
        <v>751</v>
      </c>
      <c r="AX138" s="560" t="s">
        <v>751</v>
      </c>
      <c r="AY138" s="560" t="s">
        <v>751</v>
      </c>
      <c r="AZ138" s="560" t="s">
        <v>751</v>
      </c>
      <c r="BA138" s="560" t="s">
        <v>751</v>
      </c>
      <c r="BB138" s="565"/>
      <c r="BC138" s="565"/>
      <c r="BD138" s="567" t="s">
        <v>751</v>
      </c>
      <c r="BE138" s="564"/>
      <c r="BF138" s="564"/>
      <c r="BG138" s="560" t="s">
        <v>751</v>
      </c>
      <c r="BH138" s="564"/>
      <c r="BI138" s="564"/>
      <c r="BJ138" s="560" t="s">
        <v>751</v>
      </c>
      <c r="BK138" s="560" t="s">
        <v>751</v>
      </c>
      <c r="BL138" s="560" t="s">
        <v>751</v>
      </c>
      <c r="BM138" s="560" t="s">
        <v>751</v>
      </c>
      <c r="BN138" s="567" t="s">
        <v>751</v>
      </c>
      <c r="BO138" s="562"/>
      <c r="BP138" s="560" t="s">
        <v>751</v>
      </c>
      <c r="BQ138" s="560" t="s">
        <v>751</v>
      </c>
      <c r="BR138" s="560" t="s">
        <v>751</v>
      </c>
      <c r="BS138" s="560" t="s">
        <v>751</v>
      </c>
      <c r="BT138" s="562" t="s">
        <v>758</v>
      </c>
      <c r="BU138" s="562" t="s">
        <v>758</v>
      </c>
      <c r="BV138" s="560" t="s">
        <v>751</v>
      </c>
    </row>
    <row r="139" spans="1:74" x14ac:dyDescent="0.25">
      <c r="A139" s="566">
        <v>42025</v>
      </c>
      <c r="B139" s="560" t="s">
        <v>751</v>
      </c>
      <c r="C139" s="560" t="s">
        <v>751</v>
      </c>
      <c r="D139" s="560" t="s">
        <v>751</v>
      </c>
      <c r="E139" s="560" t="s">
        <v>751</v>
      </c>
      <c r="F139" s="560" t="s">
        <v>751</v>
      </c>
      <c r="G139" s="560" t="s">
        <v>751</v>
      </c>
      <c r="H139" s="560" t="s">
        <v>751</v>
      </c>
      <c r="I139" s="560" t="s">
        <v>751</v>
      </c>
      <c r="J139" s="560" t="s">
        <v>751</v>
      </c>
      <c r="K139" s="560" t="s">
        <v>751</v>
      </c>
      <c r="L139" s="560" t="s">
        <v>751</v>
      </c>
      <c r="M139" s="560" t="s">
        <v>751</v>
      </c>
      <c r="N139" s="560" t="s">
        <v>751</v>
      </c>
      <c r="O139" s="560" t="s">
        <v>751</v>
      </c>
      <c r="P139" s="560" t="s">
        <v>751</v>
      </c>
      <c r="Q139" s="560" t="s">
        <v>751</v>
      </c>
      <c r="R139" s="560" t="s">
        <v>751</v>
      </c>
      <c r="S139" s="560" t="s">
        <v>751</v>
      </c>
      <c r="T139" s="560" t="s">
        <v>751</v>
      </c>
      <c r="U139" s="560" t="s">
        <v>751</v>
      </c>
      <c r="V139" s="560" t="s">
        <v>751</v>
      </c>
      <c r="W139" s="570"/>
      <c r="X139" s="570"/>
      <c r="Y139" s="570"/>
      <c r="Z139" s="565"/>
      <c r="AA139" s="565"/>
      <c r="AB139" s="560" t="s">
        <v>751</v>
      </c>
      <c r="AC139" s="565"/>
      <c r="AD139" s="565"/>
      <c r="AE139" s="560" t="s">
        <v>751</v>
      </c>
      <c r="AF139" s="560" t="s">
        <v>751</v>
      </c>
      <c r="AG139" s="560" t="s">
        <v>751</v>
      </c>
      <c r="AH139" s="560" t="s">
        <v>751</v>
      </c>
      <c r="AI139" s="565"/>
      <c r="AJ139" s="565"/>
      <c r="AK139" s="560" t="s">
        <v>751</v>
      </c>
      <c r="AL139" s="565"/>
      <c r="AM139" s="565"/>
      <c r="AN139" s="560" t="s">
        <v>751</v>
      </c>
      <c r="AO139" s="565"/>
      <c r="AP139" s="565"/>
      <c r="AQ139" s="560" t="s">
        <v>751</v>
      </c>
      <c r="AR139" s="566">
        <v>42025</v>
      </c>
      <c r="AS139" s="560" t="s">
        <v>751</v>
      </c>
      <c r="AT139" s="560" t="s">
        <v>751</v>
      </c>
      <c r="AU139" s="560" t="s">
        <v>751</v>
      </c>
      <c r="AV139" s="560" t="s">
        <v>751</v>
      </c>
      <c r="AW139" s="560" t="s">
        <v>751</v>
      </c>
      <c r="AX139" s="560" t="s">
        <v>751</v>
      </c>
      <c r="AY139" s="560" t="s">
        <v>751</v>
      </c>
      <c r="AZ139" s="560" t="s">
        <v>751</v>
      </c>
      <c r="BA139" s="560" t="s">
        <v>751</v>
      </c>
      <c r="BB139" s="565"/>
      <c r="BC139" s="565"/>
      <c r="BD139" s="560" t="s">
        <v>751</v>
      </c>
      <c r="BE139" s="564"/>
      <c r="BF139" s="564"/>
      <c r="BG139" s="560" t="s">
        <v>751</v>
      </c>
      <c r="BH139" s="564"/>
      <c r="BI139" s="564"/>
      <c r="BJ139" s="560" t="s">
        <v>751</v>
      </c>
      <c r="BK139" s="560" t="s">
        <v>751</v>
      </c>
      <c r="BL139" s="560" t="s">
        <v>751</v>
      </c>
      <c r="BM139" s="560" t="s">
        <v>751</v>
      </c>
      <c r="BN139" s="562"/>
      <c r="BO139" s="562"/>
      <c r="BP139" s="560" t="s">
        <v>751</v>
      </c>
      <c r="BQ139" s="560" t="s">
        <v>751</v>
      </c>
      <c r="BR139" s="560" t="s">
        <v>751</v>
      </c>
      <c r="BS139" s="560" t="s">
        <v>751</v>
      </c>
      <c r="BT139" s="562" t="s">
        <v>758</v>
      </c>
      <c r="BU139" s="562" t="s">
        <v>758</v>
      </c>
      <c r="BV139" s="560" t="s">
        <v>751</v>
      </c>
    </row>
    <row r="140" spans="1:74" x14ac:dyDescent="0.25">
      <c r="A140" s="566">
        <v>42026</v>
      </c>
      <c r="B140" s="560" t="s">
        <v>751</v>
      </c>
      <c r="C140" s="560" t="s">
        <v>751</v>
      </c>
      <c r="D140" s="560" t="s">
        <v>751</v>
      </c>
      <c r="E140" s="560" t="s">
        <v>751</v>
      </c>
      <c r="F140" s="560" t="s">
        <v>751</v>
      </c>
      <c r="G140" s="560" t="s">
        <v>751</v>
      </c>
      <c r="H140" s="560" t="s">
        <v>751</v>
      </c>
      <c r="I140" s="560" t="s">
        <v>751</v>
      </c>
      <c r="J140" s="560" t="s">
        <v>751</v>
      </c>
      <c r="K140" s="560" t="s">
        <v>751</v>
      </c>
      <c r="L140" s="560" t="s">
        <v>751</v>
      </c>
      <c r="M140" s="560" t="s">
        <v>751</v>
      </c>
      <c r="N140" s="560" t="s">
        <v>751</v>
      </c>
      <c r="O140" s="560" t="s">
        <v>751</v>
      </c>
      <c r="P140" s="560" t="s">
        <v>751</v>
      </c>
      <c r="Q140" s="560" t="s">
        <v>751</v>
      </c>
      <c r="R140" s="560" t="s">
        <v>751</v>
      </c>
      <c r="S140" s="560" t="s">
        <v>751</v>
      </c>
      <c r="T140" s="560" t="s">
        <v>751</v>
      </c>
      <c r="U140" s="560" t="s">
        <v>751</v>
      </c>
      <c r="V140" s="560" t="s">
        <v>751</v>
      </c>
      <c r="W140" s="570"/>
      <c r="X140" s="570"/>
      <c r="Y140" s="570"/>
      <c r="Z140" s="565"/>
      <c r="AA140" s="565"/>
      <c r="AB140" s="560" t="s">
        <v>751</v>
      </c>
      <c r="AC140" s="565"/>
      <c r="AD140" s="565"/>
      <c r="AE140" s="560" t="s">
        <v>751</v>
      </c>
      <c r="AF140" s="560" t="s">
        <v>751</v>
      </c>
      <c r="AG140" s="560" t="s">
        <v>751</v>
      </c>
      <c r="AH140" s="560" t="s">
        <v>751</v>
      </c>
      <c r="AI140" s="565"/>
      <c r="AJ140" s="565"/>
      <c r="AK140" s="560" t="s">
        <v>751</v>
      </c>
      <c r="AL140" s="565"/>
      <c r="AM140" s="565"/>
      <c r="AN140" s="560" t="s">
        <v>751</v>
      </c>
      <c r="AO140" s="565"/>
      <c r="AP140" s="565"/>
      <c r="AQ140" s="560" t="s">
        <v>751</v>
      </c>
      <c r="AR140" s="566">
        <v>42026</v>
      </c>
      <c r="AS140" s="560" t="s">
        <v>751</v>
      </c>
      <c r="AT140" s="560" t="s">
        <v>751</v>
      </c>
      <c r="AU140" s="560" t="s">
        <v>751</v>
      </c>
      <c r="AV140" s="560" t="s">
        <v>751</v>
      </c>
      <c r="AW140" s="560" t="s">
        <v>751</v>
      </c>
      <c r="AX140" s="560" t="s">
        <v>751</v>
      </c>
      <c r="AY140" s="560" t="s">
        <v>751</v>
      </c>
      <c r="AZ140" s="560" t="s">
        <v>751</v>
      </c>
      <c r="BA140" s="560" t="s">
        <v>751</v>
      </c>
      <c r="BB140" s="565"/>
      <c r="BC140" s="565"/>
      <c r="BD140" s="560" t="s">
        <v>751</v>
      </c>
      <c r="BE140" s="564"/>
      <c r="BF140" s="564"/>
      <c r="BG140" s="560" t="s">
        <v>751</v>
      </c>
      <c r="BH140" s="564"/>
      <c r="BI140" s="564"/>
      <c r="BJ140" s="560" t="s">
        <v>751</v>
      </c>
      <c r="BK140" s="560" t="s">
        <v>751</v>
      </c>
      <c r="BL140" s="560" t="s">
        <v>751</v>
      </c>
      <c r="BM140" s="560" t="s">
        <v>751</v>
      </c>
      <c r="BN140" s="562"/>
      <c r="BO140" s="562"/>
      <c r="BP140" s="560" t="s">
        <v>751</v>
      </c>
      <c r="BQ140" s="560" t="s">
        <v>751</v>
      </c>
      <c r="BR140" s="560" t="s">
        <v>751</v>
      </c>
      <c r="BS140" s="560" t="s">
        <v>751</v>
      </c>
      <c r="BT140" s="562" t="s">
        <v>758</v>
      </c>
      <c r="BU140" s="562" t="s">
        <v>758</v>
      </c>
      <c r="BV140" s="560" t="s">
        <v>751</v>
      </c>
    </row>
    <row r="141" spans="1:74" x14ac:dyDescent="0.25">
      <c r="A141" s="566">
        <v>42027</v>
      </c>
      <c r="B141" s="560" t="s">
        <v>751</v>
      </c>
      <c r="C141" s="560" t="s">
        <v>751</v>
      </c>
      <c r="D141" s="560" t="s">
        <v>751</v>
      </c>
      <c r="E141" s="560" t="s">
        <v>751</v>
      </c>
      <c r="F141" s="560" t="s">
        <v>751</v>
      </c>
      <c r="G141" s="560" t="s">
        <v>751</v>
      </c>
      <c r="H141" s="560" t="s">
        <v>751</v>
      </c>
      <c r="I141" s="560" t="s">
        <v>751</v>
      </c>
      <c r="J141" s="560" t="s">
        <v>751</v>
      </c>
      <c r="K141" s="560" t="s">
        <v>751</v>
      </c>
      <c r="L141" s="560" t="s">
        <v>751</v>
      </c>
      <c r="M141" s="560" t="s">
        <v>751</v>
      </c>
      <c r="N141" s="560" t="s">
        <v>751</v>
      </c>
      <c r="O141" s="560" t="s">
        <v>751</v>
      </c>
      <c r="P141" s="560" t="s">
        <v>751</v>
      </c>
      <c r="Q141" s="560" t="s">
        <v>751</v>
      </c>
      <c r="R141" s="560" t="s">
        <v>751</v>
      </c>
      <c r="S141" s="560" t="s">
        <v>751</v>
      </c>
      <c r="T141" s="560" t="s">
        <v>751</v>
      </c>
      <c r="U141" s="560" t="s">
        <v>751</v>
      </c>
      <c r="V141" s="560" t="s">
        <v>751</v>
      </c>
      <c r="W141" s="570"/>
      <c r="X141" s="570"/>
      <c r="Y141" s="570"/>
      <c r="Z141" s="565"/>
      <c r="AA141" s="565"/>
      <c r="AB141" s="560" t="s">
        <v>751</v>
      </c>
      <c r="AC141" s="565"/>
      <c r="AD141" s="565"/>
      <c r="AE141" s="560" t="s">
        <v>751</v>
      </c>
      <c r="AF141" s="567" t="s">
        <v>751</v>
      </c>
      <c r="AG141" s="567" t="s">
        <v>751</v>
      </c>
      <c r="AH141" s="560" t="s">
        <v>751</v>
      </c>
      <c r="AI141" s="565"/>
      <c r="AJ141" s="565"/>
      <c r="AK141" s="560" t="s">
        <v>751</v>
      </c>
      <c r="AL141" s="565"/>
      <c r="AM141" s="565"/>
      <c r="AN141" s="560" t="s">
        <v>751</v>
      </c>
      <c r="AO141" s="565"/>
      <c r="AP141" s="565"/>
      <c r="AQ141" s="560" t="s">
        <v>751</v>
      </c>
      <c r="AR141" s="566">
        <v>42027</v>
      </c>
      <c r="AS141" s="560" t="s">
        <v>751</v>
      </c>
      <c r="AT141" s="560" t="s">
        <v>751</v>
      </c>
      <c r="AU141" s="560" t="s">
        <v>751</v>
      </c>
      <c r="AV141" s="560" t="s">
        <v>751</v>
      </c>
      <c r="AW141" s="560" t="s">
        <v>751</v>
      </c>
      <c r="AX141" s="560" t="s">
        <v>751</v>
      </c>
      <c r="AY141" s="560" t="s">
        <v>751</v>
      </c>
      <c r="AZ141" s="560" t="s">
        <v>751</v>
      </c>
      <c r="BA141" s="560" t="s">
        <v>751</v>
      </c>
      <c r="BB141" s="565"/>
      <c r="BC141" s="565"/>
      <c r="BD141" s="560" t="s">
        <v>751</v>
      </c>
      <c r="BE141" s="564"/>
      <c r="BF141" s="564"/>
      <c r="BG141" s="560" t="s">
        <v>751</v>
      </c>
      <c r="BH141" s="564"/>
      <c r="BI141" s="564"/>
      <c r="BJ141" s="560" t="s">
        <v>751</v>
      </c>
      <c r="BK141" s="560" t="s">
        <v>751</v>
      </c>
      <c r="BL141" s="560" t="s">
        <v>751</v>
      </c>
      <c r="BM141" s="560" t="s">
        <v>751</v>
      </c>
      <c r="BN141" s="562"/>
      <c r="BO141" s="567" t="s">
        <v>751</v>
      </c>
      <c r="BP141" s="560" t="s">
        <v>751</v>
      </c>
      <c r="BQ141" s="560" t="s">
        <v>751</v>
      </c>
      <c r="BR141" s="560" t="s">
        <v>751</v>
      </c>
      <c r="BS141" s="560" t="s">
        <v>751</v>
      </c>
      <c r="BT141" s="562" t="s">
        <v>758</v>
      </c>
      <c r="BU141" s="562" t="s">
        <v>758</v>
      </c>
      <c r="BV141" s="560" t="s">
        <v>751</v>
      </c>
    </row>
    <row r="142" spans="1:74" x14ac:dyDescent="0.25">
      <c r="A142" s="566">
        <v>42028</v>
      </c>
      <c r="B142" s="560" t="s">
        <v>751</v>
      </c>
      <c r="C142" s="560" t="s">
        <v>751</v>
      </c>
      <c r="D142" s="560" t="s">
        <v>751</v>
      </c>
      <c r="E142" s="560" t="s">
        <v>751</v>
      </c>
      <c r="F142" s="560" t="s">
        <v>751</v>
      </c>
      <c r="G142" s="560" t="s">
        <v>751</v>
      </c>
      <c r="H142" s="560" t="s">
        <v>751</v>
      </c>
      <c r="I142" s="560" t="s">
        <v>751</v>
      </c>
      <c r="J142" s="560" t="s">
        <v>751</v>
      </c>
      <c r="K142" s="560" t="s">
        <v>751</v>
      </c>
      <c r="L142" s="560" t="s">
        <v>751</v>
      </c>
      <c r="M142" s="560" t="s">
        <v>751</v>
      </c>
      <c r="N142" s="560" t="s">
        <v>751</v>
      </c>
      <c r="O142" s="560" t="s">
        <v>751</v>
      </c>
      <c r="P142" s="560" t="s">
        <v>751</v>
      </c>
      <c r="Q142" s="560" t="s">
        <v>751</v>
      </c>
      <c r="R142" s="560" t="s">
        <v>751</v>
      </c>
      <c r="S142" s="560" t="s">
        <v>751</v>
      </c>
      <c r="T142" s="560" t="s">
        <v>751</v>
      </c>
      <c r="U142" s="560" t="s">
        <v>751</v>
      </c>
      <c r="V142" s="560" t="s">
        <v>751</v>
      </c>
      <c r="W142" s="570"/>
      <c r="X142" s="570"/>
      <c r="Y142" s="570"/>
      <c r="Z142" s="565"/>
      <c r="AA142" s="565"/>
      <c r="AB142" s="560" t="s">
        <v>751</v>
      </c>
      <c r="AC142" s="565"/>
      <c r="AD142" s="565"/>
      <c r="AE142" s="560" t="s">
        <v>751</v>
      </c>
      <c r="AF142" s="560" t="s">
        <v>751</v>
      </c>
      <c r="AG142" s="560" t="s">
        <v>751</v>
      </c>
      <c r="AH142" s="560" t="s">
        <v>751</v>
      </c>
      <c r="AI142" s="565"/>
      <c r="AJ142" s="565"/>
      <c r="AK142" s="560" t="s">
        <v>751</v>
      </c>
      <c r="AL142" s="565"/>
      <c r="AM142" s="565"/>
      <c r="AN142" s="560" t="s">
        <v>751</v>
      </c>
      <c r="AO142" s="565"/>
      <c r="AP142" s="565"/>
      <c r="AQ142" s="560" t="s">
        <v>751</v>
      </c>
      <c r="AR142" s="566">
        <v>42028</v>
      </c>
      <c r="AS142" s="560" t="s">
        <v>751</v>
      </c>
      <c r="AT142" s="560" t="s">
        <v>751</v>
      </c>
      <c r="AU142" s="560" t="s">
        <v>751</v>
      </c>
      <c r="AV142" s="560" t="s">
        <v>751</v>
      </c>
      <c r="AW142" s="560" t="s">
        <v>751</v>
      </c>
      <c r="AX142" s="560" t="s">
        <v>751</v>
      </c>
      <c r="AY142" s="560" t="s">
        <v>751</v>
      </c>
      <c r="AZ142" s="560" t="s">
        <v>751</v>
      </c>
      <c r="BA142" s="560" t="s">
        <v>751</v>
      </c>
      <c r="BB142" s="565"/>
      <c r="BC142" s="565"/>
      <c r="BD142" s="560" t="s">
        <v>751</v>
      </c>
      <c r="BE142" s="564"/>
      <c r="BF142" s="564"/>
      <c r="BG142" s="560" t="s">
        <v>751</v>
      </c>
      <c r="BH142" s="564"/>
      <c r="BI142" s="564"/>
      <c r="BJ142" s="560" t="s">
        <v>751</v>
      </c>
      <c r="BK142" s="560" t="s">
        <v>751</v>
      </c>
      <c r="BL142" s="560" t="s">
        <v>751</v>
      </c>
      <c r="BM142" s="560" t="s">
        <v>751</v>
      </c>
      <c r="BN142" s="562"/>
      <c r="BO142" s="562"/>
      <c r="BP142" s="560" t="s">
        <v>751</v>
      </c>
      <c r="BQ142" s="560" t="s">
        <v>751</v>
      </c>
      <c r="BR142" s="560" t="s">
        <v>751</v>
      </c>
      <c r="BS142" s="560" t="s">
        <v>751</v>
      </c>
      <c r="BT142" s="562" t="s">
        <v>758</v>
      </c>
      <c r="BU142" s="562" t="s">
        <v>758</v>
      </c>
      <c r="BV142" s="560" t="s">
        <v>751</v>
      </c>
    </row>
    <row r="143" spans="1:74" x14ac:dyDescent="0.25">
      <c r="A143" s="566">
        <v>42029</v>
      </c>
      <c r="B143" s="560" t="s">
        <v>751</v>
      </c>
      <c r="C143" s="560" t="s">
        <v>751</v>
      </c>
      <c r="D143" s="560" t="s">
        <v>751</v>
      </c>
      <c r="E143" s="560" t="s">
        <v>751</v>
      </c>
      <c r="F143" s="560" t="s">
        <v>751</v>
      </c>
      <c r="G143" s="560" t="s">
        <v>751</v>
      </c>
      <c r="H143" s="560" t="s">
        <v>751</v>
      </c>
      <c r="I143" s="560" t="s">
        <v>751</v>
      </c>
      <c r="J143" s="560" t="s">
        <v>751</v>
      </c>
      <c r="K143" s="560" t="s">
        <v>751</v>
      </c>
      <c r="L143" s="560" t="s">
        <v>751</v>
      </c>
      <c r="M143" s="560" t="s">
        <v>751</v>
      </c>
      <c r="N143" s="560" t="s">
        <v>751</v>
      </c>
      <c r="O143" s="560" t="s">
        <v>751</v>
      </c>
      <c r="P143" s="560" t="s">
        <v>751</v>
      </c>
      <c r="Q143" s="560" t="s">
        <v>751</v>
      </c>
      <c r="R143" s="560" t="s">
        <v>751</v>
      </c>
      <c r="S143" s="560" t="s">
        <v>751</v>
      </c>
      <c r="T143" s="560" t="s">
        <v>751</v>
      </c>
      <c r="U143" s="560" t="s">
        <v>751</v>
      </c>
      <c r="V143" s="560" t="s">
        <v>751</v>
      </c>
      <c r="W143" s="570"/>
      <c r="X143" s="570"/>
      <c r="Y143" s="570"/>
      <c r="Z143" s="565"/>
      <c r="AA143" s="565"/>
      <c r="AB143" s="560" t="s">
        <v>751</v>
      </c>
      <c r="AC143" s="565"/>
      <c r="AD143" s="565"/>
      <c r="AE143" s="560" t="s">
        <v>751</v>
      </c>
      <c r="AF143" s="560" t="s">
        <v>751</v>
      </c>
      <c r="AG143" s="560" t="s">
        <v>751</v>
      </c>
      <c r="AH143" s="560" t="s">
        <v>751</v>
      </c>
      <c r="AI143" s="565"/>
      <c r="AJ143" s="565"/>
      <c r="AK143" s="560" t="s">
        <v>751</v>
      </c>
      <c r="AL143" s="565"/>
      <c r="AM143" s="565"/>
      <c r="AN143" s="560" t="s">
        <v>751</v>
      </c>
      <c r="AO143" s="565"/>
      <c r="AP143" s="565"/>
      <c r="AQ143" s="560" t="s">
        <v>751</v>
      </c>
      <c r="AR143" s="566">
        <v>42029</v>
      </c>
      <c r="AS143" s="560" t="s">
        <v>751</v>
      </c>
      <c r="AT143" s="560" t="s">
        <v>751</v>
      </c>
      <c r="AU143" s="560" t="s">
        <v>751</v>
      </c>
      <c r="AV143" s="560" t="s">
        <v>751</v>
      </c>
      <c r="AW143" s="560" t="s">
        <v>751</v>
      </c>
      <c r="AX143" s="560" t="s">
        <v>751</v>
      </c>
      <c r="AY143" s="560" t="s">
        <v>751</v>
      </c>
      <c r="AZ143" s="560" t="s">
        <v>751</v>
      </c>
      <c r="BA143" s="560" t="s">
        <v>751</v>
      </c>
      <c r="BB143" s="565"/>
      <c r="BC143" s="565"/>
      <c r="BD143" s="567" t="s">
        <v>751</v>
      </c>
      <c r="BE143" s="564"/>
      <c r="BF143" s="564"/>
      <c r="BG143" s="560" t="s">
        <v>751</v>
      </c>
      <c r="BH143" s="564"/>
      <c r="BI143" s="564"/>
      <c r="BJ143" s="560" t="s">
        <v>751</v>
      </c>
      <c r="BK143" s="560" t="s">
        <v>751</v>
      </c>
      <c r="BL143" s="560" t="s">
        <v>751</v>
      </c>
      <c r="BM143" s="560" t="s">
        <v>751</v>
      </c>
      <c r="BN143" s="562"/>
      <c r="BO143" s="562"/>
      <c r="BP143" s="560" t="s">
        <v>751</v>
      </c>
      <c r="BQ143" s="560" t="s">
        <v>751</v>
      </c>
      <c r="BR143" s="560" t="s">
        <v>751</v>
      </c>
      <c r="BS143" s="560" t="s">
        <v>751</v>
      </c>
      <c r="BT143" s="562" t="s">
        <v>758</v>
      </c>
      <c r="BU143" s="562" t="s">
        <v>758</v>
      </c>
      <c r="BV143" s="560" t="s">
        <v>751</v>
      </c>
    </row>
    <row r="144" spans="1:74" x14ac:dyDescent="0.25">
      <c r="A144" s="566">
        <v>42030</v>
      </c>
      <c r="B144" s="560" t="s">
        <v>751</v>
      </c>
      <c r="C144" s="560" t="s">
        <v>751</v>
      </c>
      <c r="D144" s="560" t="s">
        <v>751</v>
      </c>
      <c r="E144" s="560" t="s">
        <v>751</v>
      </c>
      <c r="F144" s="560" t="s">
        <v>751</v>
      </c>
      <c r="G144" s="560" t="s">
        <v>751</v>
      </c>
      <c r="H144" s="560" t="s">
        <v>751</v>
      </c>
      <c r="I144" s="560" t="s">
        <v>751</v>
      </c>
      <c r="J144" s="560" t="s">
        <v>751</v>
      </c>
      <c r="K144" s="560" t="s">
        <v>751</v>
      </c>
      <c r="L144" s="560" t="s">
        <v>751</v>
      </c>
      <c r="M144" s="560" t="s">
        <v>751</v>
      </c>
      <c r="N144" s="560" t="s">
        <v>751</v>
      </c>
      <c r="O144" s="560" t="s">
        <v>751</v>
      </c>
      <c r="P144" s="560" t="s">
        <v>751</v>
      </c>
      <c r="Q144" s="560" t="s">
        <v>751</v>
      </c>
      <c r="R144" s="560" t="s">
        <v>751</v>
      </c>
      <c r="S144" s="560" t="s">
        <v>751</v>
      </c>
      <c r="T144" s="560" t="s">
        <v>751</v>
      </c>
      <c r="U144" s="560" t="s">
        <v>751</v>
      </c>
      <c r="V144" s="560" t="s">
        <v>751</v>
      </c>
      <c r="W144" s="570"/>
      <c r="X144" s="570"/>
      <c r="Y144" s="570"/>
      <c r="Z144" s="565"/>
      <c r="AA144" s="565"/>
      <c r="AB144" s="560" t="s">
        <v>751</v>
      </c>
      <c r="AC144" s="565"/>
      <c r="AD144" s="565"/>
      <c r="AE144" s="560" t="s">
        <v>751</v>
      </c>
      <c r="AF144" s="560" t="s">
        <v>751</v>
      </c>
      <c r="AG144" s="560" t="s">
        <v>751</v>
      </c>
      <c r="AH144" s="560" t="s">
        <v>751</v>
      </c>
      <c r="AI144" s="565"/>
      <c r="AJ144" s="565"/>
      <c r="AK144" s="560" t="s">
        <v>751</v>
      </c>
      <c r="AL144" s="565"/>
      <c r="AM144" s="565"/>
      <c r="AN144" s="560" t="s">
        <v>751</v>
      </c>
      <c r="AO144" s="565"/>
      <c r="AP144" s="565"/>
      <c r="AQ144" s="560" t="s">
        <v>751</v>
      </c>
      <c r="AR144" s="566">
        <v>42030</v>
      </c>
      <c r="AS144" s="560" t="s">
        <v>751</v>
      </c>
      <c r="AT144" s="560" t="s">
        <v>751</v>
      </c>
      <c r="AU144" s="560" t="s">
        <v>751</v>
      </c>
      <c r="AV144" s="560" t="s">
        <v>751</v>
      </c>
      <c r="AW144" s="560" t="s">
        <v>751</v>
      </c>
      <c r="AX144" s="560" t="s">
        <v>751</v>
      </c>
      <c r="AY144" s="560" t="s">
        <v>751</v>
      </c>
      <c r="AZ144" s="560" t="s">
        <v>751</v>
      </c>
      <c r="BA144" s="560" t="s">
        <v>751</v>
      </c>
      <c r="BB144" s="565"/>
      <c r="BC144" s="565"/>
      <c r="BD144" s="560" t="s">
        <v>751</v>
      </c>
      <c r="BE144" s="564"/>
      <c r="BF144" s="564"/>
      <c r="BG144" s="560" t="s">
        <v>751</v>
      </c>
      <c r="BH144" s="564"/>
      <c r="BI144" s="564"/>
      <c r="BJ144" s="560" t="s">
        <v>751</v>
      </c>
      <c r="BK144" s="560" t="s">
        <v>751</v>
      </c>
      <c r="BL144" s="560" t="s">
        <v>751</v>
      </c>
      <c r="BM144" s="560" t="s">
        <v>751</v>
      </c>
      <c r="BN144" s="562"/>
      <c r="BO144" s="562"/>
      <c r="BP144" s="560" t="s">
        <v>751</v>
      </c>
      <c r="BQ144" s="560" t="s">
        <v>751</v>
      </c>
      <c r="BR144" s="560" t="s">
        <v>751</v>
      </c>
      <c r="BS144" s="560" t="s">
        <v>751</v>
      </c>
      <c r="BT144" s="562" t="s">
        <v>758</v>
      </c>
      <c r="BU144" s="562" t="s">
        <v>758</v>
      </c>
      <c r="BV144" s="560" t="s">
        <v>751</v>
      </c>
    </row>
    <row r="145" spans="1:74" x14ac:dyDescent="0.25">
      <c r="A145" s="566">
        <v>42031</v>
      </c>
      <c r="B145" s="560" t="s">
        <v>751</v>
      </c>
      <c r="C145" s="560" t="s">
        <v>751</v>
      </c>
      <c r="D145" s="560" t="s">
        <v>751</v>
      </c>
      <c r="E145" s="560" t="s">
        <v>751</v>
      </c>
      <c r="F145" s="560" t="s">
        <v>751</v>
      </c>
      <c r="G145" s="560" t="s">
        <v>751</v>
      </c>
      <c r="H145" s="560" t="s">
        <v>751</v>
      </c>
      <c r="I145" s="560" t="s">
        <v>751</v>
      </c>
      <c r="J145" s="560" t="s">
        <v>751</v>
      </c>
      <c r="K145" s="560" t="s">
        <v>751</v>
      </c>
      <c r="L145" s="560" t="s">
        <v>751</v>
      </c>
      <c r="M145" s="560" t="s">
        <v>751</v>
      </c>
      <c r="N145" s="560" t="s">
        <v>751</v>
      </c>
      <c r="O145" s="560" t="s">
        <v>751</v>
      </c>
      <c r="P145" s="560" t="s">
        <v>751</v>
      </c>
      <c r="Q145" s="560" t="s">
        <v>751</v>
      </c>
      <c r="R145" s="560" t="s">
        <v>751</v>
      </c>
      <c r="S145" s="560" t="s">
        <v>751</v>
      </c>
      <c r="T145" s="560" t="s">
        <v>751</v>
      </c>
      <c r="U145" s="560" t="s">
        <v>751</v>
      </c>
      <c r="V145" s="560" t="s">
        <v>751</v>
      </c>
      <c r="W145" s="570"/>
      <c r="X145" s="570"/>
      <c r="Y145" s="570"/>
      <c r="Z145" s="565"/>
      <c r="AA145" s="565"/>
      <c r="AB145" s="560" t="s">
        <v>751</v>
      </c>
      <c r="AC145" s="565"/>
      <c r="AD145" s="565"/>
      <c r="AE145" s="560" t="s">
        <v>751</v>
      </c>
      <c r="AF145" s="560" t="s">
        <v>751</v>
      </c>
      <c r="AG145" s="560" t="s">
        <v>751</v>
      </c>
      <c r="AH145" s="560" t="s">
        <v>751</v>
      </c>
      <c r="AI145" s="565"/>
      <c r="AJ145" s="565"/>
      <c r="AK145" s="560" t="s">
        <v>751</v>
      </c>
      <c r="AL145" s="565"/>
      <c r="AM145" s="565"/>
      <c r="AN145" s="560" t="s">
        <v>751</v>
      </c>
      <c r="AO145" s="565"/>
      <c r="AP145" s="565"/>
      <c r="AQ145" s="560" t="s">
        <v>751</v>
      </c>
      <c r="AR145" s="566">
        <v>42031</v>
      </c>
      <c r="AS145" s="560" t="s">
        <v>751</v>
      </c>
      <c r="AT145" s="560" t="s">
        <v>751</v>
      </c>
      <c r="AU145" s="560" t="s">
        <v>751</v>
      </c>
      <c r="AV145" s="560" t="s">
        <v>751</v>
      </c>
      <c r="AW145" s="560" t="s">
        <v>751</v>
      </c>
      <c r="AX145" s="560" t="s">
        <v>751</v>
      </c>
      <c r="AY145" s="560" t="s">
        <v>751</v>
      </c>
      <c r="AZ145" s="560" t="s">
        <v>751</v>
      </c>
      <c r="BA145" s="560" t="s">
        <v>751</v>
      </c>
      <c r="BB145" s="565"/>
      <c r="BC145" s="565"/>
      <c r="BD145" s="560" t="s">
        <v>751</v>
      </c>
      <c r="BE145" s="564"/>
      <c r="BF145" s="564"/>
      <c r="BG145" s="560" t="s">
        <v>751</v>
      </c>
      <c r="BH145" s="564"/>
      <c r="BI145" s="564"/>
      <c r="BJ145" s="560" t="s">
        <v>751</v>
      </c>
      <c r="BK145" s="560" t="s">
        <v>751</v>
      </c>
      <c r="BL145" s="560" t="s">
        <v>751</v>
      </c>
      <c r="BM145" s="560" t="s">
        <v>751</v>
      </c>
      <c r="BN145" s="562"/>
      <c r="BO145" s="567" t="s">
        <v>751</v>
      </c>
      <c r="BP145" s="560" t="s">
        <v>751</v>
      </c>
      <c r="BQ145" s="560" t="s">
        <v>751</v>
      </c>
      <c r="BR145" s="560" t="s">
        <v>751</v>
      </c>
      <c r="BS145" s="560" t="s">
        <v>751</v>
      </c>
      <c r="BT145" s="562" t="s">
        <v>758</v>
      </c>
      <c r="BU145" s="562" t="s">
        <v>758</v>
      </c>
      <c r="BV145" s="560" t="s">
        <v>751</v>
      </c>
    </row>
    <row r="146" spans="1:74" x14ac:dyDescent="0.25">
      <c r="A146" s="566">
        <v>42032</v>
      </c>
      <c r="B146" s="560" t="s">
        <v>751</v>
      </c>
      <c r="C146" s="560" t="s">
        <v>751</v>
      </c>
      <c r="D146" s="560" t="s">
        <v>751</v>
      </c>
      <c r="E146" s="560" t="s">
        <v>751</v>
      </c>
      <c r="F146" s="560" t="s">
        <v>751</v>
      </c>
      <c r="G146" s="560" t="s">
        <v>751</v>
      </c>
      <c r="H146" s="560" t="s">
        <v>751</v>
      </c>
      <c r="I146" s="560" t="s">
        <v>751</v>
      </c>
      <c r="J146" s="560" t="s">
        <v>751</v>
      </c>
      <c r="K146" s="560" t="s">
        <v>751</v>
      </c>
      <c r="L146" s="560" t="s">
        <v>751</v>
      </c>
      <c r="M146" s="560" t="s">
        <v>751</v>
      </c>
      <c r="N146" s="560" t="s">
        <v>751</v>
      </c>
      <c r="O146" s="560" t="s">
        <v>751</v>
      </c>
      <c r="P146" s="560" t="s">
        <v>751</v>
      </c>
      <c r="Q146" s="560" t="s">
        <v>751</v>
      </c>
      <c r="R146" s="560" t="s">
        <v>751</v>
      </c>
      <c r="S146" s="560" t="s">
        <v>751</v>
      </c>
      <c r="T146" s="560" t="s">
        <v>751</v>
      </c>
      <c r="U146" s="560" t="s">
        <v>751</v>
      </c>
      <c r="V146" s="560" t="s">
        <v>751</v>
      </c>
      <c r="W146" s="570"/>
      <c r="X146" s="570"/>
      <c r="Y146" s="570"/>
      <c r="Z146" s="565"/>
      <c r="AA146" s="565"/>
      <c r="AB146" s="560" t="s">
        <v>751</v>
      </c>
      <c r="AC146" s="565"/>
      <c r="AD146" s="565"/>
      <c r="AE146" s="560" t="s">
        <v>751</v>
      </c>
      <c r="AF146" s="560" t="s">
        <v>751</v>
      </c>
      <c r="AG146" s="560" t="s">
        <v>751</v>
      </c>
      <c r="AH146" s="560" t="s">
        <v>751</v>
      </c>
      <c r="AI146" s="565"/>
      <c r="AJ146" s="565"/>
      <c r="AK146" s="560" t="s">
        <v>751</v>
      </c>
      <c r="AL146" s="565"/>
      <c r="AM146" s="565"/>
      <c r="AN146" s="560" t="s">
        <v>751</v>
      </c>
      <c r="AO146" s="565"/>
      <c r="AP146" s="565"/>
      <c r="AQ146" s="560" t="s">
        <v>751</v>
      </c>
      <c r="AR146" s="566">
        <v>42032</v>
      </c>
      <c r="AS146" s="560" t="s">
        <v>751</v>
      </c>
      <c r="AT146" s="560" t="s">
        <v>751</v>
      </c>
      <c r="AU146" s="560" t="s">
        <v>751</v>
      </c>
      <c r="AV146" s="560" t="s">
        <v>751</v>
      </c>
      <c r="AW146" s="560" t="s">
        <v>751</v>
      </c>
      <c r="AX146" s="560" t="s">
        <v>751</v>
      </c>
      <c r="AY146" s="560" t="s">
        <v>751</v>
      </c>
      <c r="AZ146" s="560" t="s">
        <v>751</v>
      </c>
      <c r="BA146" s="560" t="s">
        <v>751</v>
      </c>
      <c r="BB146" s="565"/>
      <c r="BC146" s="565"/>
      <c r="BD146" s="560" t="s">
        <v>751</v>
      </c>
      <c r="BE146" s="564"/>
      <c r="BF146" s="564"/>
      <c r="BG146" s="560" t="s">
        <v>751</v>
      </c>
      <c r="BH146" s="564"/>
      <c r="BI146" s="564"/>
      <c r="BJ146" s="560" t="s">
        <v>751</v>
      </c>
      <c r="BK146" s="560" t="s">
        <v>751</v>
      </c>
      <c r="BL146" s="560" t="s">
        <v>751</v>
      </c>
      <c r="BM146" s="560" t="s">
        <v>751</v>
      </c>
      <c r="BN146" s="562"/>
      <c r="BO146" s="562"/>
      <c r="BP146" s="560" t="s">
        <v>751</v>
      </c>
      <c r="BQ146" s="560" t="s">
        <v>751</v>
      </c>
      <c r="BR146" s="560" t="s">
        <v>751</v>
      </c>
      <c r="BS146" s="560" t="s">
        <v>751</v>
      </c>
      <c r="BT146" s="562" t="s">
        <v>758</v>
      </c>
      <c r="BU146" s="562" t="s">
        <v>758</v>
      </c>
      <c r="BV146" s="560" t="s">
        <v>751</v>
      </c>
    </row>
    <row r="147" spans="1:74" x14ac:dyDescent="0.25">
      <c r="A147" s="566">
        <v>42033</v>
      </c>
      <c r="B147" s="567" t="s">
        <v>751</v>
      </c>
      <c r="C147" s="560" t="s">
        <v>751</v>
      </c>
      <c r="D147" s="560" t="s">
        <v>751</v>
      </c>
      <c r="E147" s="560" t="s">
        <v>751</v>
      </c>
      <c r="F147" s="560" t="s">
        <v>751</v>
      </c>
      <c r="G147" s="560" t="s">
        <v>751</v>
      </c>
      <c r="H147" s="560" t="s">
        <v>751</v>
      </c>
      <c r="I147" s="560" t="s">
        <v>751</v>
      </c>
      <c r="J147" s="560" t="s">
        <v>751</v>
      </c>
      <c r="K147" s="560" t="s">
        <v>751</v>
      </c>
      <c r="L147" s="560" t="s">
        <v>751</v>
      </c>
      <c r="M147" s="560" t="s">
        <v>751</v>
      </c>
      <c r="N147" s="560" t="s">
        <v>751</v>
      </c>
      <c r="O147" s="560" t="s">
        <v>751</v>
      </c>
      <c r="P147" s="560" t="s">
        <v>751</v>
      </c>
      <c r="Q147" s="560" t="s">
        <v>751</v>
      </c>
      <c r="R147" s="560" t="s">
        <v>751</v>
      </c>
      <c r="S147" s="560" t="s">
        <v>751</v>
      </c>
      <c r="T147" s="560" t="s">
        <v>751</v>
      </c>
      <c r="U147" s="560" t="s">
        <v>751</v>
      </c>
      <c r="V147" s="560" t="s">
        <v>751</v>
      </c>
      <c r="W147" s="570"/>
      <c r="X147" s="570"/>
      <c r="Y147" s="570"/>
      <c r="Z147" s="565"/>
      <c r="AA147" s="565"/>
      <c r="AB147" s="560" t="s">
        <v>751</v>
      </c>
      <c r="AC147" s="565"/>
      <c r="AD147" s="565"/>
      <c r="AE147" s="560" t="s">
        <v>751</v>
      </c>
      <c r="AF147" s="560" t="s">
        <v>751</v>
      </c>
      <c r="AG147" s="560" t="s">
        <v>751</v>
      </c>
      <c r="AH147" s="560" t="s">
        <v>751</v>
      </c>
      <c r="AI147" s="565"/>
      <c r="AJ147" s="565"/>
      <c r="AK147" s="560" t="s">
        <v>751</v>
      </c>
      <c r="AL147" s="565"/>
      <c r="AM147" s="565"/>
      <c r="AN147" s="560" t="s">
        <v>751</v>
      </c>
      <c r="AO147" s="565"/>
      <c r="AP147" s="565"/>
      <c r="AQ147" s="560" t="s">
        <v>751</v>
      </c>
      <c r="AR147" s="566">
        <v>42033</v>
      </c>
      <c r="AS147" s="560" t="s">
        <v>751</v>
      </c>
      <c r="AT147" s="560" t="s">
        <v>751</v>
      </c>
      <c r="AU147" s="560" t="s">
        <v>751</v>
      </c>
      <c r="AV147" s="560" t="s">
        <v>751</v>
      </c>
      <c r="AW147" s="560" t="s">
        <v>751</v>
      </c>
      <c r="AX147" s="560" t="s">
        <v>751</v>
      </c>
      <c r="AY147" s="560" t="s">
        <v>751</v>
      </c>
      <c r="AZ147" s="560" t="s">
        <v>751</v>
      </c>
      <c r="BA147" s="560" t="s">
        <v>751</v>
      </c>
      <c r="BB147" s="565"/>
      <c r="BC147" s="565"/>
      <c r="BD147" s="560" t="s">
        <v>751</v>
      </c>
      <c r="BE147" s="564"/>
      <c r="BF147" s="564"/>
      <c r="BG147" s="560" t="s">
        <v>751</v>
      </c>
      <c r="BH147" s="564"/>
      <c r="BI147" s="564"/>
      <c r="BJ147" s="560" t="s">
        <v>751</v>
      </c>
      <c r="BK147" s="560" t="s">
        <v>751</v>
      </c>
      <c r="BL147" s="560" t="s">
        <v>751</v>
      </c>
      <c r="BM147" s="560" t="s">
        <v>751</v>
      </c>
      <c r="BN147" s="562"/>
      <c r="BO147" s="562"/>
      <c r="BP147" s="560" t="s">
        <v>751</v>
      </c>
      <c r="BQ147" s="560" t="s">
        <v>751</v>
      </c>
      <c r="BR147" s="560" t="s">
        <v>751</v>
      </c>
      <c r="BS147" s="560" t="s">
        <v>751</v>
      </c>
      <c r="BT147" s="567" t="s">
        <v>751</v>
      </c>
      <c r="BU147" s="562" t="s">
        <v>758</v>
      </c>
      <c r="BV147" s="560" t="s">
        <v>751</v>
      </c>
    </row>
    <row r="148" spans="1:74" x14ac:dyDescent="0.25">
      <c r="A148" s="566">
        <v>42034</v>
      </c>
      <c r="B148" s="560" t="s">
        <v>751</v>
      </c>
      <c r="C148" s="560" t="s">
        <v>751</v>
      </c>
      <c r="D148" s="560" t="s">
        <v>751</v>
      </c>
      <c r="E148" s="560" t="s">
        <v>751</v>
      </c>
      <c r="F148" s="560" t="s">
        <v>751</v>
      </c>
      <c r="G148" s="560" t="s">
        <v>751</v>
      </c>
      <c r="H148" s="560" t="s">
        <v>751</v>
      </c>
      <c r="I148" s="560" t="s">
        <v>751</v>
      </c>
      <c r="J148" s="560" t="s">
        <v>751</v>
      </c>
      <c r="K148" s="560" t="s">
        <v>751</v>
      </c>
      <c r="L148" s="560" t="s">
        <v>751</v>
      </c>
      <c r="M148" s="560" t="s">
        <v>751</v>
      </c>
      <c r="N148" s="560" t="s">
        <v>751</v>
      </c>
      <c r="O148" s="560" t="s">
        <v>751</v>
      </c>
      <c r="P148" s="560" t="s">
        <v>751</v>
      </c>
      <c r="Q148" s="560" t="s">
        <v>751</v>
      </c>
      <c r="R148" s="560" t="s">
        <v>751</v>
      </c>
      <c r="S148" s="560" t="s">
        <v>751</v>
      </c>
      <c r="T148" s="560" t="s">
        <v>751</v>
      </c>
      <c r="U148" s="560" t="s">
        <v>751</v>
      </c>
      <c r="V148" s="560" t="s">
        <v>751</v>
      </c>
      <c r="W148" s="570"/>
      <c r="X148" s="570"/>
      <c r="Y148" s="570"/>
      <c r="Z148" s="565"/>
      <c r="AA148" s="565"/>
      <c r="AB148" s="560" t="s">
        <v>751</v>
      </c>
      <c r="AC148" s="565"/>
      <c r="AD148" s="565"/>
      <c r="AE148" s="560" t="s">
        <v>751</v>
      </c>
      <c r="AF148" s="560" t="s">
        <v>751</v>
      </c>
      <c r="AG148" s="560" t="s">
        <v>751</v>
      </c>
      <c r="AH148" s="560" t="s">
        <v>751</v>
      </c>
      <c r="AI148" s="565"/>
      <c r="AJ148" s="565"/>
      <c r="AK148" s="560" t="s">
        <v>751</v>
      </c>
      <c r="AL148" s="565"/>
      <c r="AM148" s="565"/>
      <c r="AN148" s="560" t="s">
        <v>751</v>
      </c>
      <c r="AO148" s="565"/>
      <c r="AP148" s="565"/>
      <c r="AQ148" s="560" t="s">
        <v>751</v>
      </c>
      <c r="AR148" s="566">
        <v>42034</v>
      </c>
      <c r="AS148" s="560" t="s">
        <v>751</v>
      </c>
      <c r="AT148" s="560" t="s">
        <v>751</v>
      </c>
      <c r="AU148" s="560" t="s">
        <v>751</v>
      </c>
      <c r="AV148" s="560" t="s">
        <v>751</v>
      </c>
      <c r="AW148" s="560" t="s">
        <v>751</v>
      </c>
      <c r="AX148" s="560" t="s">
        <v>751</v>
      </c>
      <c r="AY148" s="560" t="s">
        <v>751</v>
      </c>
      <c r="AZ148" s="560" t="s">
        <v>751</v>
      </c>
      <c r="BA148" s="560" t="s">
        <v>751</v>
      </c>
      <c r="BB148" s="565"/>
      <c r="BC148" s="565"/>
      <c r="BD148" s="560" t="s">
        <v>751</v>
      </c>
      <c r="BE148" s="564"/>
      <c r="BF148" s="564"/>
      <c r="BG148" s="560" t="s">
        <v>751</v>
      </c>
      <c r="BH148" s="564"/>
      <c r="BI148" s="564"/>
      <c r="BJ148" s="560" t="s">
        <v>751</v>
      </c>
      <c r="BK148" s="560" t="s">
        <v>751</v>
      </c>
      <c r="BL148" s="560" t="s">
        <v>751</v>
      </c>
      <c r="BM148" s="560" t="s">
        <v>751</v>
      </c>
      <c r="BN148" s="562"/>
      <c r="BO148" s="562"/>
      <c r="BP148" s="560" t="s">
        <v>751</v>
      </c>
      <c r="BQ148" s="560" t="s">
        <v>751</v>
      </c>
      <c r="BR148" s="560" t="s">
        <v>751</v>
      </c>
      <c r="BS148" s="560" t="s">
        <v>751</v>
      </c>
      <c r="BT148" s="562" t="s">
        <v>758</v>
      </c>
      <c r="BU148" s="562" t="s">
        <v>758</v>
      </c>
      <c r="BV148" s="560" t="s">
        <v>751</v>
      </c>
    </row>
    <row r="149" spans="1:74" x14ac:dyDescent="0.25">
      <c r="A149" s="566">
        <v>42035</v>
      </c>
      <c r="B149" s="560" t="s">
        <v>751</v>
      </c>
      <c r="C149" s="560" t="s">
        <v>751</v>
      </c>
      <c r="D149" s="560" t="s">
        <v>751</v>
      </c>
      <c r="E149" s="560" t="s">
        <v>751</v>
      </c>
      <c r="F149" s="560" t="s">
        <v>751</v>
      </c>
      <c r="G149" s="560" t="s">
        <v>751</v>
      </c>
      <c r="H149" s="560" t="s">
        <v>751</v>
      </c>
      <c r="I149" s="560" t="s">
        <v>751</v>
      </c>
      <c r="J149" s="560" t="s">
        <v>751</v>
      </c>
      <c r="K149" s="560" t="s">
        <v>751</v>
      </c>
      <c r="L149" s="560" t="s">
        <v>751</v>
      </c>
      <c r="M149" s="560" t="s">
        <v>751</v>
      </c>
      <c r="N149" s="560" t="s">
        <v>751</v>
      </c>
      <c r="O149" s="560" t="s">
        <v>751</v>
      </c>
      <c r="P149" s="560" t="s">
        <v>751</v>
      </c>
      <c r="Q149" s="560" t="s">
        <v>751</v>
      </c>
      <c r="R149" s="560" t="s">
        <v>751</v>
      </c>
      <c r="S149" s="560" t="s">
        <v>751</v>
      </c>
      <c r="T149" s="560" t="s">
        <v>751</v>
      </c>
      <c r="U149" s="560" t="s">
        <v>751</v>
      </c>
      <c r="V149" s="560" t="s">
        <v>751</v>
      </c>
      <c r="W149" s="570"/>
      <c r="X149" s="570"/>
      <c r="Y149" s="570"/>
      <c r="Z149" s="565"/>
      <c r="AA149" s="565"/>
      <c r="AB149" s="560" t="s">
        <v>751</v>
      </c>
      <c r="AC149" s="565"/>
      <c r="AD149" s="565"/>
      <c r="AE149" s="560" t="s">
        <v>751</v>
      </c>
      <c r="AF149" s="560" t="s">
        <v>751</v>
      </c>
      <c r="AG149" s="560" t="s">
        <v>751</v>
      </c>
      <c r="AH149" s="560" t="s">
        <v>751</v>
      </c>
      <c r="AI149" s="565"/>
      <c r="AJ149" s="565"/>
      <c r="AK149" s="560" t="s">
        <v>751</v>
      </c>
      <c r="AL149" s="565"/>
      <c r="AM149" s="565"/>
      <c r="AN149" s="560" t="s">
        <v>751</v>
      </c>
      <c r="AO149" s="565"/>
      <c r="AP149" s="565"/>
      <c r="AQ149" s="560" t="s">
        <v>751</v>
      </c>
      <c r="AR149" s="566">
        <v>42035</v>
      </c>
      <c r="AS149" s="560" t="s">
        <v>751</v>
      </c>
      <c r="AT149" s="560" t="s">
        <v>751</v>
      </c>
      <c r="AU149" s="560" t="s">
        <v>751</v>
      </c>
      <c r="AV149" s="560" t="s">
        <v>751</v>
      </c>
      <c r="AW149" s="560" t="s">
        <v>751</v>
      </c>
      <c r="AX149" s="560" t="s">
        <v>751</v>
      </c>
      <c r="AY149" s="560" t="s">
        <v>751</v>
      </c>
      <c r="AZ149" s="560" t="s">
        <v>751</v>
      </c>
      <c r="BA149" s="560" t="s">
        <v>751</v>
      </c>
      <c r="BB149" s="565"/>
      <c r="BC149" s="565"/>
      <c r="BD149" s="560" t="s">
        <v>751</v>
      </c>
      <c r="BE149" s="564"/>
      <c r="BF149" s="564"/>
      <c r="BG149" s="560" t="s">
        <v>751</v>
      </c>
      <c r="BH149" s="564"/>
      <c r="BI149" s="564"/>
      <c r="BJ149" s="560" t="s">
        <v>751</v>
      </c>
      <c r="BK149" s="560" t="s">
        <v>751</v>
      </c>
      <c r="BL149" s="560" t="s">
        <v>751</v>
      </c>
      <c r="BM149" s="560" t="s">
        <v>751</v>
      </c>
      <c r="BN149" s="562"/>
      <c r="BO149" s="562"/>
      <c r="BP149" s="560" t="s">
        <v>751</v>
      </c>
      <c r="BQ149" s="560" t="s">
        <v>751</v>
      </c>
      <c r="BR149" s="560" t="s">
        <v>751</v>
      </c>
      <c r="BS149" s="560" t="s">
        <v>751</v>
      </c>
      <c r="BT149" s="562" t="s">
        <v>758</v>
      </c>
      <c r="BU149" s="562" t="s">
        <v>758</v>
      </c>
      <c r="BV149" s="560" t="s">
        <v>751</v>
      </c>
    </row>
    <row r="150" spans="1:74" x14ac:dyDescent="0.25">
      <c r="A150" s="566">
        <v>42036</v>
      </c>
      <c r="B150" s="560" t="s">
        <v>751</v>
      </c>
      <c r="C150" s="560" t="s">
        <v>751</v>
      </c>
      <c r="D150" s="560" t="s">
        <v>751</v>
      </c>
      <c r="E150" s="560" t="s">
        <v>751</v>
      </c>
      <c r="F150" s="560" t="s">
        <v>751</v>
      </c>
      <c r="G150" s="560" t="s">
        <v>751</v>
      </c>
      <c r="H150" s="560" t="s">
        <v>751</v>
      </c>
      <c r="I150" s="560" t="s">
        <v>751</v>
      </c>
      <c r="J150" s="560" t="s">
        <v>751</v>
      </c>
      <c r="K150" s="560" t="s">
        <v>751</v>
      </c>
      <c r="L150" s="560" t="s">
        <v>751</v>
      </c>
      <c r="M150" s="560" t="s">
        <v>751</v>
      </c>
      <c r="N150" s="560" t="s">
        <v>751</v>
      </c>
      <c r="O150" s="560" t="s">
        <v>751</v>
      </c>
      <c r="P150" s="560" t="s">
        <v>751</v>
      </c>
      <c r="Q150" s="560" t="s">
        <v>751</v>
      </c>
      <c r="R150" s="560" t="s">
        <v>751</v>
      </c>
      <c r="S150" s="560" t="s">
        <v>751</v>
      </c>
      <c r="T150" s="560" t="s">
        <v>751</v>
      </c>
      <c r="U150" s="560" t="s">
        <v>751</v>
      </c>
      <c r="V150" s="560" t="s">
        <v>751</v>
      </c>
      <c r="W150" s="570"/>
      <c r="X150" s="570"/>
      <c r="Y150" s="570"/>
      <c r="Z150" s="565"/>
      <c r="AA150" s="565"/>
      <c r="AB150" s="560" t="s">
        <v>751</v>
      </c>
      <c r="AC150" s="565"/>
      <c r="AD150" s="565"/>
      <c r="AE150" s="560" t="s">
        <v>751</v>
      </c>
      <c r="AF150" s="560" t="s">
        <v>751</v>
      </c>
      <c r="AG150" s="560" t="s">
        <v>751</v>
      </c>
      <c r="AH150" s="560" t="s">
        <v>751</v>
      </c>
      <c r="AI150" s="565"/>
      <c r="AJ150" s="565"/>
      <c r="AK150" s="560" t="s">
        <v>751</v>
      </c>
      <c r="AL150" s="565"/>
      <c r="AM150" s="565"/>
      <c r="AN150" s="560" t="s">
        <v>751</v>
      </c>
      <c r="AO150" s="565"/>
      <c r="AP150" s="565"/>
      <c r="AQ150" s="560" t="s">
        <v>751</v>
      </c>
      <c r="AR150" s="566">
        <v>42036</v>
      </c>
      <c r="AS150" s="560" t="s">
        <v>751</v>
      </c>
      <c r="AT150" s="560" t="s">
        <v>751</v>
      </c>
      <c r="AU150" s="560" t="s">
        <v>751</v>
      </c>
      <c r="AV150" s="560" t="s">
        <v>751</v>
      </c>
      <c r="AW150" s="560" t="s">
        <v>751</v>
      </c>
      <c r="AX150" s="560" t="s">
        <v>751</v>
      </c>
      <c r="AY150" s="560" t="s">
        <v>751</v>
      </c>
      <c r="AZ150" s="560" t="s">
        <v>751</v>
      </c>
      <c r="BA150" s="560" t="s">
        <v>751</v>
      </c>
      <c r="BB150" s="565"/>
      <c r="BC150" s="565"/>
      <c r="BD150" s="560" t="s">
        <v>751</v>
      </c>
      <c r="BE150" s="564"/>
      <c r="BF150" s="564"/>
      <c r="BG150" s="560" t="s">
        <v>751</v>
      </c>
      <c r="BH150" s="564"/>
      <c r="BI150" s="564"/>
      <c r="BJ150" s="560" t="s">
        <v>751</v>
      </c>
      <c r="BK150" s="560" t="s">
        <v>751</v>
      </c>
      <c r="BL150" s="560" t="s">
        <v>751</v>
      </c>
      <c r="BM150" s="560" t="s">
        <v>751</v>
      </c>
      <c r="BN150" s="562"/>
      <c r="BO150" s="562"/>
      <c r="BP150" s="560" t="s">
        <v>751</v>
      </c>
      <c r="BQ150" s="560" t="s">
        <v>751</v>
      </c>
      <c r="BR150" s="560" t="s">
        <v>751</v>
      </c>
      <c r="BS150" s="560" t="s">
        <v>751</v>
      </c>
      <c r="BT150" s="562" t="s">
        <v>758</v>
      </c>
      <c r="BU150" s="562" t="s">
        <v>758</v>
      </c>
      <c r="BV150" s="560" t="s">
        <v>751</v>
      </c>
    </row>
    <row r="151" spans="1:74" x14ac:dyDescent="0.25">
      <c r="A151" s="566">
        <v>42037</v>
      </c>
      <c r="B151" s="567" t="s">
        <v>751</v>
      </c>
      <c r="C151" s="560" t="s">
        <v>751</v>
      </c>
      <c r="D151" s="560" t="s">
        <v>751</v>
      </c>
      <c r="E151" s="560" t="s">
        <v>751</v>
      </c>
      <c r="F151" s="560" t="s">
        <v>751</v>
      </c>
      <c r="G151" s="560" t="s">
        <v>751</v>
      </c>
      <c r="H151" s="560" t="s">
        <v>751</v>
      </c>
      <c r="I151" s="560" t="s">
        <v>751</v>
      </c>
      <c r="J151" s="560" t="s">
        <v>751</v>
      </c>
      <c r="K151" s="560" t="s">
        <v>751</v>
      </c>
      <c r="L151" s="560" t="s">
        <v>751</v>
      </c>
      <c r="M151" s="560" t="s">
        <v>751</v>
      </c>
      <c r="N151" s="560" t="s">
        <v>751</v>
      </c>
      <c r="O151" s="560" t="s">
        <v>751</v>
      </c>
      <c r="P151" s="560" t="s">
        <v>751</v>
      </c>
      <c r="Q151" s="560" t="s">
        <v>751</v>
      </c>
      <c r="R151" s="560" t="s">
        <v>751</v>
      </c>
      <c r="S151" s="560" t="s">
        <v>751</v>
      </c>
      <c r="T151" s="560" t="s">
        <v>751</v>
      </c>
      <c r="U151" s="560" t="s">
        <v>751</v>
      </c>
      <c r="V151" s="560" t="s">
        <v>751</v>
      </c>
      <c r="W151" s="570"/>
      <c r="X151" s="570"/>
      <c r="Y151" s="570"/>
      <c r="Z151" s="565"/>
      <c r="AA151" s="565"/>
      <c r="AB151" s="560" t="s">
        <v>751</v>
      </c>
      <c r="AC151" s="565"/>
      <c r="AD151" s="565"/>
      <c r="AE151" s="560" t="s">
        <v>751</v>
      </c>
      <c r="AF151" s="560" t="s">
        <v>751</v>
      </c>
      <c r="AG151" s="560" t="s">
        <v>751</v>
      </c>
      <c r="AH151" s="560" t="s">
        <v>751</v>
      </c>
      <c r="AI151" s="565"/>
      <c r="AJ151" s="565"/>
      <c r="AK151" s="560" t="s">
        <v>751</v>
      </c>
      <c r="AL151" s="565"/>
      <c r="AM151" s="565"/>
      <c r="AN151" s="560" t="s">
        <v>751</v>
      </c>
      <c r="AO151" s="565"/>
      <c r="AP151" s="565"/>
      <c r="AQ151" s="560" t="s">
        <v>751</v>
      </c>
      <c r="AR151" s="566">
        <v>42037</v>
      </c>
      <c r="AS151" s="560" t="s">
        <v>751</v>
      </c>
      <c r="AT151" s="560" t="s">
        <v>751</v>
      </c>
      <c r="AU151" s="560" t="s">
        <v>751</v>
      </c>
      <c r="AV151" s="560" t="s">
        <v>751</v>
      </c>
      <c r="AW151" s="560" t="s">
        <v>751</v>
      </c>
      <c r="AX151" s="560" t="s">
        <v>751</v>
      </c>
      <c r="AY151" s="560" t="s">
        <v>751</v>
      </c>
      <c r="AZ151" s="560" t="s">
        <v>751</v>
      </c>
      <c r="BA151" s="560" t="s">
        <v>751</v>
      </c>
      <c r="BB151" s="565"/>
      <c r="BC151" s="565"/>
      <c r="BD151" s="560" t="s">
        <v>751</v>
      </c>
      <c r="BE151" s="564"/>
      <c r="BF151" s="564"/>
      <c r="BG151" s="560" t="s">
        <v>751</v>
      </c>
      <c r="BH151" s="564"/>
      <c r="BI151" s="564"/>
      <c r="BJ151" s="560" t="s">
        <v>751</v>
      </c>
      <c r="BK151" s="560" t="s">
        <v>751</v>
      </c>
      <c r="BL151" s="560" t="s">
        <v>751</v>
      </c>
      <c r="BM151" s="560" t="s">
        <v>751</v>
      </c>
      <c r="BN151" s="562"/>
      <c r="BO151" s="562"/>
      <c r="BP151" s="560" t="s">
        <v>751</v>
      </c>
      <c r="BQ151" s="560" t="s">
        <v>751</v>
      </c>
      <c r="BR151" s="560" t="s">
        <v>751</v>
      </c>
      <c r="BS151" s="560" t="s">
        <v>751</v>
      </c>
      <c r="BT151" s="562" t="s">
        <v>758</v>
      </c>
      <c r="BU151" s="562" t="s">
        <v>758</v>
      </c>
      <c r="BV151" s="560" t="s">
        <v>751</v>
      </c>
    </row>
    <row r="152" spans="1:74" x14ac:dyDescent="0.25">
      <c r="A152" s="566">
        <v>42038</v>
      </c>
      <c r="B152" s="560" t="s">
        <v>751</v>
      </c>
      <c r="C152" s="560" t="s">
        <v>751</v>
      </c>
      <c r="D152" s="560" t="s">
        <v>751</v>
      </c>
      <c r="E152" s="560" t="s">
        <v>751</v>
      </c>
      <c r="F152" s="560" t="s">
        <v>751</v>
      </c>
      <c r="G152" s="560" t="s">
        <v>751</v>
      </c>
      <c r="H152" s="560" t="s">
        <v>751</v>
      </c>
      <c r="I152" s="560" t="s">
        <v>751</v>
      </c>
      <c r="J152" s="560" t="s">
        <v>751</v>
      </c>
      <c r="K152" s="560" t="s">
        <v>751</v>
      </c>
      <c r="L152" s="560" t="s">
        <v>751</v>
      </c>
      <c r="M152" s="560" t="s">
        <v>751</v>
      </c>
      <c r="N152" s="560" t="s">
        <v>751</v>
      </c>
      <c r="O152" s="560" t="s">
        <v>751</v>
      </c>
      <c r="P152" s="560" t="s">
        <v>751</v>
      </c>
      <c r="Q152" s="560" t="s">
        <v>751</v>
      </c>
      <c r="R152" s="560" t="s">
        <v>751</v>
      </c>
      <c r="S152" s="560" t="s">
        <v>751</v>
      </c>
      <c r="T152" s="560" t="s">
        <v>751</v>
      </c>
      <c r="U152" s="560" t="s">
        <v>751</v>
      </c>
      <c r="V152" s="560" t="s">
        <v>751</v>
      </c>
      <c r="W152" s="570"/>
      <c r="X152" s="570"/>
      <c r="Y152" s="570"/>
      <c r="Z152" s="565"/>
      <c r="AA152" s="565"/>
      <c r="AB152" s="560" t="s">
        <v>751</v>
      </c>
      <c r="AC152" s="565"/>
      <c r="AD152" s="565"/>
      <c r="AE152" s="560" t="s">
        <v>751</v>
      </c>
      <c r="AF152" s="560" t="s">
        <v>751</v>
      </c>
      <c r="AG152" s="560" t="s">
        <v>751</v>
      </c>
      <c r="AH152" s="560" t="s">
        <v>751</v>
      </c>
      <c r="AI152" s="565"/>
      <c r="AJ152" s="565"/>
      <c r="AK152" s="560" t="s">
        <v>751</v>
      </c>
      <c r="AL152" s="565"/>
      <c r="AM152" s="565"/>
      <c r="AN152" s="560" t="s">
        <v>751</v>
      </c>
      <c r="AO152" s="565"/>
      <c r="AP152" s="565"/>
      <c r="AQ152" s="560" t="s">
        <v>751</v>
      </c>
      <c r="AR152" s="566">
        <v>42038</v>
      </c>
      <c r="AS152" s="560" t="s">
        <v>751</v>
      </c>
      <c r="AT152" s="560" t="s">
        <v>751</v>
      </c>
      <c r="AU152" s="560" t="s">
        <v>751</v>
      </c>
      <c r="AV152" s="560" t="s">
        <v>751</v>
      </c>
      <c r="AW152" s="560" t="s">
        <v>751</v>
      </c>
      <c r="AX152" s="560" t="s">
        <v>751</v>
      </c>
      <c r="AY152" s="560" t="s">
        <v>751</v>
      </c>
      <c r="AZ152" s="560" t="s">
        <v>751</v>
      </c>
      <c r="BA152" s="560" t="s">
        <v>751</v>
      </c>
      <c r="BB152" s="565"/>
      <c r="BC152" s="565"/>
      <c r="BD152" s="560" t="s">
        <v>751</v>
      </c>
      <c r="BE152" s="564"/>
      <c r="BF152" s="564"/>
      <c r="BG152" s="560" t="s">
        <v>751</v>
      </c>
      <c r="BH152" s="564"/>
      <c r="BI152" s="564"/>
      <c r="BJ152" s="560" t="s">
        <v>751</v>
      </c>
      <c r="BK152" s="560" t="s">
        <v>751</v>
      </c>
      <c r="BL152" s="560" t="s">
        <v>751</v>
      </c>
      <c r="BM152" s="560" t="s">
        <v>751</v>
      </c>
      <c r="BN152" s="562"/>
      <c r="BO152" s="562"/>
      <c r="BP152" s="560" t="s">
        <v>751</v>
      </c>
      <c r="BQ152" s="560" t="s">
        <v>751</v>
      </c>
      <c r="BR152" s="560" t="s">
        <v>751</v>
      </c>
      <c r="BS152" s="560" t="s">
        <v>751</v>
      </c>
      <c r="BT152" s="562" t="s">
        <v>758</v>
      </c>
      <c r="BU152" s="562" t="s">
        <v>758</v>
      </c>
      <c r="BV152" s="560" t="s">
        <v>751</v>
      </c>
    </row>
    <row r="153" spans="1:74" x14ac:dyDescent="0.25">
      <c r="A153" s="566">
        <v>42039</v>
      </c>
      <c r="B153" s="560" t="s">
        <v>751</v>
      </c>
      <c r="C153" s="560" t="s">
        <v>751</v>
      </c>
      <c r="D153" s="560" t="s">
        <v>751</v>
      </c>
      <c r="E153" s="560" t="s">
        <v>751</v>
      </c>
      <c r="F153" s="560" t="s">
        <v>751</v>
      </c>
      <c r="G153" s="560" t="s">
        <v>751</v>
      </c>
      <c r="H153" s="560" t="s">
        <v>751</v>
      </c>
      <c r="I153" s="560" t="s">
        <v>751</v>
      </c>
      <c r="J153" s="560" t="s">
        <v>751</v>
      </c>
      <c r="K153" s="560" t="s">
        <v>751</v>
      </c>
      <c r="L153" s="560" t="s">
        <v>751</v>
      </c>
      <c r="M153" s="560" t="s">
        <v>751</v>
      </c>
      <c r="N153" s="560" t="s">
        <v>751</v>
      </c>
      <c r="O153" s="560" t="s">
        <v>751</v>
      </c>
      <c r="P153" s="560" t="s">
        <v>751</v>
      </c>
      <c r="Q153" s="560" t="s">
        <v>751</v>
      </c>
      <c r="R153" s="560" t="s">
        <v>751</v>
      </c>
      <c r="S153" s="560" t="s">
        <v>751</v>
      </c>
      <c r="T153" s="560" t="s">
        <v>751</v>
      </c>
      <c r="U153" s="560" t="s">
        <v>751</v>
      </c>
      <c r="V153" s="560" t="s">
        <v>751</v>
      </c>
      <c r="W153" s="570"/>
      <c r="X153" s="570"/>
      <c r="Y153" s="570"/>
      <c r="Z153" s="565"/>
      <c r="AA153" s="565"/>
      <c r="AB153" s="560" t="s">
        <v>751</v>
      </c>
      <c r="AC153" s="565"/>
      <c r="AD153" s="565"/>
      <c r="AE153" s="560" t="s">
        <v>751</v>
      </c>
      <c r="AF153" s="560" t="s">
        <v>751</v>
      </c>
      <c r="AG153" s="560" t="s">
        <v>751</v>
      </c>
      <c r="AH153" s="560" t="s">
        <v>751</v>
      </c>
      <c r="AI153" s="565"/>
      <c r="AJ153" s="565"/>
      <c r="AK153" s="560" t="s">
        <v>751</v>
      </c>
      <c r="AL153" s="565"/>
      <c r="AM153" s="565"/>
      <c r="AN153" s="560" t="s">
        <v>751</v>
      </c>
      <c r="AO153" s="565"/>
      <c r="AP153" s="565"/>
      <c r="AQ153" s="560" t="s">
        <v>751</v>
      </c>
      <c r="AR153" s="566">
        <v>42039</v>
      </c>
      <c r="AS153" s="560" t="s">
        <v>751</v>
      </c>
      <c r="AT153" s="560" t="s">
        <v>751</v>
      </c>
      <c r="AU153" s="560" t="s">
        <v>751</v>
      </c>
      <c r="AV153" s="560" t="s">
        <v>751</v>
      </c>
      <c r="AW153" s="560" t="s">
        <v>751</v>
      </c>
      <c r="AX153" s="560" t="s">
        <v>751</v>
      </c>
      <c r="AY153" s="560" t="s">
        <v>751</v>
      </c>
      <c r="AZ153" s="560" t="s">
        <v>751</v>
      </c>
      <c r="BA153" s="560" t="s">
        <v>751</v>
      </c>
      <c r="BB153" s="565"/>
      <c r="BC153" s="565"/>
      <c r="BD153" s="560" t="s">
        <v>751</v>
      </c>
      <c r="BE153" s="564"/>
      <c r="BF153" s="564"/>
      <c r="BG153" s="560" t="s">
        <v>751</v>
      </c>
      <c r="BH153" s="564"/>
      <c r="BI153" s="564"/>
      <c r="BJ153" s="560" t="s">
        <v>751</v>
      </c>
      <c r="BK153" s="560" t="s">
        <v>751</v>
      </c>
      <c r="BL153" s="560" t="s">
        <v>751</v>
      </c>
      <c r="BM153" s="560" t="s">
        <v>751</v>
      </c>
      <c r="BN153" s="562"/>
      <c r="BO153" s="562"/>
      <c r="BP153" s="560" t="s">
        <v>751</v>
      </c>
      <c r="BQ153" s="560" t="s">
        <v>751</v>
      </c>
      <c r="BR153" s="560" t="s">
        <v>751</v>
      </c>
      <c r="BS153" s="560" t="s">
        <v>751</v>
      </c>
      <c r="BT153" s="562" t="s">
        <v>758</v>
      </c>
      <c r="BU153" s="562" t="s">
        <v>758</v>
      </c>
      <c r="BV153" s="560" t="s">
        <v>751</v>
      </c>
    </row>
    <row r="154" spans="1:74" x14ac:dyDescent="0.25">
      <c r="A154" s="566">
        <v>42040</v>
      </c>
      <c r="B154" s="560" t="s">
        <v>751</v>
      </c>
      <c r="C154" s="560" t="s">
        <v>751</v>
      </c>
      <c r="D154" s="560" t="s">
        <v>751</v>
      </c>
      <c r="E154" s="560" t="s">
        <v>751</v>
      </c>
      <c r="F154" s="560" t="s">
        <v>751</v>
      </c>
      <c r="G154" s="560" t="s">
        <v>751</v>
      </c>
      <c r="H154" s="560" t="s">
        <v>751</v>
      </c>
      <c r="I154" s="560" t="s">
        <v>751</v>
      </c>
      <c r="J154" s="560" t="s">
        <v>751</v>
      </c>
      <c r="K154" s="560" t="s">
        <v>751</v>
      </c>
      <c r="L154" s="560" t="s">
        <v>751</v>
      </c>
      <c r="M154" s="560" t="s">
        <v>751</v>
      </c>
      <c r="N154" s="560" t="s">
        <v>751</v>
      </c>
      <c r="O154" s="560" t="s">
        <v>751</v>
      </c>
      <c r="P154" s="560" t="s">
        <v>751</v>
      </c>
      <c r="Q154" s="560" t="s">
        <v>751</v>
      </c>
      <c r="R154" s="560" t="s">
        <v>751</v>
      </c>
      <c r="S154" s="560" t="s">
        <v>751</v>
      </c>
      <c r="T154" s="560" t="s">
        <v>751</v>
      </c>
      <c r="U154" s="560" t="s">
        <v>751</v>
      </c>
      <c r="V154" s="560" t="s">
        <v>751</v>
      </c>
      <c r="W154" s="570"/>
      <c r="X154" s="570"/>
      <c r="Y154" s="570"/>
      <c r="Z154" s="565"/>
      <c r="AA154" s="565"/>
      <c r="AB154" s="560" t="s">
        <v>751</v>
      </c>
      <c r="AC154" s="565"/>
      <c r="AD154" s="565"/>
      <c r="AE154" s="560" t="s">
        <v>751</v>
      </c>
      <c r="AF154" s="560" t="s">
        <v>751</v>
      </c>
      <c r="AG154" s="560" t="s">
        <v>751</v>
      </c>
      <c r="AH154" s="560" t="s">
        <v>751</v>
      </c>
      <c r="AI154" s="565"/>
      <c r="AJ154" s="565"/>
      <c r="AK154" s="560" t="s">
        <v>751</v>
      </c>
      <c r="AL154" s="565"/>
      <c r="AM154" s="565"/>
      <c r="AN154" s="560" t="s">
        <v>751</v>
      </c>
      <c r="AO154" s="565"/>
      <c r="AP154" s="565"/>
      <c r="AQ154" s="560" t="s">
        <v>751</v>
      </c>
      <c r="AR154" s="566">
        <v>42040</v>
      </c>
      <c r="AS154" s="560" t="s">
        <v>751</v>
      </c>
      <c r="AT154" s="560" t="s">
        <v>751</v>
      </c>
      <c r="AU154" s="560" t="s">
        <v>751</v>
      </c>
      <c r="AV154" s="560" t="s">
        <v>751</v>
      </c>
      <c r="AW154" s="560" t="s">
        <v>751</v>
      </c>
      <c r="AX154" s="560" t="s">
        <v>751</v>
      </c>
      <c r="AY154" s="560" t="s">
        <v>751</v>
      </c>
      <c r="AZ154" s="560" t="s">
        <v>751</v>
      </c>
      <c r="BA154" s="560" t="s">
        <v>751</v>
      </c>
      <c r="BB154" s="565"/>
      <c r="BC154" s="565"/>
      <c r="BD154" s="560" t="s">
        <v>751</v>
      </c>
      <c r="BE154" s="564"/>
      <c r="BF154" s="564"/>
      <c r="BG154" s="560" t="s">
        <v>751</v>
      </c>
      <c r="BH154" s="564"/>
      <c r="BI154" s="564"/>
      <c r="BJ154" s="560" t="s">
        <v>751</v>
      </c>
      <c r="BK154" s="560" t="s">
        <v>751</v>
      </c>
      <c r="BL154" s="560" t="s">
        <v>751</v>
      </c>
      <c r="BM154" s="560" t="s">
        <v>751</v>
      </c>
      <c r="BN154" s="562"/>
      <c r="BO154" s="562"/>
      <c r="BP154" s="560" t="s">
        <v>751</v>
      </c>
      <c r="BQ154" s="560" t="s">
        <v>751</v>
      </c>
      <c r="BR154" s="560" t="s">
        <v>751</v>
      </c>
      <c r="BS154" s="560" t="s">
        <v>751</v>
      </c>
      <c r="BT154" s="562" t="s">
        <v>758</v>
      </c>
      <c r="BU154" s="562" t="s">
        <v>758</v>
      </c>
      <c r="BV154" s="560" t="s">
        <v>751</v>
      </c>
    </row>
    <row r="155" spans="1:74" x14ac:dyDescent="0.25">
      <c r="A155" s="566">
        <v>42041</v>
      </c>
      <c r="B155" s="560" t="s">
        <v>751</v>
      </c>
      <c r="C155" s="560" t="s">
        <v>751</v>
      </c>
      <c r="D155" s="560" t="s">
        <v>751</v>
      </c>
      <c r="E155" s="560" t="s">
        <v>751</v>
      </c>
      <c r="F155" s="560" t="s">
        <v>751</v>
      </c>
      <c r="G155" s="560" t="s">
        <v>751</v>
      </c>
      <c r="H155" s="560" t="s">
        <v>751</v>
      </c>
      <c r="I155" s="560" t="s">
        <v>751</v>
      </c>
      <c r="J155" s="560" t="s">
        <v>751</v>
      </c>
      <c r="K155" s="560" t="s">
        <v>751</v>
      </c>
      <c r="L155" s="560" t="s">
        <v>751</v>
      </c>
      <c r="M155" s="560" t="s">
        <v>751</v>
      </c>
      <c r="N155" s="560" t="s">
        <v>751</v>
      </c>
      <c r="O155" s="560" t="s">
        <v>751</v>
      </c>
      <c r="P155" s="560" t="s">
        <v>751</v>
      </c>
      <c r="Q155" s="560" t="s">
        <v>751</v>
      </c>
      <c r="R155" s="560" t="s">
        <v>751</v>
      </c>
      <c r="S155" s="560" t="s">
        <v>751</v>
      </c>
      <c r="T155" s="560" t="s">
        <v>751</v>
      </c>
      <c r="U155" s="560" t="s">
        <v>751</v>
      </c>
      <c r="V155" s="560" t="s">
        <v>751</v>
      </c>
      <c r="W155" s="570"/>
      <c r="X155" s="570"/>
      <c r="Y155" s="570"/>
      <c r="Z155" s="565"/>
      <c r="AA155" s="565"/>
      <c r="AB155" s="560" t="s">
        <v>751</v>
      </c>
      <c r="AC155" s="565"/>
      <c r="AD155" s="565"/>
      <c r="AE155" s="560" t="s">
        <v>751</v>
      </c>
      <c r="AF155" s="560" t="s">
        <v>751</v>
      </c>
      <c r="AG155" s="560" t="s">
        <v>751</v>
      </c>
      <c r="AH155" s="560" t="s">
        <v>751</v>
      </c>
      <c r="AI155" s="565"/>
      <c r="AJ155" s="565"/>
      <c r="AK155" s="560" t="s">
        <v>751</v>
      </c>
      <c r="AL155" s="565"/>
      <c r="AM155" s="565"/>
      <c r="AN155" s="560" t="s">
        <v>751</v>
      </c>
      <c r="AO155" s="565"/>
      <c r="AP155" s="565"/>
      <c r="AQ155" s="560" t="s">
        <v>751</v>
      </c>
      <c r="AR155" s="566">
        <v>42041</v>
      </c>
      <c r="AS155" s="560" t="s">
        <v>751</v>
      </c>
      <c r="AT155" s="560" t="s">
        <v>751</v>
      </c>
      <c r="AU155" s="560" t="s">
        <v>751</v>
      </c>
      <c r="AV155" s="560" t="s">
        <v>751</v>
      </c>
      <c r="AW155" s="560" t="s">
        <v>751</v>
      </c>
      <c r="AX155" s="560" t="s">
        <v>751</v>
      </c>
      <c r="AY155" s="560" t="s">
        <v>751</v>
      </c>
      <c r="AZ155" s="560" t="s">
        <v>751</v>
      </c>
      <c r="BA155" s="560" t="s">
        <v>751</v>
      </c>
      <c r="BB155" s="565"/>
      <c r="BC155" s="565"/>
      <c r="BD155" s="560" t="s">
        <v>751</v>
      </c>
      <c r="BE155" s="564"/>
      <c r="BF155" s="564"/>
      <c r="BG155" s="560" t="s">
        <v>751</v>
      </c>
      <c r="BH155" s="564"/>
      <c r="BI155" s="564"/>
      <c r="BJ155" s="560" t="s">
        <v>751</v>
      </c>
      <c r="BK155" s="560" t="s">
        <v>751</v>
      </c>
      <c r="BL155" s="560" t="s">
        <v>751</v>
      </c>
      <c r="BM155" s="560" t="s">
        <v>751</v>
      </c>
      <c r="BN155" s="562"/>
      <c r="BO155" s="562"/>
      <c r="BP155" s="560" t="s">
        <v>751</v>
      </c>
      <c r="BQ155" s="560" t="s">
        <v>751</v>
      </c>
      <c r="BR155" s="560" t="s">
        <v>751</v>
      </c>
      <c r="BS155" s="560" t="s">
        <v>751</v>
      </c>
      <c r="BT155" s="562" t="s">
        <v>758</v>
      </c>
      <c r="BU155" s="562" t="s">
        <v>758</v>
      </c>
      <c r="BV155" s="560" t="s">
        <v>751</v>
      </c>
    </row>
    <row r="156" spans="1:74" x14ac:dyDescent="0.25">
      <c r="A156" s="566">
        <v>42042</v>
      </c>
      <c r="B156" s="560" t="s">
        <v>751</v>
      </c>
      <c r="C156" s="560" t="s">
        <v>751</v>
      </c>
      <c r="D156" s="560" t="s">
        <v>751</v>
      </c>
      <c r="E156" s="560" t="s">
        <v>751</v>
      </c>
      <c r="F156" s="560" t="s">
        <v>751</v>
      </c>
      <c r="G156" s="560" t="s">
        <v>751</v>
      </c>
      <c r="H156" s="560" t="s">
        <v>751</v>
      </c>
      <c r="I156" s="560" t="s">
        <v>751</v>
      </c>
      <c r="J156" s="560" t="s">
        <v>751</v>
      </c>
      <c r="K156" s="560" t="s">
        <v>751</v>
      </c>
      <c r="L156" s="560" t="s">
        <v>751</v>
      </c>
      <c r="M156" s="560" t="s">
        <v>751</v>
      </c>
      <c r="N156" s="560" t="s">
        <v>751</v>
      </c>
      <c r="O156" s="560" t="s">
        <v>751</v>
      </c>
      <c r="P156" s="560" t="s">
        <v>751</v>
      </c>
      <c r="Q156" s="560" t="s">
        <v>751</v>
      </c>
      <c r="R156" s="560" t="s">
        <v>751</v>
      </c>
      <c r="S156" s="560" t="s">
        <v>751</v>
      </c>
      <c r="T156" s="560" t="s">
        <v>751</v>
      </c>
      <c r="U156" s="560" t="s">
        <v>751</v>
      </c>
      <c r="V156" s="560" t="s">
        <v>751</v>
      </c>
      <c r="W156" s="570"/>
      <c r="X156" s="570"/>
      <c r="Y156" s="570"/>
      <c r="Z156" s="565"/>
      <c r="AA156" s="565"/>
      <c r="AB156" s="560" t="s">
        <v>751</v>
      </c>
      <c r="AC156" s="565"/>
      <c r="AD156" s="565"/>
      <c r="AE156" s="560" t="s">
        <v>751</v>
      </c>
      <c r="AF156" s="560" t="s">
        <v>751</v>
      </c>
      <c r="AG156" s="560" t="s">
        <v>751</v>
      </c>
      <c r="AH156" s="560" t="s">
        <v>751</v>
      </c>
      <c r="AI156" s="565"/>
      <c r="AJ156" s="565"/>
      <c r="AK156" s="560" t="s">
        <v>751</v>
      </c>
      <c r="AL156" s="565"/>
      <c r="AM156" s="565"/>
      <c r="AN156" s="560" t="s">
        <v>751</v>
      </c>
      <c r="AO156" s="565"/>
      <c r="AP156" s="565"/>
      <c r="AQ156" s="563" t="s">
        <v>758</v>
      </c>
      <c r="AR156" s="566">
        <v>42042</v>
      </c>
      <c r="AS156" s="560" t="s">
        <v>751</v>
      </c>
      <c r="AT156" s="560" t="s">
        <v>751</v>
      </c>
      <c r="AU156" s="560" t="s">
        <v>751</v>
      </c>
      <c r="AV156" s="560" t="s">
        <v>751</v>
      </c>
      <c r="AW156" s="560" t="s">
        <v>751</v>
      </c>
      <c r="AX156" s="560" t="s">
        <v>751</v>
      </c>
      <c r="AY156" s="560" t="s">
        <v>751</v>
      </c>
      <c r="AZ156" s="560" t="s">
        <v>751</v>
      </c>
      <c r="BA156" s="560" t="s">
        <v>751</v>
      </c>
      <c r="BB156" s="565"/>
      <c r="BC156" s="565"/>
      <c r="BD156" s="560" t="s">
        <v>751</v>
      </c>
      <c r="BE156" s="564"/>
      <c r="BF156" s="564"/>
      <c r="BG156" s="560" t="s">
        <v>751</v>
      </c>
      <c r="BH156" s="564"/>
      <c r="BI156" s="564"/>
      <c r="BJ156" s="560" t="s">
        <v>751</v>
      </c>
      <c r="BK156" s="560" t="s">
        <v>751</v>
      </c>
      <c r="BL156" s="560" t="s">
        <v>751</v>
      </c>
      <c r="BM156" s="560" t="s">
        <v>751</v>
      </c>
      <c r="BN156" s="562"/>
      <c r="BO156" s="562"/>
      <c r="BP156" s="560" t="s">
        <v>751</v>
      </c>
      <c r="BQ156" s="560" t="s">
        <v>751</v>
      </c>
      <c r="BR156" s="560" t="s">
        <v>751</v>
      </c>
      <c r="BS156" s="560" t="s">
        <v>751</v>
      </c>
      <c r="BT156" s="562" t="s">
        <v>758</v>
      </c>
      <c r="BU156" s="562" t="s">
        <v>758</v>
      </c>
      <c r="BV156" s="560" t="s">
        <v>751</v>
      </c>
    </row>
    <row r="157" spans="1:74" x14ac:dyDescent="0.25">
      <c r="A157" s="566">
        <v>42043</v>
      </c>
      <c r="B157" s="560" t="s">
        <v>751</v>
      </c>
      <c r="C157" s="560" t="s">
        <v>751</v>
      </c>
      <c r="D157" s="560" t="s">
        <v>751</v>
      </c>
      <c r="E157" s="560" t="s">
        <v>751</v>
      </c>
      <c r="F157" s="560" t="s">
        <v>751</v>
      </c>
      <c r="G157" s="560" t="s">
        <v>751</v>
      </c>
      <c r="H157" s="560" t="s">
        <v>751</v>
      </c>
      <c r="I157" s="560" t="s">
        <v>751</v>
      </c>
      <c r="J157" s="560" t="s">
        <v>751</v>
      </c>
      <c r="K157" s="560" t="s">
        <v>751</v>
      </c>
      <c r="L157" s="560" t="s">
        <v>751</v>
      </c>
      <c r="M157" s="560" t="s">
        <v>751</v>
      </c>
      <c r="N157" s="560" t="s">
        <v>751</v>
      </c>
      <c r="O157" s="560" t="s">
        <v>751</v>
      </c>
      <c r="P157" s="560" t="s">
        <v>751</v>
      </c>
      <c r="Q157" s="560" t="s">
        <v>751</v>
      </c>
      <c r="R157" s="560" t="s">
        <v>751</v>
      </c>
      <c r="S157" s="560" t="s">
        <v>751</v>
      </c>
      <c r="T157" s="560" t="s">
        <v>751</v>
      </c>
      <c r="U157" s="560" t="s">
        <v>751</v>
      </c>
      <c r="V157" s="560" t="s">
        <v>751</v>
      </c>
      <c r="W157" s="570"/>
      <c r="X157" s="570"/>
      <c r="Y157" s="570"/>
      <c r="Z157" s="565"/>
      <c r="AA157" s="565"/>
      <c r="AB157" s="560" t="s">
        <v>751</v>
      </c>
      <c r="AC157" s="565"/>
      <c r="AD157" s="565"/>
      <c r="AE157" s="560" t="s">
        <v>751</v>
      </c>
      <c r="AF157" s="560" t="s">
        <v>751</v>
      </c>
      <c r="AG157" s="560" t="s">
        <v>751</v>
      </c>
      <c r="AH157" s="560" t="s">
        <v>751</v>
      </c>
      <c r="AI157" s="565"/>
      <c r="AJ157" s="565"/>
      <c r="AK157" s="560" t="s">
        <v>751</v>
      </c>
      <c r="AL157" s="565"/>
      <c r="AM157" s="565"/>
      <c r="AN157" s="560" t="s">
        <v>751</v>
      </c>
      <c r="AO157" s="565"/>
      <c r="AP157" s="565"/>
      <c r="AQ157" s="560" t="s">
        <v>751</v>
      </c>
      <c r="AR157" s="566">
        <v>42043</v>
      </c>
      <c r="AS157" s="560" t="s">
        <v>751</v>
      </c>
      <c r="AT157" s="560" t="s">
        <v>751</v>
      </c>
      <c r="AU157" s="560" t="s">
        <v>751</v>
      </c>
      <c r="AV157" s="560" t="s">
        <v>751</v>
      </c>
      <c r="AW157" s="560" t="s">
        <v>751</v>
      </c>
      <c r="AX157" s="560" t="s">
        <v>751</v>
      </c>
      <c r="AY157" s="560" t="s">
        <v>751</v>
      </c>
      <c r="AZ157" s="560" t="s">
        <v>751</v>
      </c>
      <c r="BA157" s="560" t="s">
        <v>751</v>
      </c>
      <c r="BB157" s="565"/>
      <c r="BC157" s="565"/>
      <c r="BD157" s="560" t="s">
        <v>751</v>
      </c>
      <c r="BE157" s="564"/>
      <c r="BF157" s="564"/>
      <c r="BG157" s="560" t="s">
        <v>751</v>
      </c>
      <c r="BH157" s="564"/>
      <c r="BI157" s="564"/>
      <c r="BJ157" s="560" t="s">
        <v>751</v>
      </c>
      <c r="BK157" s="560" t="s">
        <v>751</v>
      </c>
      <c r="BL157" s="560" t="s">
        <v>751</v>
      </c>
      <c r="BM157" s="560" t="s">
        <v>751</v>
      </c>
      <c r="BN157" s="562"/>
      <c r="BO157" s="562"/>
      <c r="BP157" s="560" t="s">
        <v>751</v>
      </c>
      <c r="BQ157" s="560" t="s">
        <v>751</v>
      </c>
      <c r="BR157" s="560" t="s">
        <v>751</v>
      </c>
      <c r="BS157" s="560" t="s">
        <v>751</v>
      </c>
      <c r="BT157" s="562" t="s">
        <v>758</v>
      </c>
      <c r="BU157" s="562" t="s">
        <v>758</v>
      </c>
      <c r="BV157" s="560" t="s">
        <v>751</v>
      </c>
    </row>
    <row r="158" spans="1:74" x14ac:dyDescent="0.25">
      <c r="A158" s="566">
        <v>42044</v>
      </c>
      <c r="B158" s="567" t="s">
        <v>751</v>
      </c>
      <c r="C158" s="560" t="s">
        <v>751</v>
      </c>
      <c r="D158" s="560" t="s">
        <v>751</v>
      </c>
      <c r="E158" s="560" t="s">
        <v>751</v>
      </c>
      <c r="F158" s="560" t="s">
        <v>751</v>
      </c>
      <c r="G158" s="560" t="s">
        <v>751</v>
      </c>
      <c r="H158" s="560" t="s">
        <v>751</v>
      </c>
      <c r="I158" s="560" t="s">
        <v>751</v>
      </c>
      <c r="J158" s="560" t="s">
        <v>751</v>
      </c>
      <c r="K158" s="560" t="s">
        <v>751</v>
      </c>
      <c r="L158" s="560" t="s">
        <v>751</v>
      </c>
      <c r="M158" s="560" t="s">
        <v>751</v>
      </c>
      <c r="N158" s="560" t="s">
        <v>751</v>
      </c>
      <c r="O158" s="560" t="s">
        <v>751</v>
      </c>
      <c r="P158" s="560" t="s">
        <v>751</v>
      </c>
      <c r="Q158" s="560" t="s">
        <v>751</v>
      </c>
      <c r="R158" s="560" t="s">
        <v>751</v>
      </c>
      <c r="S158" s="560" t="s">
        <v>751</v>
      </c>
      <c r="T158" s="560" t="s">
        <v>751</v>
      </c>
      <c r="U158" s="560" t="s">
        <v>751</v>
      </c>
      <c r="V158" s="560" t="s">
        <v>751</v>
      </c>
      <c r="W158" s="570"/>
      <c r="X158" s="570"/>
      <c r="Y158" s="570"/>
      <c r="Z158" s="565"/>
      <c r="AA158" s="565"/>
      <c r="AB158" s="560" t="s">
        <v>751</v>
      </c>
      <c r="AC158" s="565"/>
      <c r="AD158" s="565"/>
      <c r="AE158" s="560" t="s">
        <v>751</v>
      </c>
      <c r="AF158" s="560" t="s">
        <v>751</v>
      </c>
      <c r="AG158" s="560" t="s">
        <v>751</v>
      </c>
      <c r="AH158" s="560" t="s">
        <v>751</v>
      </c>
      <c r="AI158" s="565"/>
      <c r="AJ158" s="565"/>
      <c r="AK158" s="560" t="s">
        <v>751</v>
      </c>
      <c r="AL158" s="565"/>
      <c r="AM158" s="565"/>
      <c r="AN158" s="560" t="s">
        <v>751</v>
      </c>
      <c r="AO158" s="565"/>
      <c r="AP158" s="565"/>
      <c r="AQ158" s="560" t="s">
        <v>751</v>
      </c>
      <c r="AR158" s="566">
        <v>42044</v>
      </c>
      <c r="AS158" s="560" t="s">
        <v>751</v>
      </c>
      <c r="AT158" s="560" t="s">
        <v>751</v>
      </c>
      <c r="AU158" s="560" t="s">
        <v>751</v>
      </c>
      <c r="AV158" s="560" t="s">
        <v>751</v>
      </c>
      <c r="AW158" s="560" t="s">
        <v>751</v>
      </c>
      <c r="AX158" s="560" t="s">
        <v>751</v>
      </c>
      <c r="AY158" s="560" t="s">
        <v>751</v>
      </c>
      <c r="AZ158" s="560" t="s">
        <v>751</v>
      </c>
      <c r="BA158" s="560" t="s">
        <v>751</v>
      </c>
      <c r="BB158" s="565"/>
      <c r="BC158" s="565"/>
      <c r="BD158" s="560" t="s">
        <v>751</v>
      </c>
      <c r="BE158" s="564"/>
      <c r="BF158" s="564"/>
      <c r="BG158" s="560" t="s">
        <v>751</v>
      </c>
      <c r="BH158" s="564"/>
      <c r="BI158" s="564"/>
      <c r="BJ158" s="560" t="s">
        <v>751</v>
      </c>
      <c r="BK158" s="560" t="s">
        <v>751</v>
      </c>
      <c r="BL158" s="560" t="s">
        <v>751</v>
      </c>
      <c r="BM158" s="560" t="s">
        <v>751</v>
      </c>
      <c r="BN158" s="562"/>
      <c r="BO158" s="562"/>
      <c r="BP158" s="560" t="s">
        <v>751</v>
      </c>
      <c r="BQ158" s="560" t="s">
        <v>751</v>
      </c>
      <c r="BR158" s="560" t="s">
        <v>751</v>
      </c>
      <c r="BS158" s="560" t="s">
        <v>751</v>
      </c>
      <c r="BT158" s="562" t="s">
        <v>758</v>
      </c>
      <c r="BU158" s="562" t="s">
        <v>758</v>
      </c>
      <c r="BV158" s="560" t="s">
        <v>751</v>
      </c>
    </row>
    <row r="159" spans="1:74" x14ac:dyDescent="0.25">
      <c r="A159" s="566">
        <v>42045</v>
      </c>
      <c r="B159" s="560" t="s">
        <v>751</v>
      </c>
      <c r="C159" s="560" t="s">
        <v>751</v>
      </c>
      <c r="D159" s="560" t="s">
        <v>751</v>
      </c>
      <c r="E159" s="560" t="s">
        <v>751</v>
      </c>
      <c r="F159" s="560" t="s">
        <v>751</v>
      </c>
      <c r="G159" s="560" t="s">
        <v>751</v>
      </c>
      <c r="H159" s="560" t="s">
        <v>751</v>
      </c>
      <c r="I159" s="560" t="s">
        <v>751</v>
      </c>
      <c r="J159" s="560" t="s">
        <v>751</v>
      </c>
      <c r="K159" s="560" t="s">
        <v>751</v>
      </c>
      <c r="L159" s="560" t="s">
        <v>751</v>
      </c>
      <c r="M159" s="560" t="s">
        <v>751</v>
      </c>
      <c r="N159" s="560" t="s">
        <v>751</v>
      </c>
      <c r="O159" s="560" t="s">
        <v>751</v>
      </c>
      <c r="P159" s="560" t="s">
        <v>751</v>
      </c>
      <c r="Q159" s="560" t="s">
        <v>751</v>
      </c>
      <c r="R159" s="560" t="s">
        <v>751</v>
      </c>
      <c r="S159" s="560" t="s">
        <v>751</v>
      </c>
      <c r="T159" s="560" t="s">
        <v>751</v>
      </c>
      <c r="U159" s="560" t="s">
        <v>751</v>
      </c>
      <c r="V159" s="560" t="s">
        <v>751</v>
      </c>
      <c r="W159" s="570"/>
      <c r="X159" s="570"/>
      <c r="Y159" s="570"/>
      <c r="Z159" s="565"/>
      <c r="AA159" s="565"/>
      <c r="AB159" s="560" t="s">
        <v>751</v>
      </c>
      <c r="AC159" s="565"/>
      <c r="AD159" s="565"/>
      <c r="AE159" s="560" t="s">
        <v>751</v>
      </c>
      <c r="AF159" s="560" t="s">
        <v>751</v>
      </c>
      <c r="AG159" s="560" t="s">
        <v>751</v>
      </c>
      <c r="AH159" s="560" t="s">
        <v>751</v>
      </c>
      <c r="AI159" s="565"/>
      <c r="AJ159" s="565"/>
      <c r="AK159" s="560" t="s">
        <v>751</v>
      </c>
      <c r="AL159" s="565"/>
      <c r="AM159" s="565"/>
      <c r="AN159" s="560" t="s">
        <v>751</v>
      </c>
      <c r="AO159" s="565"/>
      <c r="AP159" s="565"/>
      <c r="AQ159" s="560" t="s">
        <v>751</v>
      </c>
      <c r="AR159" s="566">
        <v>42045</v>
      </c>
      <c r="AS159" s="560" t="s">
        <v>751</v>
      </c>
      <c r="AT159" s="560" t="s">
        <v>751</v>
      </c>
      <c r="AU159" s="560" t="s">
        <v>751</v>
      </c>
      <c r="AV159" s="560" t="s">
        <v>751</v>
      </c>
      <c r="AW159" s="560" t="s">
        <v>751</v>
      </c>
      <c r="AX159" s="560" t="s">
        <v>751</v>
      </c>
      <c r="AY159" s="560" t="s">
        <v>751</v>
      </c>
      <c r="AZ159" s="560" t="s">
        <v>751</v>
      </c>
      <c r="BA159" s="560" t="s">
        <v>751</v>
      </c>
      <c r="BB159" s="565"/>
      <c r="BC159" s="565"/>
      <c r="BD159" s="560" t="s">
        <v>751</v>
      </c>
      <c r="BE159" s="564"/>
      <c r="BF159" s="564"/>
      <c r="BG159" s="560" t="s">
        <v>751</v>
      </c>
      <c r="BH159" s="564"/>
      <c r="BI159" s="564"/>
      <c r="BJ159" s="560" t="s">
        <v>751</v>
      </c>
      <c r="BK159" s="560" t="s">
        <v>751</v>
      </c>
      <c r="BL159" s="560" t="s">
        <v>751</v>
      </c>
      <c r="BM159" s="560" t="s">
        <v>751</v>
      </c>
      <c r="BN159" s="562"/>
      <c r="BO159" s="567" t="s">
        <v>751</v>
      </c>
      <c r="BP159" s="560" t="s">
        <v>751</v>
      </c>
      <c r="BQ159" s="560" t="s">
        <v>751</v>
      </c>
      <c r="BR159" s="560" t="s">
        <v>751</v>
      </c>
      <c r="BS159" s="560" t="s">
        <v>751</v>
      </c>
      <c r="BT159" s="562" t="s">
        <v>758</v>
      </c>
      <c r="BU159" s="562" t="s">
        <v>758</v>
      </c>
      <c r="BV159" s="560" t="s">
        <v>751</v>
      </c>
    </row>
    <row r="160" spans="1:74" x14ac:dyDescent="0.25">
      <c r="A160" s="566">
        <v>42046</v>
      </c>
      <c r="B160" s="560" t="s">
        <v>751</v>
      </c>
      <c r="C160" s="560" t="s">
        <v>751</v>
      </c>
      <c r="D160" s="560" t="s">
        <v>751</v>
      </c>
      <c r="E160" s="560" t="s">
        <v>751</v>
      </c>
      <c r="F160" s="560" t="s">
        <v>751</v>
      </c>
      <c r="G160" s="560" t="s">
        <v>751</v>
      </c>
      <c r="H160" s="560" t="s">
        <v>751</v>
      </c>
      <c r="I160" s="560" t="s">
        <v>751</v>
      </c>
      <c r="J160" s="560" t="s">
        <v>751</v>
      </c>
      <c r="K160" s="560" t="s">
        <v>751</v>
      </c>
      <c r="L160" s="560" t="s">
        <v>751</v>
      </c>
      <c r="M160" s="560" t="s">
        <v>751</v>
      </c>
      <c r="N160" s="560" t="s">
        <v>751</v>
      </c>
      <c r="O160" s="560" t="s">
        <v>751</v>
      </c>
      <c r="P160" s="560" t="s">
        <v>751</v>
      </c>
      <c r="Q160" s="561" t="s">
        <v>758</v>
      </c>
      <c r="R160" s="561" t="s">
        <v>758</v>
      </c>
      <c r="S160" s="561" t="s">
        <v>758</v>
      </c>
      <c r="T160" s="560" t="s">
        <v>751</v>
      </c>
      <c r="U160" s="560" t="s">
        <v>751</v>
      </c>
      <c r="V160" s="560" t="s">
        <v>751</v>
      </c>
      <c r="W160" s="570"/>
      <c r="X160" s="570"/>
      <c r="Y160" s="570"/>
      <c r="Z160" s="565"/>
      <c r="AA160" s="565"/>
      <c r="AB160" s="561" t="s">
        <v>758</v>
      </c>
      <c r="AC160" s="565"/>
      <c r="AD160" s="565"/>
      <c r="AE160" s="560" t="s">
        <v>751</v>
      </c>
      <c r="AF160" s="560" t="s">
        <v>751</v>
      </c>
      <c r="AG160" s="560" t="s">
        <v>751</v>
      </c>
      <c r="AH160" s="560" t="s">
        <v>751</v>
      </c>
      <c r="AI160" s="565"/>
      <c r="AJ160" s="565"/>
      <c r="AK160" s="560" t="s">
        <v>751</v>
      </c>
      <c r="AL160" s="565"/>
      <c r="AM160" s="565"/>
      <c r="AN160" s="560" t="s">
        <v>751</v>
      </c>
      <c r="AO160" s="565"/>
      <c r="AP160" s="565"/>
      <c r="AQ160" s="560" t="s">
        <v>751</v>
      </c>
      <c r="AR160" s="566">
        <v>42046</v>
      </c>
      <c r="AS160" s="560" t="s">
        <v>751</v>
      </c>
      <c r="AT160" s="560" t="s">
        <v>751</v>
      </c>
      <c r="AU160" s="560" t="s">
        <v>751</v>
      </c>
      <c r="AV160" s="560" t="s">
        <v>751</v>
      </c>
      <c r="AW160" s="560" t="s">
        <v>751</v>
      </c>
      <c r="AX160" s="560" t="s">
        <v>751</v>
      </c>
      <c r="AY160" s="560" t="s">
        <v>751</v>
      </c>
      <c r="AZ160" s="560" t="s">
        <v>751</v>
      </c>
      <c r="BA160" s="560" t="s">
        <v>751</v>
      </c>
      <c r="BB160" s="565"/>
      <c r="BC160" s="565"/>
      <c r="BD160" s="560" t="s">
        <v>751</v>
      </c>
      <c r="BE160" s="564"/>
      <c r="BF160" s="564"/>
      <c r="BG160" s="560" t="s">
        <v>751</v>
      </c>
      <c r="BH160" s="564"/>
      <c r="BI160" s="564"/>
      <c r="BJ160" s="560" t="s">
        <v>751</v>
      </c>
      <c r="BK160" s="560" t="s">
        <v>751</v>
      </c>
      <c r="BL160" s="560" t="s">
        <v>751</v>
      </c>
      <c r="BM160" s="560" t="s">
        <v>751</v>
      </c>
      <c r="BN160" s="562"/>
      <c r="BO160" s="562"/>
      <c r="BP160" s="560" t="s">
        <v>751</v>
      </c>
      <c r="BQ160" s="560" t="s">
        <v>751</v>
      </c>
      <c r="BR160" s="560" t="s">
        <v>751</v>
      </c>
      <c r="BS160" s="560" t="s">
        <v>751</v>
      </c>
      <c r="BT160" s="562" t="s">
        <v>758</v>
      </c>
      <c r="BU160" s="562" t="s">
        <v>758</v>
      </c>
      <c r="BV160" s="560" t="s">
        <v>751</v>
      </c>
    </row>
    <row r="161" spans="1:74" x14ac:dyDescent="0.25">
      <c r="A161" s="566">
        <v>42047</v>
      </c>
      <c r="B161" s="560" t="s">
        <v>751</v>
      </c>
      <c r="C161" s="560" t="s">
        <v>751</v>
      </c>
      <c r="D161" s="560" t="s">
        <v>751</v>
      </c>
      <c r="E161" s="560" t="s">
        <v>751</v>
      </c>
      <c r="F161" s="560" t="s">
        <v>751</v>
      </c>
      <c r="G161" s="560" t="s">
        <v>751</v>
      </c>
      <c r="H161" s="560" t="s">
        <v>751</v>
      </c>
      <c r="I161" s="560" t="s">
        <v>751</v>
      </c>
      <c r="J161" s="560" t="s">
        <v>751</v>
      </c>
      <c r="K161" s="560" t="s">
        <v>751</v>
      </c>
      <c r="L161" s="560" t="s">
        <v>751</v>
      </c>
      <c r="M161" s="560" t="s">
        <v>751</v>
      </c>
      <c r="N161" s="560" t="s">
        <v>751</v>
      </c>
      <c r="O161" s="560" t="s">
        <v>751</v>
      </c>
      <c r="P161" s="560" t="s">
        <v>751</v>
      </c>
      <c r="Q161" s="561" t="s">
        <v>758</v>
      </c>
      <c r="R161" s="561" t="s">
        <v>758</v>
      </c>
      <c r="S161" s="561" t="s">
        <v>758</v>
      </c>
      <c r="T161" s="560" t="s">
        <v>751</v>
      </c>
      <c r="U161" s="560" t="s">
        <v>751</v>
      </c>
      <c r="V161" s="560" t="s">
        <v>751</v>
      </c>
      <c r="W161" s="570"/>
      <c r="X161" s="570"/>
      <c r="Y161" s="570"/>
      <c r="Z161" s="565"/>
      <c r="AA161" s="565"/>
      <c r="AB161" s="561" t="s">
        <v>758</v>
      </c>
      <c r="AC161" s="565"/>
      <c r="AD161" s="565"/>
      <c r="AE161" s="560" t="s">
        <v>751</v>
      </c>
      <c r="AF161" s="560" t="s">
        <v>751</v>
      </c>
      <c r="AG161" s="560" t="s">
        <v>751</v>
      </c>
      <c r="AH161" s="560" t="s">
        <v>751</v>
      </c>
      <c r="AI161" s="565"/>
      <c r="AJ161" s="565"/>
      <c r="AK161" s="560" t="s">
        <v>751</v>
      </c>
      <c r="AL161" s="565"/>
      <c r="AM161" s="565"/>
      <c r="AN161" s="560" t="s">
        <v>751</v>
      </c>
      <c r="AO161" s="565"/>
      <c r="AP161" s="565"/>
      <c r="AQ161" s="560" t="s">
        <v>751</v>
      </c>
      <c r="AR161" s="566">
        <v>42047</v>
      </c>
      <c r="AS161" s="560" t="s">
        <v>751</v>
      </c>
      <c r="AT161" s="560" t="s">
        <v>751</v>
      </c>
      <c r="AU161" s="560" t="s">
        <v>751</v>
      </c>
      <c r="AV161" s="560" t="s">
        <v>751</v>
      </c>
      <c r="AW161" s="560" t="s">
        <v>751</v>
      </c>
      <c r="AX161" s="560" t="s">
        <v>751</v>
      </c>
      <c r="AY161" s="560" t="s">
        <v>751</v>
      </c>
      <c r="AZ161" s="560" t="s">
        <v>751</v>
      </c>
      <c r="BA161" s="560" t="s">
        <v>751</v>
      </c>
      <c r="BB161" s="565"/>
      <c r="BC161" s="565"/>
      <c r="BD161" s="560" t="s">
        <v>751</v>
      </c>
      <c r="BE161" s="564"/>
      <c r="BF161" s="564"/>
      <c r="BG161" s="560" t="s">
        <v>751</v>
      </c>
      <c r="BH161" s="564"/>
      <c r="BI161" s="564"/>
      <c r="BJ161" s="560" t="s">
        <v>751</v>
      </c>
      <c r="BK161" s="560" t="s">
        <v>751</v>
      </c>
      <c r="BL161" s="560" t="s">
        <v>751</v>
      </c>
      <c r="BM161" s="560" t="s">
        <v>751</v>
      </c>
      <c r="BN161" s="563"/>
      <c r="BO161" s="562"/>
      <c r="BP161" s="560" t="s">
        <v>751</v>
      </c>
      <c r="BQ161" s="560" t="s">
        <v>751</v>
      </c>
      <c r="BR161" s="560" t="s">
        <v>751</v>
      </c>
      <c r="BS161" s="560" t="s">
        <v>751</v>
      </c>
      <c r="BT161" s="562" t="s">
        <v>758</v>
      </c>
      <c r="BU161" s="562" t="s">
        <v>758</v>
      </c>
      <c r="BV161" s="560" t="s">
        <v>751</v>
      </c>
    </row>
    <row r="162" spans="1:74" x14ac:dyDescent="0.25">
      <c r="A162" s="566">
        <v>42048</v>
      </c>
      <c r="B162" s="560" t="s">
        <v>751</v>
      </c>
      <c r="C162" s="560" t="s">
        <v>751</v>
      </c>
      <c r="D162" s="560" t="s">
        <v>751</v>
      </c>
      <c r="E162" s="560" t="s">
        <v>751</v>
      </c>
      <c r="F162" s="560" t="s">
        <v>751</v>
      </c>
      <c r="G162" s="560" t="s">
        <v>751</v>
      </c>
      <c r="H162" s="560" t="s">
        <v>751</v>
      </c>
      <c r="I162" s="560" t="s">
        <v>751</v>
      </c>
      <c r="J162" s="560" t="s">
        <v>751</v>
      </c>
      <c r="K162" s="560" t="s">
        <v>751</v>
      </c>
      <c r="L162" s="560" t="s">
        <v>751</v>
      </c>
      <c r="M162" s="560" t="s">
        <v>751</v>
      </c>
      <c r="N162" s="560" t="s">
        <v>751</v>
      </c>
      <c r="O162" s="560" t="s">
        <v>751</v>
      </c>
      <c r="P162" s="560" t="s">
        <v>751</v>
      </c>
      <c r="Q162" s="560" t="s">
        <v>751</v>
      </c>
      <c r="R162" s="560" t="s">
        <v>751</v>
      </c>
      <c r="S162" s="560" t="s">
        <v>751</v>
      </c>
      <c r="T162" s="560" t="s">
        <v>751</v>
      </c>
      <c r="U162" s="560" t="s">
        <v>751</v>
      </c>
      <c r="V162" s="560" t="s">
        <v>751</v>
      </c>
      <c r="W162" s="570"/>
      <c r="X162" s="570"/>
      <c r="Y162" s="570"/>
      <c r="Z162" s="565"/>
      <c r="AA162" s="565"/>
      <c r="AB162" s="560" t="s">
        <v>751</v>
      </c>
      <c r="AC162" s="565"/>
      <c r="AD162" s="565"/>
      <c r="AE162" s="560" t="s">
        <v>751</v>
      </c>
      <c r="AF162" s="560" t="s">
        <v>751</v>
      </c>
      <c r="AG162" s="560" t="s">
        <v>751</v>
      </c>
      <c r="AH162" s="560" t="s">
        <v>751</v>
      </c>
      <c r="AI162" s="565"/>
      <c r="AJ162" s="565"/>
      <c r="AK162" s="560" t="s">
        <v>751</v>
      </c>
      <c r="AL162" s="565"/>
      <c r="AM162" s="565"/>
      <c r="AN162" s="560" t="s">
        <v>751</v>
      </c>
      <c r="AO162" s="565"/>
      <c r="AP162" s="565"/>
      <c r="AQ162" s="560" t="s">
        <v>751</v>
      </c>
      <c r="AR162" s="566">
        <v>42048</v>
      </c>
      <c r="AS162" s="560" t="s">
        <v>751</v>
      </c>
      <c r="AT162" s="560" t="s">
        <v>751</v>
      </c>
      <c r="AU162" s="560" t="s">
        <v>751</v>
      </c>
      <c r="AV162" s="560" t="s">
        <v>751</v>
      </c>
      <c r="AW162" s="560" t="s">
        <v>751</v>
      </c>
      <c r="AX162" s="560" t="s">
        <v>751</v>
      </c>
      <c r="AY162" s="560" t="s">
        <v>751</v>
      </c>
      <c r="AZ162" s="560" t="s">
        <v>751</v>
      </c>
      <c r="BA162" s="560" t="s">
        <v>751</v>
      </c>
      <c r="BB162" s="565"/>
      <c r="BC162" s="565"/>
      <c r="BD162" s="560" t="s">
        <v>751</v>
      </c>
      <c r="BE162" s="564"/>
      <c r="BF162" s="564"/>
      <c r="BG162" s="560" t="s">
        <v>751</v>
      </c>
      <c r="BH162" s="564"/>
      <c r="BI162" s="564"/>
      <c r="BJ162" s="560" t="s">
        <v>751</v>
      </c>
      <c r="BK162" s="560" t="s">
        <v>751</v>
      </c>
      <c r="BL162" s="560" t="s">
        <v>751</v>
      </c>
      <c r="BM162" s="560" t="s">
        <v>751</v>
      </c>
      <c r="BN162" s="562"/>
      <c r="BO162" s="562"/>
      <c r="BP162" s="560" t="s">
        <v>751</v>
      </c>
      <c r="BQ162" s="560" t="s">
        <v>751</v>
      </c>
      <c r="BR162" s="560" t="s">
        <v>751</v>
      </c>
      <c r="BS162" s="560" t="s">
        <v>751</v>
      </c>
      <c r="BT162" s="562" t="s">
        <v>758</v>
      </c>
      <c r="BU162" s="562" t="s">
        <v>758</v>
      </c>
      <c r="BV162" s="560" t="s">
        <v>751</v>
      </c>
    </row>
    <row r="163" spans="1:74" x14ac:dyDescent="0.25">
      <c r="A163" s="566">
        <v>42049</v>
      </c>
      <c r="B163" s="560" t="s">
        <v>751</v>
      </c>
      <c r="C163" s="567" t="s">
        <v>751</v>
      </c>
      <c r="D163" s="560" t="s">
        <v>751</v>
      </c>
      <c r="E163" s="560" t="s">
        <v>751</v>
      </c>
      <c r="F163" s="560" t="s">
        <v>751</v>
      </c>
      <c r="G163" s="560" t="s">
        <v>751</v>
      </c>
      <c r="H163" s="560" t="s">
        <v>751</v>
      </c>
      <c r="I163" s="560" t="s">
        <v>751</v>
      </c>
      <c r="J163" s="560" t="s">
        <v>751</v>
      </c>
      <c r="K163" s="560" t="s">
        <v>751</v>
      </c>
      <c r="L163" s="560" t="s">
        <v>751</v>
      </c>
      <c r="M163" s="560" t="s">
        <v>751</v>
      </c>
      <c r="N163" s="560" t="s">
        <v>751</v>
      </c>
      <c r="O163" s="560" t="s">
        <v>751</v>
      </c>
      <c r="P163" s="560" t="s">
        <v>751</v>
      </c>
      <c r="Q163" s="560" t="s">
        <v>751</v>
      </c>
      <c r="R163" s="560" t="s">
        <v>751</v>
      </c>
      <c r="S163" s="560" t="s">
        <v>751</v>
      </c>
      <c r="T163" s="560" t="s">
        <v>751</v>
      </c>
      <c r="U163" s="560" t="s">
        <v>751</v>
      </c>
      <c r="V163" s="560" t="s">
        <v>751</v>
      </c>
      <c r="W163" s="570"/>
      <c r="X163" s="570"/>
      <c r="Y163" s="570"/>
      <c r="Z163" s="565"/>
      <c r="AA163" s="565"/>
      <c r="AB163" s="560" t="s">
        <v>751</v>
      </c>
      <c r="AC163" s="565"/>
      <c r="AD163" s="565"/>
      <c r="AE163" s="560" t="s">
        <v>751</v>
      </c>
      <c r="AF163" s="560" t="s">
        <v>751</v>
      </c>
      <c r="AG163" s="560" t="s">
        <v>751</v>
      </c>
      <c r="AH163" s="560" t="s">
        <v>751</v>
      </c>
      <c r="AI163" s="565"/>
      <c r="AJ163" s="565"/>
      <c r="AK163" s="560" t="s">
        <v>751</v>
      </c>
      <c r="AL163" s="565"/>
      <c r="AM163" s="565"/>
      <c r="AN163" s="560" t="s">
        <v>751</v>
      </c>
      <c r="AO163" s="565"/>
      <c r="AP163" s="565"/>
      <c r="AQ163" s="560" t="s">
        <v>751</v>
      </c>
      <c r="AR163" s="566">
        <v>42049</v>
      </c>
      <c r="AS163" s="560" t="s">
        <v>751</v>
      </c>
      <c r="AT163" s="560" t="s">
        <v>751</v>
      </c>
      <c r="AU163" s="560" t="s">
        <v>751</v>
      </c>
      <c r="AV163" s="560" t="s">
        <v>751</v>
      </c>
      <c r="AW163" s="560" t="s">
        <v>751</v>
      </c>
      <c r="AX163" s="560" t="s">
        <v>751</v>
      </c>
      <c r="AY163" s="560" t="s">
        <v>751</v>
      </c>
      <c r="AZ163" s="560" t="s">
        <v>751</v>
      </c>
      <c r="BA163" s="560" t="s">
        <v>751</v>
      </c>
      <c r="BB163" s="565"/>
      <c r="BC163" s="565"/>
      <c r="BD163" s="560" t="s">
        <v>751</v>
      </c>
      <c r="BE163" s="564"/>
      <c r="BF163" s="564"/>
      <c r="BG163" s="560" t="s">
        <v>751</v>
      </c>
      <c r="BH163" s="564"/>
      <c r="BI163" s="564"/>
      <c r="BJ163" s="560" t="s">
        <v>751</v>
      </c>
      <c r="BK163" s="560" t="s">
        <v>751</v>
      </c>
      <c r="BL163" s="560" t="s">
        <v>751</v>
      </c>
      <c r="BM163" s="560" t="s">
        <v>751</v>
      </c>
      <c r="BN163" s="562"/>
      <c r="BO163" s="562"/>
      <c r="BP163" s="560" t="s">
        <v>751</v>
      </c>
      <c r="BQ163" s="560" t="s">
        <v>751</v>
      </c>
      <c r="BR163" s="560" t="s">
        <v>751</v>
      </c>
      <c r="BS163" s="560" t="s">
        <v>751</v>
      </c>
      <c r="BT163" s="562" t="s">
        <v>758</v>
      </c>
      <c r="BU163" s="562" t="s">
        <v>758</v>
      </c>
      <c r="BV163" s="560" t="s">
        <v>751</v>
      </c>
    </row>
    <row r="164" spans="1:74" x14ac:dyDescent="0.25">
      <c r="A164" s="566">
        <v>42050</v>
      </c>
      <c r="B164" s="560" t="s">
        <v>751</v>
      </c>
      <c r="C164" s="560" t="s">
        <v>751</v>
      </c>
      <c r="D164" s="560" t="s">
        <v>751</v>
      </c>
      <c r="E164" s="560" t="s">
        <v>751</v>
      </c>
      <c r="F164" s="560" t="s">
        <v>751</v>
      </c>
      <c r="G164" s="560" t="s">
        <v>751</v>
      </c>
      <c r="H164" s="560" t="s">
        <v>751</v>
      </c>
      <c r="I164" s="560" t="s">
        <v>751</v>
      </c>
      <c r="J164" s="560" t="s">
        <v>751</v>
      </c>
      <c r="K164" s="560" t="s">
        <v>751</v>
      </c>
      <c r="L164" s="560" t="s">
        <v>751</v>
      </c>
      <c r="M164" s="560" t="s">
        <v>751</v>
      </c>
      <c r="N164" s="560" t="s">
        <v>751</v>
      </c>
      <c r="O164" s="560" t="s">
        <v>751</v>
      </c>
      <c r="P164" s="560" t="s">
        <v>751</v>
      </c>
      <c r="Q164" s="560" t="s">
        <v>751</v>
      </c>
      <c r="R164" s="560" t="s">
        <v>751</v>
      </c>
      <c r="S164" s="560" t="s">
        <v>751</v>
      </c>
      <c r="T164" s="560" t="s">
        <v>751</v>
      </c>
      <c r="U164" s="560" t="s">
        <v>751</v>
      </c>
      <c r="V164" s="560" t="s">
        <v>751</v>
      </c>
      <c r="W164" s="570"/>
      <c r="X164" s="570"/>
      <c r="Y164" s="570"/>
      <c r="Z164" s="565"/>
      <c r="AA164" s="565"/>
      <c r="AB164" s="560" t="s">
        <v>751</v>
      </c>
      <c r="AC164" s="565"/>
      <c r="AD164" s="565"/>
      <c r="AE164" s="560" t="s">
        <v>751</v>
      </c>
      <c r="AF164" s="560" t="s">
        <v>751</v>
      </c>
      <c r="AG164" s="560" t="s">
        <v>751</v>
      </c>
      <c r="AH164" s="560" t="s">
        <v>751</v>
      </c>
      <c r="AI164" s="565"/>
      <c r="AJ164" s="565"/>
      <c r="AK164" s="560" t="s">
        <v>751</v>
      </c>
      <c r="AL164" s="565"/>
      <c r="AM164" s="565"/>
      <c r="AN164" s="560" t="s">
        <v>751</v>
      </c>
      <c r="AO164" s="565"/>
      <c r="AP164" s="565"/>
      <c r="AQ164" s="560" t="s">
        <v>751</v>
      </c>
      <c r="AR164" s="566">
        <v>42050</v>
      </c>
      <c r="AS164" s="560" t="s">
        <v>751</v>
      </c>
      <c r="AT164" s="560" t="s">
        <v>751</v>
      </c>
      <c r="AU164" s="560" t="s">
        <v>751</v>
      </c>
      <c r="AV164" s="560" t="s">
        <v>751</v>
      </c>
      <c r="AW164" s="560" t="s">
        <v>751</v>
      </c>
      <c r="AX164" s="560" t="s">
        <v>751</v>
      </c>
      <c r="AY164" s="560" t="s">
        <v>751</v>
      </c>
      <c r="AZ164" s="560" t="s">
        <v>751</v>
      </c>
      <c r="BA164" s="560" t="s">
        <v>751</v>
      </c>
      <c r="BB164" s="565"/>
      <c r="BC164" s="565"/>
      <c r="BD164" s="560" t="s">
        <v>751</v>
      </c>
      <c r="BE164" s="564"/>
      <c r="BF164" s="564"/>
      <c r="BG164" s="560" t="s">
        <v>751</v>
      </c>
      <c r="BH164" s="564"/>
      <c r="BI164" s="564"/>
      <c r="BJ164" s="560" t="s">
        <v>751</v>
      </c>
      <c r="BK164" s="560" t="s">
        <v>751</v>
      </c>
      <c r="BL164" s="560" t="s">
        <v>751</v>
      </c>
      <c r="BM164" s="560" t="s">
        <v>751</v>
      </c>
      <c r="BN164" s="562"/>
      <c r="BO164" s="562"/>
      <c r="BP164" s="560" t="s">
        <v>751</v>
      </c>
      <c r="BQ164" s="560" t="s">
        <v>751</v>
      </c>
      <c r="BR164" s="560" t="s">
        <v>751</v>
      </c>
      <c r="BS164" s="560" t="s">
        <v>751</v>
      </c>
      <c r="BT164" s="562" t="s">
        <v>758</v>
      </c>
      <c r="BU164" s="562" t="s">
        <v>758</v>
      </c>
      <c r="BV164" s="560" t="s">
        <v>751</v>
      </c>
    </row>
    <row r="165" spans="1:74" x14ac:dyDescent="0.25">
      <c r="A165" s="566">
        <v>42051</v>
      </c>
      <c r="B165" s="560" t="s">
        <v>751</v>
      </c>
      <c r="C165" s="560" t="s">
        <v>751</v>
      </c>
      <c r="D165" s="560" t="s">
        <v>751</v>
      </c>
      <c r="E165" s="560" t="s">
        <v>751</v>
      </c>
      <c r="F165" s="560" t="s">
        <v>751</v>
      </c>
      <c r="G165" s="560" t="s">
        <v>751</v>
      </c>
      <c r="H165" s="560" t="s">
        <v>751</v>
      </c>
      <c r="I165" s="560" t="s">
        <v>751</v>
      </c>
      <c r="J165" s="560" t="s">
        <v>751</v>
      </c>
      <c r="K165" s="560" t="s">
        <v>751</v>
      </c>
      <c r="L165" s="560" t="s">
        <v>751</v>
      </c>
      <c r="M165" s="560" t="s">
        <v>751</v>
      </c>
      <c r="N165" s="560" t="s">
        <v>751</v>
      </c>
      <c r="O165" s="560" t="s">
        <v>751</v>
      </c>
      <c r="P165" s="560" t="s">
        <v>751</v>
      </c>
      <c r="Q165" s="560" t="s">
        <v>751</v>
      </c>
      <c r="R165" s="560" t="s">
        <v>751</v>
      </c>
      <c r="S165" s="560" t="s">
        <v>751</v>
      </c>
      <c r="T165" s="560" t="s">
        <v>751</v>
      </c>
      <c r="U165" s="560" t="s">
        <v>751</v>
      </c>
      <c r="V165" s="560" t="s">
        <v>751</v>
      </c>
      <c r="W165" s="570"/>
      <c r="X165" s="570"/>
      <c r="Y165" s="570"/>
      <c r="Z165" s="565"/>
      <c r="AA165" s="565"/>
      <c r="AB165" s="560" t="s">
        <v>751</v>
      </c>
      <c r="AC165" s="565"/>
      <c r="AD165" s="565"/>
      <c r="AE165" s="560" t="s">
        <v>751</v>
      </c>
      <c r="AF165" s="560" t="s">
        <v>751</v>
      </c>
      <c r="AG165" s="560" t="s">
        <v>751</v>
      </c>
      <c r="AH165" s="560" t="s">
        <v>751</v>
      </c>
      <c r="AI165" s="565"/>
      <c r="AJ165" s="565"/>
      <c r="AK165" s="560" t="s">
        <v>751</v>
      </c>
      <c r="AL165" s="565"/>
      <c r="AM165" s="565"/>
      <c r="AN165" s="560" t="s">
        <v>751</v>
      </c>
      <c r="AO165" s="565"/>
      <c r="AP165" s="565"/>
      <c r="AQ165" s="560" t="s">
        <v>751</v>
      </c>
      <c r="AR165" s="566">
        <v>42051</v>
      </c>
      <c r="AS165" s="560" t="s">
        <v>751</v>
      </c>
      <c r="AT165" s="560" t="s">
        <v>751</v>
      </c>
      <c r="AU165" s="560" t="s">
        <v>751</v>
      </c>
      <c r="AV165" s="560" t="s">
        <v>751</v>
      </c>
      <c r="AW165" s="560" t="s">
        <v>751</v>
      </c>
      <c r="AX165" s="560" t="s">
        <v>751</v>
      </c>
      <c r="AY165" s="560" t="s">
        <v>751</v>
      </c>
      <c r="AZ165" s="560" t="s">
        <v>751</v>
      </c>
      <c r="BA165" s="560" t="s">
        <v>751</v>
      </c>
      <c r="BB165" s="565"/>
      <c r="BC165" s="565"/>
      <c r="BD165" s="560" t="s">
        <v>751</v>
      </c>
      <c r="BE165" s="564"/>
      <c r="BF165" s="564"/>
      <c r="BG165" s="560" t="s">
        <v>751</v>
      </c>
      <c r="BH165" s="564"/>
      <c r="BI165" s="564"/>
      <c r="BJ165" s="560" t="s">
        <v>751</v>
      </c>
      <c r="BK165" s="560" t="s">
        <v>751</v>
      </c>
      <c r="BL165" s="560" t="s">
        <v>751</v>
      </c>
      <c r="BM165" s="560" t="s">
        <v>751</v>
      </c>
      <c r="BN165" s="562"/>
      <c r="BO165" s="562"/>
      <c r="BP165" s="560" t="s">
        <v>751</v>
      </c>
      <c r="BQ165" s="560" t="s">
        <v>751</v>
      </c>
      <c r="BR165" s="560" t="s">
        <v>751</v>
      </c>
      <c r="BS165" s="560" t="s">
        <v>751</v>
      </c>
      <c r="BT165" s="562" t="s">
        <v>758</v>
      </c>
      <c r="BU165" s="562" t="s">
        <v>758</v>
      </c>
      <c r="BV165" s="560" t="s">
        <v>751</v>
      </c>
    </row>
    <row r="166" spans="1:74" x14ac:dyDescent="0.25">
      <c r="A166" s="566">
        <v>42052</v>
      </c>
      <c r="B166" s="560" t="s">
        <v>751</v>
      </c>
      <c r="C166" s="560" t="s">
        <v>751</v>
      </c>
      <c r="D166" s="560" t="s">
        <v>751</v>
      </c>
      <c r="E166" s="560" t="s">
        <v>751</v>
      </c>
      <c r="F166" s="560" t="s">
        <v>751</v>
      </c>
      <c r="G166" s="560" t="s">
        <v>751</v>
      </c>
      <c r="H166" s="560" t="s">
        <v>751</v>
      </c>
      <c r="I166" s="560" t="s">
        <v>751</v>
      </c>
      <c r="J166" s="560" t="s">
        <v>751</v>
      </c>
      <c r="K166" s="560" t="s">
        <v>751</v>
      </c>
      <c r="L166" s="560" t="s">
        <v>751</v>
      </c>
      <c r="M166" s="560" t="s">
        <v>751</v>
      </c>
      <c r="N166" s="560" t="s">
        <v>751</v>
      </c>
      <c r="O166" s="560" t="s">
        <v>751</v>
      </c>
      <c r="P166" s="560" t="s">
        <v>751</v>
      </c>
      <c r="Q166" s="560" t="s">
        <v>751</v>
      </c>
      <c r="R166" s="560" t="s">
        <v>751</v>
      </c>
      <c r="S166" s="560" t="s">
        <v>751</v>
      </c>
      <c r="T166" s="560" t="s">
        <v>751</v>
      </c>
      <c r="U166" s="560" t="s">
        <v>751</v>
      </c>
      <c r="V166" s="560" t="s">
        <v>751</v>
      </c>
      <c r="W166" s="570"/>
      <c r="X166" s="570"/>
      <c r="Y166" s="570"/>
      <c r="Z166" s="565"/>
      <c r="AA166" s="565"/>
      <c r="AB166" s="560" t="s">
        <v>751</v>
      </c>
      <c r="AC166" s="565"/>
      <c r="AD166" s="565"/>
      <c r="AE166" s="560" t="s">
        <v>751</v>
      </c>
      <c r="AF166" s="560" t="s">
        <v>751</v>
      </c>
      <c r="AG166" s="560" t="s">
        <v>751</v>
      </c>
      <c r="AH166" s="560" t="s">
        <v>751</v>
      </c>
      <c r="AI166" s="565"/>
      <c r="AJ166" s="565"/>
      <c r="AK166" s="560" t="s">
        <v>751</v>
      </c>
      <c r="AL166" s="565"/>
      <c r="AM166" s="565"/>
      <c r="AN166" s="560" t="s">
        <v>751</v>
      </c>
      <c r="AO166" s="565"/>
      <c r="AP166" s="565"/>
      <c r="AQ166" s="560" t="s">
        <v>751</v>
      </c>
      <c r="AR166" s="566">
        <v>42052</v>
      </c>
      <c r="AS166" s="560" t="s">
        <v>751</v>
      </c>
      <c r="AT166" s="560" t="s">
        <v>751</v>
      </c>
      <c r="AU166" s="560" t="s">
        <v>751</v>
      </c>
      <c r="AV166" s="560" t="s">
        <v>751</v>
      </c>
      <c r="AW166" s="560" t="s">
        <v>751</v>
      </c>
      <c r="AX166" s="560" t="s">
        <v>751</v>
      </c>
      <c r="AY166" s="560" t="s">
        <v>751</v>
      </c>
      <c r="AZ166" s="560" t="s">
        <v>751</v>
      </c>
      <c r="BA166" s="560" t="s">
        <v>751</v>
      </c>
      <c r="BB166" s="565"/>
      <c r="BC166" s="565"/>
      <c r="BD166" s="560" t="s">
        <v>751</v>
      </c>
      <c r="BE166" s="564"/>
      <c r="BF166" s="564"/>
      <c r="BG166" s="560" t="s">
        <v>751</v>
      </c>
      <c r="BH166" s="564"/>
      <c r="BI166" s="564"/>
      <c r="BJ166" s="560" t="s">
        <v>751</v>
      </c>
      <c r="BK166" s="560" t="s">
        <v>751</v>
      </c>
      <c r="BL166" s="560" t="s">
        <v>751</v>
      </c>
      <c r="BM166" s="560" t="s">
        <v>751</v>
      </c>
      <c r="BN166" s="562"/>
      <c r="BO166" s="567" t="s">
        <v>751</v>
      </c>
      <c r="BP166" s="560" t="s">
        <v>751</v>
      </c>
      <c r="BQ166" s="560" t="s">
        <v>751</v>
      </c>
      <c r="BR166" s="560" t="s">
        <v>751</v>
      </c>
      <c r="BS166" s="560" t="s">
        <v>751</v>
      </c>
      <c r="BT166" s="562" t="s">
        <v>758</v>
      </c>
      <c r="BU166" s="562" t="s">
        <v>758</v>
      </c>
      <c r="BV166" s="560" t="s">
        <v>751</v>
      </c>
    </row>
    <row r="167" spans="1:74" x14ac:dyDescent="0.25">
      <c r="A167" s="566">
        <v>42053</v>
      </c>
      <c r="B167" s="560" t="s">
        <v>751</v>
      </c>
      <c r="C167" s="560" t="s">
        <v>751</v>
      </c>
      <c r="D167" s="560" t="s">
        <v>751</v>
      </c>
      <c r="E167" s="560" t="s">
        <v>751</v>
      </c>
      <c r="F167" s="560" t="s">
        <v>751</v>
      </c>
      <c r="G167" s="560" t="s">
        <v>751</v>
      </c>
      <c r="H167" s="560" t="s">
        <v>751</v>
      </c>
      <c r="I167" s="560" t="s">
        <v>751</v>
      </c>
      <c r="J167" s="560" t="s">
        <v>751</v>
      </c>
      <c r="K167" s="560" t="s">
        <v>751</v>
      </c>
      <c r="L167" s="560" t="s">
        <v>751</v>
      </c>
      <c r="M167" s="560" t="s">
        <v>751</v>
      </c>
      <c r="N167" s="560" t="s">
        <v>751</v>
      </c>
      <c r="O167" s="560" t="s">
        <v>751</v>
      </c>
      <c r="P167" s="560" t="s">
        <v>751</v>
      </c>
      <c r="Q167" s="560" t="s">
        <v>751</v>
      </c>
      <c r="R167" s="560" t="s">
        <v>751</v>
      </c>
      <c r="S167" s="560" t="s">
        <v>751</v>
      </c>
      <c r="T167" s="560" t="s">
        <v>751</v>
      </c>
      <c r="U167" s="560" t="s">
        <v>751</v>
      </c>
      <c r="V167" s="560" t="s">
        <v>751</v>
      </c>
      <c r="W167" s="570"/>
      <c r="X167" s="570"/>
      <c r="Y167" s="570"/>
      <c r="Z167" s="565"/>
      <c r="AA167" s="565"/>
      <c r="AB167" s="560" t="s">
        <v>751</v>
      </c>
      <c r="AC167" s="565"/>
      <c r="AD167" s="565"/>
      <c r="AE167" s="560" t="s">
        <v>751</v>
      </c>
      <c r="AF167" s="560" t="s">
        <v>751</v>
      </c>
      <c r="AG167" s="560" t="s">
        <v>751</v>
      </c>
      <c r="AH167" s="560" t="s">
        <v>751</v>
      </c>
      <c r="AI167" s="565"/>
      <c r="AJ167" s="565"/>
      <c r="AK167" s="560" t="s">
        <v>751</v>
      </c>
      <c r="AL167" s="565"/>
      <c r="AM167" s="565"/>
      <c r="AN167" s="560" t="s">
        <v>751</v>
      </c>
      <c r="AO167" s="565"/>
      <c r="AP167" s="565"/>
      <c r="AQ167" s="560" t="s">
        <v>751</v>
      </c>
      <c r="AR167" s="566">
        <v>42053</v>
      </c>
      <c r="AS167" s="560" t="s">
        <v>751</v>
      </c>
      <c r="AT167" s="560" t="s">
        <v>751</v>
      </c>
      <c r="AU167" s="560" t="s">
        <v>751</v>
      </c>
      <c r="AV167" s="560" t="s">
        <v>751</v>
      </c>
      <c r="AW167" s="560" t="s">
        <v>751</v>
      </c>
      <c r="AX167" s="560" t="s">
        <v>751</v>
      </c>
      <c r="AY167" s="560" t="s">
        <v>751</v>
      </c>
      <c r="AZ167" s="560" t="s">
        <v>751</v>
      </c>
      <c r="BA167" s="560" t="s">
        <v>751</v>
      </c>
      <c r="BB167" s="565"/>
      <c r="BC167" s="565"/>
      <c r="BD167" s="560" t="s">
        <v>751</v>
      </c>
      <c r="BE167" s="564"/>
      <c r="BF167" s="564"/>
      <c r="BG167" s="560" t="s">
        <v>751</v>
      </c>
      <c r="BH167" s="564"/>
      <c r="BI167" s="564"/>
      <c r="BJ167" s="560" t="s">
        <v>751</v>
      </c>
      <c r="BK167" s="560" t="s">
        <v>751</v>
      </c>
      <c r="BL167" s="560" t="s">
        <v>751</v>
      </c>
      <c r="BM167" s="560" t="s">
        <v>751</v>
      </c>
      <c r="BN167" s="562"/>
      <c r="BO167" s="562"/>
      <c r="BP167" s="560" t="s">
        <v>751</v>
      </c>
      <c r="BQ167" s="560" t="s">
        <v>751</v>
      </c>
      <c r="BR167" s="560" t="s">
        <v>751</v>
      </c>
      <c r="BS167" s="560" t="s">
        <v>751</v>
      </c>
      <c r="BT167" s="562" t="s">
        <v>758</v>
      </c>
      <c r="BU167" s="562" t="s">
        <v>758</v>
      </c>
      <c r="BV167" s="560" t="s">
        <v>751</v>
      </c>
    </row>
    <row r="168" spans="1:74" x14ac:dyDescent="0.25">
      <c r="A168" s="566">
        <v>42054</v>
      </c>
      <c r="B168" s="560" t="s">
        <v>751</v>
      </c>
      <c r="C168" s="560" t="s">
        <v>751</v>
      </c>
      <c r="D168" s="560" t="s">
        <v>751</v>
      </c>
      <c r="E168" s="560" t="s">
        <v>751</v>
      </c>
      <c r="F168" s="560" t="s">
        <v>751</v>
      </c>
      <c r="G168" s="560" t="s">
        <v>751</v>
      </c>
      <c r="H168" s="560" t="s">
        <v>751</v>
      </c>
      <c r="I168" s="560" t="s">
        <v>751</v>
      </c>
      <c r="J168" s="560" t="s">
        <v>751</v>
      </c>
      <c r="K168" s="560" t="s">
        <v>751</v>
      </c>
      <c r="L168" s="560" t="s">
        <v>751</v>
      </c>
      <c r="M168" s="560" t="s">
        <v>751</v>
      </c>
      <c r="N168" s="560" t="s">
        <v>751</v>
      </c>
      <c r="O168" s="560" t="s">
        <v>751</v>
      </c>
      <c r="P168" s="560" t="s">
        <v>751</v>
      </c>
      <c r="Q168" s="560" t="s">
        <v>751</v>
      </c>
      <c r="R168" s="560" t="s">
        <v>751</v>
      </c>
      <c r="S168" s="560" t="s">
        <v>751</v>
      </c>
      <c r="T168" s="560" t="s">
        <v>751</v>
      </c>
      <c r="U168" s="560" t="s">
        <v>751</v>
      </c>
      <c r="V168" s="560" t="s">
        <v>751</v>
      </c>
      <c r="W168" s="570"/>
      <c r="X168" s="570"/>
      <c r="Y168" s="570"/>
      <c r="Z168" s="565"/>
      <c r="AA168" s="565"/>
      <c r="AB168" s="560" t="s">
        <v>751</v>
      </c>
      <c r="AC168" s="565"/>
      <c r="AD168" s="565"/>
      <c r="AE168" s="560" t="s">
        <v>751</v>
      </c>
      <c r="AF168" s="560" t="s">
        <v>751</v>
      </c>
      <c r="AG168" s="560" t="s">
        <v>751</v>
      </c>
      <c r="AH168" s="560" t="s">
        <v>751</v>
      </c>
      <c r="AI168" s="565"/>
      <c r="AJ168" s="565"/>
      <c r="AK168" s="560" t="s">
        <v>751</v>
      </c>
      <c r="AL168" s="565"/>
      <c r="AM168" s="565"/>
      <c r="AN168" s="560" t="s">
        <v>751</v>
      </c>
      <c r="AO168" s="565"/>
      <c r="AP168" s="565"/>
      <c r="AQ168" s="560" t="s">
        <v>751</v>
      </c>
      <c r="AR168" s="566">
        <v>42054</v>
      </c>
      <c r="AS168" s="560" t="s">
        <v>751</v>
      </c>
      <c r="AT168" s="560" t="s">
        <v>751</v>
      </c>
      <c r="AU168" s="560" t="s">
        <v>751</v>
      </c>
      <c r="AV168" s="560" t="s">
        <v>751</v>
      </c>
      <c r="AW168" s="560" t="s">
        <v>751</v>
      </c>
      <c r="AX168" s="560" t="s">
        <v>751</v>
      </c>
      <c r="AY168" s="560" t="s">
        <v>751</v>
      </c>
      <c r="AZ168" s="560" t="s">
        <v>751</v>
      </c>
      <c r="BA168" s="560" t="s">
        <v>751</v>
      </c>
      <c r="BB168" s="565"/>
      <c r="BC168" s="565"/>
      <c r="BD168" s="560" t="s">
        <v>751</v>
      </c>
      <c r="BE168" s="564"/>
      <c r="BF168" s="564"/>
      <c r="BG168" s="560" t="s">
        <v>751</v>
      </c>
      <c r="BH168" s="564"/>
      <c r="BI168" s="564"/>
      <c r="BJ168" s="560" t="s">
        <v>751</v>
      </c>
      <c r="BK168" s="560" t="s">
        <v>751</v>
      </c>
      <c r="BL168" s="560" t="s">
        <v>751</v>
      </c>
      <c r="BM168" s="560" t="s">
        <v>751</v>
      </c>
      <c r="BN168" s="562"/>
      <c r="BO168" s="562"/>
      <c r="BP168" s="560" t="s">
        <v>751</v>
      </c>
      <c r="BQ168" s="560" t="s">
        <v>751</v>
      </c>
      <c r="BR168" s="560" t="s">
        <v>751</v>
      </c>
      <c r="BS168" s="560" t="s">
        <v>751</v>
      </c>
      <c r="BT168" s="562" t="s">
        <v>758</v>
      </c>
      <c r="BU168" s="562" t="s">
        <v>758</v>
      </c>
      <c r="BV168" s="560" t="s">
        <v>751</v>
      </c>
    </row>
    <row r="169" spans="1:74" x14ac:dyDescent="0.25">
      <c r="A169" s="566">
        <v>42055</v>
      </c>
      <c r="B169" s="560" t="s">
        <v>751</v>
      </c>
      <c r="C169" s="560" t="s">
        <v>751</v>
      </c>
      <c r="D169" s="560" t="s">
        <v>751</v>
      </c>
      <c r="E169" s="560" t="s">
        <v>751</v>
      </c>
      <c r="F169" s="560" t="s">
        <v>751</v>
      </c>
      <c r="G169" s="560" t="s">
        <v>751</v>
      </c>
      <c r="H169" s="560" t="s">
        <v>751</v>
      </c>
      <c r="I169" s="560" t="s">
        <v>751</v>
      </c>
      <c r="J169" s="560" t="s">
        <v>751</v>
      </c>
      <c r="K169" s="560" t="s">
        <v>751</v>
      </c>
      <c r="L169" s="560" t="s">
        <v>751</v>
      </c>
      <c r="M169" s="560" t="s">
        <v>751</v>
      </c>
      <c r="N169" s="560" t="s">
        <v>751</v>
      </c>
      <c r="O169" s="560" t="s">
        <v>751</v>
      </c>
      <c r="P169" s="560" t="s">
        <v>751</v>
      </c>
      <c r="Q169" s="560" t="s">
        <v>751</v>
      </c>
      <c r="R169" s="560" t="s">
        <v>751</v>
      </c>
      <c r="S169" s="560" t="s">
        <v>751</v>
      </c>
      <c r="T169" s="560" t="s">
        <v>751</v>
      </c>
      <c r="U169" s="560" t="s">
        <v>751</v>
      </c>
      <c r="V169" s="560" t="s">
        <v>751</v>
      </c>
      <c r="W169" s="570"/>
      <c r="X169" s="570"/>
      <c r="Y169" s="570"/>
      <c r="Z169" s="565"/>
      <c r="AA169" s="565"/>
      <c r="AB169" s="560" t="s">
        <v>751</v>
      </c>
      <c r="AC169" s="565"/>
      <c r="AD169" s="565"/>
      <c r="AE169" s="560" t="s">
        <v>751</v>
      </c>
      <c r="AF169" s="560" t="s">
        <v>751</v>
      </c>
      <c r="AG169" s="560" t="s">
        <v>751</v>
      </c>
      <c r="AH169" s="560" t="s">
        <v>751</v>
      </c>
      <c r="AI169" s="565"/>
      <c r="AJ169" s="565"/>
      <c r="AK169" s="560" t="s">
        <v>751</v>
      </c>
      <c r="AL169" s="565"/>
      <c r="AM169" s="565"/>
      <c r="AN169" s="560" t="s">
        <v>751</v>
      </c>
      <c r="AO169" s="565"/>
      <c r="AP169" s="565"/>
      <c r="AQ169" s="560" t="s">
        <v>751</v>
      </c>
      <c r="AR169" s="566">
        <v>42055</v>
      </c>
      <c r="AS169" s="560" t="s">
        <v>751</v>
      </c>
      <c r="AT169" s="560" t="s">
        <v>751</v>
      </c>
      <c r="AU169" s="560" t="s">
        <v>751</v>
      </c>
      <c r="AV169" s="560" t="s">
        <v>751</v>
      </c>
      <c r="AW169" s="560" t="s">
        <v>751</v>
      </c>
      <c r="AX169" s="560" t="s">
        <v>751</v>
      </c>
      <c r="AY169" s="560" t="s">
        <v>751</v>
      </c>
      <c r="AZ169" s="560" t="s">
        <v>751</v>
      </c>
      <c r="BA169" s="560" t="s">
        <v>751</v>
      </c>
      <c r="BB169" s="565"/>
      <c r="BC169" s="565"/>
      <c r="BD169" s="560" t="s">
        <v>751</v>
      </c>
      <c r="BE169" s="564"/>
      <c r="BF169" s="564"/>
      <c r="BG169" s="560" t="s">
        <v>751</v>
      </c>
      <c r="BH169" s="564"/>
      <c r="BI169" s="564"/>
      <c r="BJ169" s="560" t="s">
        <v>751</v>
      </c>
      <c r="BK169" s="560" t="s">
        <v>751</v>
      </c>
      <c r="BL169" s="560" t="s">
        <v>751</v>
      </c>
      <c r="BM169" s="560" t="s">
        <v>751</v>
      </c>
      <c r="BN169" s="562"/>
      <c r="BO169" s="562"/>
      <c r="BP169" s="560" t="s">
        <v>751</v>
      </c>
      <c r="BQ169" s="560" t="s">
        <v>751</v>
      </c>
      <c r="BR169" s="560" t="s">
        <v>751</v>
      </c>
      <c r="BS169" s="560" t="s">
        <v>751</v>
      </c>
      <c r="BT169" s="562" t="s">
        <v>758</v>
      </c>
      <c r="BU169" s="562" t="s">
        <v>758</v>
      </c>
      <c r="BV169" s="560" t="s">
        <v>751</v>
      </c>
    </row>
    <row r="170" spans="1:74" x14ac:dyDescent="0.25">
      <c r="A170" s="566">
        <v>42056</v>
      </c>
      <c r="B170" s="560" t="s">
        <v>751</v>
      </c>
      <c r="C170" s="560" t="s">
        <v>751</v>
      </c>
      <c r="D170" s="560" t="s">
        <v>751</v>
      </c>
      <c r="E170" s="560" t="s">
        <v>751</v>
      </c>
      <c r="F170" s="560" t="s">
        <v>751</v>
      </c>
      <c r="G170" s="560" t="s">
        <v>751</v>
      </c>
      <c r="H170" s="560" t="s">
        <v>751</v>
      </c>
      <c r="I170" s="560" t="s">
        <v>751</v>
      </c>
      <c r="J170" s="560" t="s">
        <v>751</v>
      </c>
      <c r="K170" s="560" t="s">
        <v>751</v>
      </c>
      <c r="L170" s="560" t="s">
        <v>751</v>
      </c>
      <c r="M170" s="560" t="s">
        <v>751</v>
      </c>
      <c r="N170" s="560" t="s">
        <v>751</v>
      </c>
      <c r="O170" s="560" t="s">
        <v>751</v>
      </c>
      <c r="P170" s="560" t="s">
        <v>751</v>
      </c>
      <c r="Q170" s="560" t="s">
        <v>751</v>
      </c>
      <c r="R170" s="560" t="s">
        <v>751</v>
      </c>
      <c r="S170" s="560" t="s">
        <v>751</v>
      </c>
      <c r="T170" s="560" t="s">
        <v>751</v>
      </c>
      <c r="U170" s="560" t="s">
        <v>751</v>
      </c>
      <c r="V170" s="560" t="s">
        <v>751</v>
      </c>
      <c r="W170" s="570"/>
      <c r="X170" s="570"/>
      <c r="Y170" s="570"/>
      <c r="Z170" s="565"/>
      <c r="AA170" s="565"/>
      <c r="AB170" s="560" t="s">
        <v>751</v>
      </c>
      <c r="AC170" s="565"/>
      <c r="AD170" s="565"/>
      <c r="AE170" s="560" t="s">
        <v>751</v>
      </c>
      <c r="AF170" s="560" t="s">
        <v>751</v>
      </c>
      <c r="AG170" s="560" t="s">
        <v>751</v>
      </c>
      <c r="AH170" s="560" t="s">
        <v>751</v>
      </c>
      <c r="AI170" s="565"/>
      <c r="AJ170" s="565"/>
      <c r="AK170" s="560" t="s">
        <v>751</v>
      </c>
      <c r="AL170" s="565"/>
      <c r="AM170" s="565"/>
      <c r="AN170" s="560" t="s">
        <v>751</v>
      </c>
      <c r="AO170" s="565"/>
      <c r="AP170" s="565"/>
      <c r="AQ170" s="560" t="s">
        <v>751</v>
      </c>
      <c r="AR170" s="566">
        <v>42056</v>
      </c>
      <c r="AS170" s="560" t="s">
        <v>751</v>
      </c>
      <c r="AT170" s="560" t="s">
        <v>751</v>
      </c>
      <c r="AU170" s="560" t="s">
        <v>751</v>
      </c>
      <c r="AV170" s="560" t="s">
        <v>751</v>
      </c>
      <c r="AW170" s="560" t="s">
        <v>751</v>
      </c>
      <c r="AX170" s="560" t="s">
        <v>751</v>
      </c>
      <c r="AY170" s="560" t="s">
        <v>751</v>
      </c>
      <c r="AZ170" s="560" t="s">
        <v>751</v>
      </c>
      <c r="BA170" s="560" t="s">
        <v>751</v>
      </c>
      <c r="BB170" s="565"/>
      <c r="BC170" s="565"/>
      <c r="BD170" s="560" t="s">
        <v>751</v>
      </c>
      <c r="BE170" s="564"/>
      <c r="BF170" s="564"/>
      <c r="BG170" s="560" t="s">
        <v>751</v>
      </c>
      <c r="BH170" s="564"/>
      <c r="BI170" s="564"/>
      <c r="BJ170" s="560" t="s">
        <v>751</v>
      </c>
      <c r="BK170" s="560" t="s">
        <v>751</v>
      </c>
      <c r="BL170" s="560" t="s">
        <v>751</v>
      </c>
      <c r="BM170" s="560" t="s">
        <v>751</v>
      </c>
      <c r="BN170" s="562"/>
      <c r="BO170" s="562"/>
      <c r="BP170" s="560" t="s">
        <v>751</v>
      </c>
      <c r="BQ170" s="560" t="s">
        <v>751</v>
      </c>
      <c r="BR170" s="560" t="s">
        <v>751</v>
      </c>
      <c r="BS170" s="560" t="s">
        <v>751</v>
      </c>
      <c r="BT170" s="562" t="s">
        <v>758</v>
      </c>
      <c r="BU170" s="562" t="s">
        <v>758</v>
      </c>
      <c r="BV170" s="560" t="s">
        <v>751</v>
      </c>
    </row>
    <row r="171" spans="1:74" x14ac:dyDescent="0.25">
      <c r="A171" s="566">
        <v>42057</v>
      </c>
      <c r="B171" s="560" t="s">
        <v>751</v>
      </c>
      <c r="C171" s="560" t="s">
        <v>751</v>
      </c>
      <c r="D171" s="560" t="s">
        <v>751</v>
      </c>
      <c r="E171" s="560" t="s">
        <v>751</v>
      </c>
      <c r="F171" s="560" t="s">
        <v>751</v>
      </c>
      <c r="G171" s="560" t="s">
        <v>751</v>
      </c>
      <c r="H171" s="560" t="s">
        <v>751</v>
      </c>
      <c r="I171" s="560" t="s">
        <v>751</v>
      </c>
      <c r="J171" s="560" t="s">
        <v>751</v>
      </c>
      <c r="K171" s="560" t="s">
        <v>751</v>
      </c>
      <c r="L171" s="560" t="s">
        <v>751</v>
      </c>
      <c r="M171" s="560" t="s">
        <v>751</v>
      </c>
      <c r="N171" s="560" t="s">
        <v>751</v>
      </c>
      <c r="O171" s="560" t="s">
        <v>751</v>
      </c>
      <c r="P171" s="560" t="s">
        <v>751</v>
      </c>
      <c r="Q171" s="560" t="s">
        <v>751</v>
      </c>
      <c r="R171" s="560" t="s">
        <v>751</v>
      </c>
      <c r="S171" s="560" t="s">
        <v>751</v>
      </c>
      <c r="T171" s="560" t="s">
        <v>751</v>
      </c>
      <c r="U171" s="560" t="s">
        <v>751</v>
      </c>
      <c r="V171" s="560" t="s">
        <v>751</v>
      </c>
      <c r="W171" s="570"/>
      <c r="X171" s="570"/>
      <c r="Y171" s="570"/>
      <c r="Z171" s="565"/>
      <c r="AA171" s="565"/>
      <c r="AB171" s="560" t="s">
        <v>751</v>
      </c>
      <c r="AC171" s="565"/>
      <c r="AD171" s="565"/>
      <c r="AE171" s="560" t="s">
        <v>751</v>
      </c>
      <c r="AF171" s="560" t="s">
        <v>751</v>
      </c>
      <c r="AG171" s="560" t="s">
        <v>751</v>
      </c>
      <c r="AH171" s="560" t="s">
        <v>751</v>
      </c>
      <c r="AI171" s="565"/>
      <c r="AJ171" s="565"/>
      <c r="AK171" s="560" t="s">
        <v>751</v>
      </c>
      <c r="AL171" s="565"/>
      <c r="AM171" s="565"/>
      <c r="AN171" s="560" t="s">
        <v>751</v>
      </c>
      <c r="AO171" s="565"/>
      <c r="AP171" s="565"/>
      <c r="AQ171" s="560" t="s">
        <v>751</v>
      </c>
      <c r="AR171" s="566">
        <v>42057</v>
      </c>
      <c r="AS171" s="560" t="s">
        <v>751</v>
      </c>
      <c r="AT171" s="560" t="s">
        <v>751</v>
      </c>
      <c r="AU171" s="560" t="s">
        <v>751</v>
      </c>
      <c r="AV171" s="560" t="s">
        <v>751</v>
      </c>
      <c r="AW171" s="560" t="s">
        <v>751</v>
      </c>
      <c r="AX171" s="560" t="s">
        <v>751</v>
      </c>
      <c r="AY171" s="560" t="s">
        <v>751</v>
      </c>
      <c r="AZ171" s="560" t="s">
        <v>751</v>
      </c>
      <c r="BA171" s="560" t="s">
        <v>751</v>
      </c>
      <c r="BB171" s="565"/>
      <c r="BC171" s="565"/>
      <c r="BD171" s="567" t="s">
        <v>751</v>
      </c>
      <c r="BE171" s="564"/>
      <c r="BF171" s="564"/>
      <c r="BG171" s="560" t="s">
        <v>751</v>
      </c>
      <c r="BH171" s="564"/>
      <c r="BI171" s="564"/>
      <c r="BJ171" s="560" t="s">
        <v>751</v>
      </c>
      <c r="BK171" s="560" t="s">
        <v>751</v>
      </c>
      <c r="BL171" s="560" t="s">
        <v>751</v>
      </c>
      <c r="BM171" s="560" t="s">
        <v>751</v>
      </c>
      <c r="BN171" s="562"/>
      <c r="BO171" s="562"/>
      <c r="BP171" s="560" t="s">
        <v>751</v>
      </c>
      <c r="BQ171" s="560" t="s">
        <v>751</v>
      </c>
      <c r="BR171" s="560" t="s">
        <v>751</v>
      </c>
      <c r="BS171" s="560" t="s">
        <v>751</v>
      </c>
      <c r="BT171" s="562" t="s">
        <v>758</v>
      </c>
      <c r="BU171" s="562" t="s">
        <v>758</v>
      </c>
      <c r="BV171" s="560" t="s">
        <v>751</v>
      </c>
    </row>
    <row r="172" spans="1:74" x14ac:dyDescent="0.25">
      <c r="A172" s="566">
        <v>42058</v>
      </c>
      <c r="B172" s="560" t="s">
        <v>751</v>
      </c>
      <c r="C172" s="567" t="s">
        <v>751</v>
      </c>
      <c r="D172" s="560" t="s">
        <v>751</v>
      </c>
      <c r="E172" s="560" t="s">
        <v>751</v>
      </c>
      <c r="F172" s="560" t="s">
        <v>751</v>
      </c>
      <c r="G172" s="560" t="s">
        <v>751</v>
      </c>
      <c r="H172" s="560" t="s">
        <v>751</v>
      </c>
      <c r="I172" s="560" t="s">
        <v>751</v>
      </c>
      <c r="J172" s="560" t="s">
        <v>751</v>
      </c>
      <c r="K172" s="560" t="s">
        <v>751</v>
      </c>
      <c r="L172" s="560" t="s">
        <v>751</v>
      </c>
      <c r="M172" s="560" t="s">
        <v>751</v>
      </c>
      <c r="N172" s="560" t="s">
        <v>751</v>
      </c>
      <c r="O172" s="560" t="s">
        <v>751</v>
      </c>
      <c r="P172" s="560" t="s">
        <v>751</v>
      </c>
      <c r="Q172" s="560" t="s">
        <v>751</v>
      </c>
      <c r="R172" s="560" t="s">
        <v>751</v>
      </c>
      <c r="S172" s="560" t="s">
        <v>751</v>
      </c>
      <c r="T172" s="560" t="s">
        <v>751</v>
      </c>
      <c r="U172" s="560" t="s">
        <v>751</v>
      </c>
      <c r="V172" s="560" t="s">
        <v>751</v>
      </c>
      <c r="W172" s="570"/>
      <c r="X172" s="570"/>
      <c r="Y172" s="570"/>
      <c r="Z172" s="565"/>
      <c r="AA172" s="565"/>
      <c r="AB172" s="560" t="s">
        <v>751</v>
      </c>
      <c r="AC172" s="565"/>
      <c r="AD172" s="565"/>
      <c r="AE172" s="560" t="s">
        <v>751</v>
      </c>
      <c r="AF172" s="560" t="s">
        <v>751</v>
      </c>
      <c r="AG172" s="560" t="s">
        <v>751</v>
      </c>
      <c r="AH172" s="560" t="s">
        <v>751</v>
      </c>
      <c r="AI172" s="565"/>
      <c r="AJ172" s="565"/>
      <c r="AK172" s="560" t="s">
        <v>751</v>
      </c>
      <c r="AL172" s="565"/>
      <c r="AM172" s="565"/>
      <c r="AN172" s="560" t="s">
        <v>751</v>
      </c>
      <c r="AO172" s="565"/>
      <c r="AP172" s="565"/>
      <c r="AQ172" s="560" t="s">
        <v>751</v>
      </c>
      <c r="AR172" s="566">
        <v>42058</v>
      </c>
      <c r="AS172" s="560" t="s">
        <v>751</v>
      </c>
      <c r="AT172" s="560" t="s">
        <v>751</v>
      </c>
      <c r="AU172" s="560" t="s">
        <v>751</v>
      </c>
      <c r="AV172" s="560" t="s">
        <v>751</v>
      </c>
      <c r="AW172" s="560" t="s">
        <v>751</v>
      </c>
      <c r="AX172" s="560" t="s">
        <v>751</v>
      </c>
      <c r="AY172" s="560" t="s">
        <v>751</v>
      </c>
      <c r="AZ172" s="560" t="s">
        <v>751</v>
      </c>
      <c r="BA172" s="560" t="s">
        <v>751</v>
      </c>
      <c r="BB172" s="565"/>
      <c r="BC172" s="565"/>
      <c r="BD172" s="560" t="s">
        <v>751</v>
      </c>
      <c r="BE172" s="564"/>
      <c r="BF172" s="564"/>
      <c r="BG172" s="560" t="s">
        <v>751</v>
      </c>
      <c r="BH172" s="564"/>
      <c r="BI172" s="564"/>
      <c r="BJ172" s="560" t="s">
        <v>751</v>
      </c>
      <c r="BK172" s="560" t="s">
        <v>751</v>
      </c>
      <c r="BL172" s="560" t="s">
        <v>751</v>
      </c>
      <c r="BM172" s="560" t="s">
        <v>751</v>
      </c>
      <c r="BN172" s="562"/>
      <c r="BO172" s="562"/>
      <c r="BP172" s="560" t="s">
        <v>751</v>
      </c>
      <c r="BQ172" s="560" t="s">
        <v>751</v>
      </c>
      <c r="BR172" s="560" t="s">
        <v>751</v>
      </c>
      <c r="BS172" s="560" t="s">
        <v>751</v>
      </c>
      <c r="BT172" s="562" t="s">
        <v>758</v>
      </c>
      <c r="BU172" s="562" t="s">
        <v>758</v>
      </c>
      <c r="BV172" s="560" t="s">
        <v>751</v>
      </c>
    </row>
    <row r="173" spans="1:74" x14ac:dyDescent="0.25">
      <c r="A173" s="566">
        <v>42059</v>
      </c>
      <c r="B173" s="560" t="s">
        <v>751</v>
      </c>
      <c r="C173" s="560" t="s">
        <v>751</v>
      </c>
      <c r="D173" s="560" t="s">
        <v>751</v>
      </c>
      <c r="E173" s="560" t="s">
        <v>751</v>
      </c>
      <c r="F173" s="560" t="s">
        <v>751</v>
      </c>
      <c r="G173" s="560" t="s">
        <v>751</v>
      </c>
      <c r="H173" s="560" t="s">
        <v>751</v>
      </c>
      <c r="I173" s="560" t="s">
        <v>751</v>
      </c>
      <c r="J173" s="560" t="s">
        <v>751</v>
      </c>
      <c r="K173" s="560" t="s">
        <v>751</v>
      </c>
      <c r="L173" s="560" t="s">
        <v>751</v>
      </c>
      <c r="M173" s="560" t="s">
        <v>751</v>
      </c>
      <c r="N173" s="560" t="s">
        <v>751</v>
      </c>
      <c r="O173" s="560" t="s">
        <v>751</v>
      </c>
      <c r="P173" s="560" t="s">
        <v>751</v>
      </c>
      <c r="Q173" s="560" t="s">
        <v>751</v>
      </c>
      <c r="R173" s="560" t="s">
        <v>751</v>
      </c>
      <c r="S173" s="560" t="s">
        <v>751</v>
      </c>
      <c r="T173" s="560" t="s">
        <v>751</v>
      </c>
      <c r="U173" s="560" t="s">
        <v>751</v>
      </c>
      <c r="V173" s="560" t="s">
        <v>751</v>
      </c>
      <c r="W173" s="570"/>
      <c r="X173" s="570"/>
      <c r="Y173" s="570"/>
      <c r="Z173" s="565"/>
      <c r="AA173" s="565"/>
      <c r="AB173" s="560" t="s">
        <v>751</v>
      </c>
      <c r="AC173" s="565"/>
      <c r="AD173" s="565"/>
      <c r="AE173" s="560" t="s">
        <v>751</v>
      </c>
      <c r="AF173" s="560" t="s">
        <v>751</v>
      </c>
      <c r="AG173" s="560" t="s">
        <v>751</v>
      </c>
      <c r="AH173" s="560" t="s">
        <v>751</v>
      </c>
      <c r="AI173" s="565"/>
      <c r="AJ173" s="565"/>
      <c r="AK173" s="560" t="s">
        <v>751</v>
      </c>
      <c r="AL173" s="565"/>
      <c r="AM173" s="565"/>
      <c r="AN173" s="560" t="s">
        <v>751</v>
      </c>
      <c r="AO173" s="565"/>
      <c r="AP173" s="565"/>
      <c r="AQ173" s="560" t="s">
        <v>751</v>
      </c>
      <c r="AR173" s="566">
        <v>42059</v>
      </c>
      <c r="AS173" s="560" t="s">
        <v>751</v>
      </c>
      <c r="AT173" s="560" t="s">
        <v>751</v>
      </c>
      <c r="AU173" s="560" t="s">
        <v>751</v>
      </c>
      <c r="AV173" s="560" t="s">
        <v>751</v>
      </c>
      <c r="AW173" s="560" t="s">
        <v>751</v>
      </c>
      <c r="AX173" s="560" t="s">
        <v>751</v>
      </c>
      <c r="AY173" s="560" t="s">
        <v>751</v>
      </c>
      <c r="AZ173" s="560" t="s">
        <v>751</v>
      </c>
      <c r="BA173" s="560" t="s">
        <v>751</v>
      </c>
      <c r="BB173" s="565"/>
      <c r="BC173" s="565"/>
      <c r="BD173" s="560" t="s">
        <v>751</v>
      </c>
      <c r="BE173" s="564"/>
      <c r="BF173" s="564"/>
      <c r="BG173" s="560" t="s">
        <v>751</v>
      </c>
      <c r="BH173" s="564"/>
      <c r="BI173" s="564"/>
      <c r="BJ173" s="560" t="s">
        <v>751</v>
      </c>
      <c r="BK173" s="560" t="s">
        <v>751</v>
      </c>
      <c r="BL173" s="560" t="s">
        <v>751</v>
      </c>
      <c r="BM173" s="560" t="s">
        <v>751</v>
      </c>
      <c r="BN173" s="562"/>
      <c r="BO173" s="562"/>
      <c r="BP173" s="560" t="s">
        <v>751</v>
      </c>
      <c r="BQ173" s="560" t="s">
        <v>751</v>
      </c>
      <c r="BR173" s="560" t="s">
        <v>751</v>
      </c>
      <c r="BS173" s="560" t="s">
        <v>751</v>
      </c>
      <c r="BT173" s="562" t="s">
        <v>758</v>
      </c>
      <c r="BU173" s="562" t="s">
        <v>758</v>
      </c>
      <c r="BV173" s="560" t="s">
        <v>751</v>
      </c>
    </row>
    <row r="174" spans="1:74" x14ac:dyDescent="0.25">
      <c r="A174" s="566">
        <v>42060</v>
      </c>
      <c r="B174" s="560" t="s">
        <v>751</v>
      </c>
      <c r="C174" s="560" t="s">
        <v>751</v>
      </c>
      <c r="D174" s="560" t="s">
        <v>751</v>
      </c>
      <c r="E174" s="560" t="s">
        <v>751</v>
      </c>
      <c r="F174" s="560" t="s">
        <v>751</v>
      </c>
      <c r="G174" s="560" t="s">
        <v>751</v>
      </c>
      <c r="H174" s="560" t="s">
        <v>751</v>
      </c>
      <c r="I174" s="560" t="s">
        <v>751</v>
      </c>
      <c r="J174" s="560" t="s">
        <v>751</v>
      </c>
      <c r="K174" s="560" t="s">
        <v>751</v>
      </c>
      <c r="L174" s="560" t="s">
        <v>751</v>
      </c>
      <c r="M174" s="560" t="s">
        <v>751</v>
      </c>
      <c r="N174" s="560" t="s">
        <v>751</v>
      </c>
      <c r="O174" s="560" t="s">
        <v>751</v>
      </c>
      <c r="P174" s="560" t="s">
        <v>751</v>
      </c>
      <c r="Q174" s="560" t="s">
        <v>751</v>
      </c>
      <c r="R174" s="560" t="s">
        <v>751</v>
      </c>
      <c r="S174" s="560" t="s">
        <v>751</v>
      </c>
      <c r="T174" s="560" t="s">
        <v>751</v>
      </c>
      <c r="U174" s="560" t="s">
        <v>751</v>
      </c>
      <c r="V174" s="560" t="s">
        <v>751</v>
      </c>
      <c r="W174" s="570"/>
      <c r="X174" s="570"/>
      <c r="Y174" s="570"/>
      <c r="Z174" s="565"/>
      <c r="AA174" s="565"/>
      <c r="AB174" s="560" t="s">
        <v>751</v>
      </c>
      <c r="AC174" s="565"/>
      <c r="AD174" s="565"/>
      <c r="AE174" s="560" t="s">
        <v>751</v>
      </c>
      <c r="AF174" s="560" t="s">
        <v>751</v>
      </c>
      <c r="AG174" s="560" t="s">
        <v>751</v>
      </c>
      <c r="AH174" s="560" t="s">
        <v>751</v>
      </c>
      <c r="AI174" s="565"/>
      <c r="AJ174" s="565"/>
      <c r="AK174" s="560" t="s">
        <v>751</v>
      </c>
      <c r="AL174" s="565"/>
      <c r="AM174" s="565"/>
      <c r="AN174" s="560" t="s">
        <v>751</v>
      </c>
      <c r="AO174" s="565"/>
      <c r="AP174" s="565"/>
      <c r="AQ174" s="560" t="s">
        <v>751</v>
      </c>
      <c r="AR174" s="566">
        <v>42060</v>
      </c>
      <c r="AS174" s="560" t="s">
        <v>751</v>
      </c>
      <c r="AT174" s="560" t="s">
        <v>751</v>
      </c>
      <c r="AU174" s="560" t="s">
        <v>751</v>
      </c>
      <c r="AV174" s="560" t="s">
        <v>751</v>
      </c>
      <c r="AW174" s="560" t="s">
        <v>751</v>
      </c>
      <c r="AX174" s="560" t="s">
        <v>751</v>
      </c>
      <c r="AY174" s="560" t="s">
        <v>751</v>
      </c>
      <c r="AZ174" s="560" t="s">
        <v>751</v>
      </c>
      <c r="BA174" s="560" t="s">
        <v>751</v>
      </c>
      <c r="BB174" s="565"/>
      <c r="BC174" s="565"/>
      <c r="BD174" s="560" t="s">
        <v>751</v>
      </c>
      <c r="BE174" s="564"/>
      <c r="BF174" s="564"/>
      <c r="BG174" s="560" t="s">
        <v>751</v>
      </c>
      <c r="BH174" s="564"/>
      <c r="BI174" s="564"/>
      <c r="BJ174" s="560" t="s">
        <v>751</v>
      </c>
      <c r="BK174" s="560" t="s">
        <v>751</v>
      </c>
      <c r="BL174" s="560" t="s">
        <v>751</v>
      </c>
      <c r="BM174" s="560" t="s">
        <v>751</v>
      </c>
      <c r="BN174" s="562"/>
      <c r="BO174" s="562"/>
      <c r="BP174" s="560" t="s">
        <v>751</v>
      </c>
      <c r="BQ174" s="560" t="s">
        <v>751</v>
      </c>
      <c r="BR174" s="560" t="s">
        <v>751</v>
      </c>
      <c r="BS174" s="560" t="s">
        <v>751</v>
      </c>
      <c r="BT174" s="562" t="s">
        <v>758</v>
      </c>
      <c r="BU174" s="562" t="s">
        <v>758</v>
      </c>
      <c r="BV174" s="560" t="s">
        <v>751</v>
      </c>
    </row>
    <row r="175" spans="1:74" x14ac:dyDescent="0.25">
      <c r="A175" s="566">
        <v>42061</v>
      </c>
      <c r="B175" s="560" t="s">
        <v>751</v>
      </c>
      <c r="C175" s="560" t="s">
        <v>751</v>
      </c>
      <c r="D175" s="560" t="s">
        <v>751</v>
      </c>
      <c r="E175" s="560" t="s">
        <v>751</v>
      </c>
      <c r="F175" s="560" t="s">
        <v>751</v>
      </c>
      <c r="G175" s="560" t="s">
        <v>751</v>
      </c>
      <c r="H175" s="560" t="s">
        <v>751</v>
      </c>
      <c r="I175" s="560" t="s">
        <v>751</v>
      </c>
      <c r="J175" s="560" t="s">
        <v>751</v>
      </c>
      <c r="K175" s="560" t="s">
        <v>751</v>
      </c>
      <c r="L175" s="560" t="s">
        <v>751</v>
      </c>
      <c r="M175" s="560" t="s">
        <v>751</v>
      </c>
      <c r="N175" s="560" t="s">
        <v>751</v>
      </c>
      <c r="O175" s="560" t="s">
        <v>751</v>
      </c>
      <c r="P175" s="560" t="s">
        <v>751</v>
      </c>
      <c r="Q175" s="560" t="s">
        <v>751</v>
      </c>
      <c r="R175" s="560" t="s">
        <v>751</v>
      </c>
      <c r="S175" s="560" t="s">
        <v>751</v>
      </c>
      <c r="T175" s="560" t="s">
        <v>751</v>
      </c>
      <c r="U175" s="560" t="s">
        <v>751</v>
      </c>
      <c r="V175" s="560" t="s">
        <v>751</v>
      </c>
      <c r="W175" s="570"/>
      <c r="X175" s="570"/>
      <c r="Y175" s="570"/>
      <c r="Z175" s="565"/>
      <c r="AA175" s="565"/>
      <c r="AB175" s="560" t="s">
        <v>751</v>
      </c>
      <c r="AC175" s="565"/>
      <c r="AD175" s="565"/>
      <c r="AE175" s="560" t="s">
        <v>751</v>
      </c>
      <c r="AF175" s="560" t="s">
        <v>751</v>
      </c>
      <c r="AG175" s="560" t="s">
        <v>751</v>
      </c>
      <c r="AH175" s="560" t="s">
        <v>751</v>
      </c>
      <c r="AI175" s="565"/>
      <c r="AJ175" s="565"/>
      <c r="AK175" s="560" t="s">
        <v>751</v>
      </c>
      <c r="AL175" s="565"/>
      <c r="AM175" s="565"/>
      <c r="AN175" s="560" t="s">
        <v>751</v>
      </c>
      <c r="AO175" s="565"/>
      <c r="AP175" s="565"/>
      <c r="AQ175" s="560" t="s">
        <v>751</v>
      </c>
      <c r="AR175" s="566">
        <v>42061</v>
      </c>
      <c r="AS175" s="560" t="s">
        <v>751</v>
      </c>
      <c r="AT175" s="560" t="s">
        <v>751</v>
      </c>
      <c r="AU175" s="560" t="s">
        <v>751</v>
      </c>
      <c r="AV175" s="560" t="s">
        <v>751</v>
      </c>
      <c r="AW175" s="560" t="s">
        <v>751</v>
      </c>
      <c r="AX175" s="560" t="s">
        <v>751</v>
      </c>
      <c r="AY175" s="560" t="s">
        <v>751</v>
      </c>
      <c r="AZ175" s="560" t="s">
        <v>751</v>
      </c>
      <c r="BA175" s="560" t="s">
        <v>751</v>
      </c>
      <c r="BB175" s="565"/>
      <c r="BC175" s="565"/>
      <c r="BD175" s="560" t="s">
        <v>751</v>
      </c>
      <c r="BE175" s="564"/>
      <c r="BF175" s="564"/>
      <c r="BG175" s="560" t="s">
        <v>751</v>
      </c>
      <c r="BH175" s="564"/>
      <c r="BI175" s="564"/>
      <c r="BJ175" s="560" t="s">
        <v>751</v>
      </c>
      <c r="BK175" s="560" t="s">
        <v>751</v>
      </c>
      <c r="BL175" s="560" t="s">
        <v>751</v>
      </c>
      <c r="BM175" s="560" t="s">
        <v>751</v>
      </c>
      <c r="BN175" s="562"/>
      <c r="BO175" s="562"/>
      <c r="BP175" s="560" t="s">
        <v>751</v>
      </c>
      <c r="BQ175" s="560" t="s">
        <v>751</v>
      </c>
      <c r="BR175" s="563" t="s">
        <v>758</v>
      </c>
      <c r="BS175" s="560" t="s">
        <v>751</v>
      </c>
      <c r="BT175" s="562" t="s">
        <v>758</v>
      </c>
      <c r="BU175" s="562" t="s">
        <v>758</v>
      </c>
      <c r="BV175" s="560" t="s">
        <v>751</v>
      </c>
    </row>
    <row r="176" spans="1:74" x14ac:dyDescent="0.25">
      <c r="A176" s="566">
        <v>42062</v>
      </c>
      <c r="B176" s="560" t="s">
        <v>751</v>
      </c>
      <c r="C176" s="560" t="s">
        <v>751</v>
      </c>
      <c r="D176" s="560" t="s">
        <v>751</v>
      </c>
      <c r="E176" s="560" t="s">
        <v>751</v>
      </c>
      <c r="F176" s="560" t="s">
        <v>751</v>
      </c>
      <c r="G176" s="560" t="s">
        <v>751</v>
      </c>
      <c r="H176" s="560" t="s">
        <v>751</v>
      </c>
      <c r="I176" s="560" t="s">
        <v>751</v>
      </c>
      <c r="J176" s="560" t="s">
        <v>751</v>
      </c>
      <c r="K176" s="560" t="s">
        <v>751</v>
      </c>
      <c r="L176" s="560" t="s">
        <v>751</v>
      </c>
      <c r="M176" s="560" t="s">
        <v>751</v>
      </c>
      <c r="N176" s="560" t="s">
        <v>751</v>
      </c>
      <c r="O176" s="560" t="s">
        <v>751</v>
      </c>
      <c r="P176" s="560" t="s">
        <v>751</v>
      </c>
      <c r="Q176" s="560" t="s">
        <v>751</v>
      </c>
      <c r="R176" s="560" t="s">
        <v>751</v>
      </c>
      <c r="S176" s="560" t="s">
        <v>751</v>
      </c>
      <c r="T176" s="560" t="s">
        <v>751</v>
      </c>
      <c r="U176" s="560" t="s">
        <v>751</v>
      </c>
      <c r="V176" s="560" t="s">
        <v>751</v>
      </c>
      <c r="W176" s="570"/>
      <c r="X176" s="570"/>
      <c r="Y176" s="570"/>
      <c r="Z176" s="565"/>
      <c r="AA176" s="565"/>
      <c r="AB176" s="560" t="s">
        <v>751</v>
      </c>
      <c r="AC176" s="565"/>
      <c r="AD176" s="565"/>
      <c r="AE176" s="560" t="s">
        <v>751</v>
      </c>
      <c r="AF176" s="560" t="s">
        <v>751</v>
      </c>
      <c r="AG176" s="560" t="s">
        <v>751</v>
      </c>
      <c r="AH176" s="560" t="s">
        <v>751</v>
      </c>
      <c r="AI176" s="565"/>
      <c r="AJ176" s="565"/>
      <c r="AK176" s="560" t="s">
        <v>751</v>
      </c>
      <c r="AL176" s="565"/>
      <c r="AM176" s="565"/>
      <c r="AN176" s="560" t="s">
        <v>751</v>
      </c>
      <c r="AO176" s="565"/>
      <c r="AP176" s="565"/>
      <c r="AQ176" s="560" t="s">
        <v>751</v>
      </c>
      <c r="AR176" s="566">
        <v>42062</v>
      </c>
      <c r="AS176" s="560" t="s">
        <v>751</v>
      </c>
      <c r="AT176" s="560" t="s">
        <v>751</v>
      </c>
      <c r="AU176" s="560" t="s">
        <v>751</v>
      </c>
      <c r="AV176" s="560" t="s">
        <v>751</v>
      </c>
      <c r="AW176" s="560" t="s">
        <v>751</v>
      </c>
      <c r="AX176" s="560" t="s">
        <v>751</v>
      </c>
      <c r="AY176" s="560" t="s">
        <v>751</v>
      </c>
      <c r="AZ176" s="560" t="s">
        <v>751</v>
      </c>
      <c r="BA176" s="560" t="s">
        <v>751</v>
      </c>
      <c r="BB176" s="565"/>
      <c r="BC176" s="565"/>
      <c r="BD176" s="560" t="s">
        <v>751</v>
      </c>
      <c r="BE176" s="564"/>
      <c r="BF176" s="564"/>
      <c r="BG176" s="560" t="s">
        <v>751</v>
      </c>
      <c r="BH176" s="564"/>
      <c r="BI176" s="564"/>
      <c r="BJ176" s="560" t="s">
        <v>751</v>
      </c>
      <c r="BK176" s="560" t="s">
        <v>751</v>
      </c>
      <c r="BL176" s="560" t="s">
        <v>751</v>
      </c>
      <c r="BM176" s="560" t="s">
        <v>751</v>
      </c>
      <c r="BN176" s="562"/>
      <c r="BO176" s="562"/>
      <c r="BP176" s="560" t="s">
        <v>751</v>
      </c>
      <c r="BQ176" s="560" t="s">
        <v>751</v>
      </c>
      <c r="BR176" s="560" t="s">
        <v>751</v>
      </c>
      <c r="BS176" s="560" t="s">
        <v>751</v>
      </c>
      <c r="BT176" s="562" t="s">
        <v>758</v>
      </c>
      <c r="BU176" s="562" t="s">
        <v>758</v>
      </c>
      <c r="BV176" s="560" t="s">
        <v>751</v>
      </c>
    </row>
    <row r="177" spans="1:74" x14ac:dyDescent="0.25">
      <c r="A177" s="566">
        <v>42063</v>
      </c>
      <c r="B177" s="560" t="s">
        <v>751</v>
      </c>
      <c r="C177" s="560" t="s">
        <v>751</v>
      </c>
      <c r="D177" s="560" t="s">
        <v>751</v>
      </c>
      <c r="E177" s="560" t="s">
        <v>751</v>
      </c>
      <c r="F177" s="560" t="s">
        <v>751</v>
      </c>
      <c r="G177" s="560" t="s">
        <v>751</v>
      </c>
      <c r="H177" s="560" t="s">
        <v>751</v>
      </c>
      <c r="I177" s="560" t="s">
        <v>751</v>
      </c>
      <c r="J177" s="560" t="s">
        <v>751</v>
      </c>
      <c r="K177" s="560" t="s">
        <v>751</v>
      </c>
      <c r="L177" s="560" t="s">
        <v>751</v>
      </c>
      <c r="M177" s="560" t="s">
        <v>751</v>
      </c>
      <c r="N177" s="560" t="s">
        <v>751</v>
      </c>
      <c r="O177" s="560" t="s">
        <v>751</v>
      </c>
      <c r="P177" s="560" t="s">
        <v>751</v>
      </c>
      <c r="Q177" s="560" t="s">
        <v>751</v>
      </c>
      <c r="R177" s="560" t="s">
        <v>751</v>
      </c>
      <c r="S177" s="560" t="s">
        <v>751</v>
      </c>
      <c r="T177" s="560" t="s">
        <v>751</v>
      </c>
      <c r="U177" s="560" t="s">
        <v>751</v>
      </c>
      <c r="V177" s="560" t="s">
        <v>751</v>
      </c>
      <c r="W177" s="570"/>
      <c r="X177" s="570"/>
      <c r="Y177" s="570"/>
      <c r="Z177" s="565"/>
      <c r="AA177" s="565"/>
      <c r="AB177" s="560" t="s">
        <v>751</v>
      </c>
      <c r="AC177" s="565"/>
      <c r="AD177" s="565"/>
      <c r="AE177" s="560" t="s">
        <v>751</v>
      </c>
      <c r="AF177" s="560" t="s">
        <v>751</v>
      </c>
      <c r="AG177" s="560" t="s">
        <v>751</v>
      </c>
      <c r="AH177" s="560" t="s">
        <v>751</v>
      </c>
      <c r="AI177" s="565"/>
      <c r="AJ177" s="565"/>
      <c r="AK177" s="560" t="s">
        <v>751</v>
      </c>
      <c r="AL177" s="565"/>
      <c r="AM177" s="565"/>
      <c r="AN177" s="560" t="s">
        <v>751</v>
      </c>
      <c r="AO177" s="565"/>
      <c r="AP177" s="565"/>
      <c r="AQ177" s="560" t="s">
        <v>751</v>
      </c>
      <c r="AR177" s="566">
        <v>42063</v>
      </c>
      <c r="AS177" s="560" t="s">
        <v>751</v>
      </c>
      <c r="AT177" s="560" t="s">
        <v>751</v>
      </c>
      <c r="AU177" s="560" t="s">
        <v>751</v>
      </c>
      <c r="AV177" s="560" t="s">
        <v>751</v>
      </c>
      <c r="AW177" s="560" t="s">
        <v>751</v>
      </c>
      <c r="AX177" s="560" t="s">
        <v>751</v>
      </c>
      <c r="AY177" s="560" t="s">
        <v>751</v>
      </c>
      <c r="AZ177" s="560" t="s">
        <v>751</v>
      </c>
      <c r="BA177" s="560" t="s">
        <v>751</v>
      </c>
      <c r="BB177" s="565"/>
      <c r="BC177" s="565"/>
      <c r="BD177" s="560" t="s">
        <v>751</v>
      </c>
      <c r="BE177" s="564"/>
      <c r="BF177" s="564"/>
      <c r="BG177" s="560" t="s">
        <v>751</v>
      </c>
      <c r="BH177" s="564"/>
      <c r="BI177" s="564"/>
      <c r="BJ177" s="560" t="s">
        <v>751</v>
      </c>
      <c r="BK177" s="560" t="s">
        <v>751</v>
      </c>
      <c r="BL177" s="560" t="s">
        <v>751</v>
      </c>
      <c r="BM177" s="560" t="s">
        <v>751</v>
      </c>
      <c r="BN177" s="562"/>
      <c r="BO177" s="562"/>
      <c r="BP177" s="560" t="s">
        <v>751</v>
      </c>
      <c r="BQ177" s="560" t="s">
        <v>751</v>
      </c>
      <c r="BR177" s="560" t="s">
        <v>751</v>
      </c>
      <c r="BS177" s="560" t="s">
        <v>751</v>
      </c>
      <c r="BT177" s="562" t="s">
        <v>758</v>
      </c>
      <c r="BU177" s="562" t="s">
        <v>758</v>
      </c>
      <c r="BV177" s="560" t="s">
        <v>751</v>
      </c>
    </row>
    <row r="178" spans="1:74" x14ac:dyDescent="0.25">
      <c r="A178" s="566">
        <v>42064</v>
      </c>
      <c r="B178" s="567" t="s">
        <v>751</v>
      </c>
      <c r="C178" s="572" t="s">
        <v>751</v>
      </c>
      <c r="D178" s="560" t="s">
        <v>751</v>
      </c>
      <c r="E178" s="560" t="s">
        <v>751</v>
      </c>
      <c r="F178" s="560" t="s">
        <v>751</v>
      </c>
      <c r="G178" s="560" t="s">
        <v>751</v>
      </c>
      <c r="H178" s="560" t="s">
        <v>751</v>
      </c>
      <c r="I178" s="560" t="s">
        <v>751</v>
      </c>
      <c r="J178" s="560" t="s">
        <v>751</v>
      </c>
      <c r="K178" s="560" t="s">
        <v>751</v>
      </c>
      <c r="L178" s="560" t="s">
        <v>751</v>
      </c>
      <c r="M178" s="560" t="s">
        <v>751</v>
      </c>
      <c r="N178" s="560" t="s">
        <v>751</v>
      </c>
      <c r="O178" s="560" t="s">
        <v>751</v>
      </c>
      <c r="P178" s="560" t="s">
        <v>751</v>
      </c>
      <c r="Q178" s="560" t="s">
        <v>751</v>
      </c>
      <c r="R178" s="560" t="s">
        <v>751</v>
      </c>
      <c r="S178" s="560" t="s">
        <v>751</v>
      </c>
      <c r="T178" s="560" t="s">
        <v>751</v>
      </c>
      <c r="U178" s="560" t="s">
        <v>751</v>
      </c>
      <c r="V178" s="560" t="s">
        <v>751</v>
      </c>
      <c r="W178" s="570"/>
      <c r="X178" s="570"/>
      <c r="Y178" s="570"/>
      <c r="Z178" s="565"/>
      <c r="AA178" s="565"/>
      <c r="AB178" s="560" t="s">
        <v>751</v>
      </c>
      <c r="AC178" s="565"/>
      <c r="AD178" s="565"/>
      <c r="AE178" s="560" t="s">
        <v>751</v>
      </c>
      <c r="AF178" s="560" t="s">
        <v>751</v>
      </c>
      <c r="AG178" s="560" t="s">
        <v>751</v>
      </c>
      <c r="AH178" s="560" t="s">
        <v>751</v>
      </c>
      <c r="AI178" s="565"/>
      <c r="AJ178" s="565"/>
      <c r="AK178" s="560" t="s">
        <v>751</v>
      </c>
      <c r="AL178" s="565"/>
      <c r="AM178" s="565"/>
      <c r="AN178" s="560" t="s">
        <v>751</v>
      </c>
      <c r="AO178" s="565"/>
      <c r="AP178" s="565"/>
      <c r="AQ178" s="560" t="s">
        <v>751</v>
      </c>
      <c r="AR178" s="566">
        <v>42064</v>
      </c>
      <c r="AS178" s="560" t="s">
        <v>751</v>
      </c>
      <c r="AT178" s="560" t="s">
        <v>751</v>
      </c>
      <c r="AU178" s="560" t="s">
        <v>751</v>
      </c>
      <c r="AV178" s="560" t="s">
        <v>751</v>
      </c>
      <c r="AW178" s="560" t="s">
        <v>751</v>
      </c>
      <c r="AX178" s="560" t="s">
        <v>751</v>
      </c>
      <c r="AY178" s="560" t="s">
        <v>751</v>
      </c>
      <c r="AZ178" s="560" t="s">
        <v>751</v>
      </c>
      <c r="BA178" s="560" t="s">
        <v>751</v>
      </c>
      <c r="BB178" s="565"/>
      <c r="BC178" s="565"/>
      <c r="BD178" s="560" t="s">
        <v>751</v>
      </c>
      <c r="BE178" s="564"/>
      <c r="BF178" s="564"/>
      <c r="BG178" s="560" t="s">
        <v>751</v>
      </c>
      <c r="BH178" s="564"/>
      <c r="BI178" s="564"/>
      <c r="BJ178" s="560" t="s">
        <v>751</v>
      </c>
      <c r="BK178" s="560" t="s">
        <v>751</v>
      </c>
      <c r="BL178" s="560" t="s">
        <v>751</v>
      </c>
      <c r="BM178" s="560" t="s">
        <v>751</v>
      </c>
      <c r="BN178" s="562"/>
      <c r="BO178" s="562"/>
      <c r="BP178" s="560" t="s">
        <v>751</v>
      </c>
      <c r="BQ178" s="560" t="s">
        <v>751</v>
      </c>
      <c r="BR178" s="560" t="s">
        <v>751</v>
      </c>
      <c r="BS178" s="560" t="s">
        <v>751</v>
      </c>
      <c r="BT178" s="562" t="s">
        <v>758</v>
      </c>
      <c r="BU178" s="562" t="s">
        <v>758</v>
      </c>
      <c r="BV178" s="560" t="s">
        <v>751</v>
      </c>
    </row>
    <row r="179" spans="1:74" x14ac:dyDescent="0.25">
      <c r="A179" s="566">
        <v>42065</v>
      </c>
      <c r="B179" s="567" t="s">
        <v>751</v>
      </c>
      <c r="C179" s="572" t="s">
        <v>751</v>
      </c>
      <c r="D179" s="560" t="s">
        <v>751</v>
      </c>
      <c r="E179" s="560" t="s">
        <v>751</v>
      </c>
      <c r="F179" s="560" t="s">
        <v>751</v>
      </c>
      <c r="G179" s="560" t="s">
        <v>751</v>
      </c>
      <c r="H179" s="560" t="s">
        <v>751</v>
      </c>
      <c r="I179" s="560" t="s">
        <v>751</v>
      </c>
      <c r="J179" s="560" t="s">
        <v>751</v>
      </c>
      <c r="K179" s="560" t="s">
        <v>751</v>
      </c>
      <c r="L179" s="560" t="s">
        <v>751</v>
      </c>
      <c r="M179" s="560" t="s">
        <v>751</v>
      </c>
      <c r="N179" s="560" t="s">
        <v>751</v>
      </c>
      <c r="O179" s="560" t="s">
        <v>751</v>
      </c>
      <c r="P179" s="560" t="s">
        <v>751</v>
      </c>
      <c r="Q179" s="560" t="s">
        <v>751</v>
      </c>
      <c r="R179" s="560" t="s">
        <v>751</v>
      </c>
      <c r="S179" s="560" t="s">
        <v>751</v>
      </c>
      <c r="T179" s="560" t="s">
        <v>751</v>
      </c>
      <c r="U179" s="560" t="s">
        <v>751</v>
      </c>
      <c r="V179" s="560" t="s">
        <v>751</v>
      </c>
      <c r="W179" s="570"/>
      <c r="X179" s="570"/>
      <c r="Y179" s="570"/>
      <c r="Z179" s="565"/>
      <c r="AA179" s="565"/>
      <c r="AB179" s="567" t="s">
        <v>751</v>
      </c>
      <c r="AC179" s="565"/>
      <c r="AD179" s="565"/>
      <c r="AE179" s="560" t="s">
        <v>751</v>
      </c>
      <c r="AF179" s="560" t="s">
        <v>751</v>
      </c>
      <c r="AG179" s="560" t="s">
        <v>751</v>
      </c>
      <c r="AH179" s="560" t="s">
        <v>751</v>
      </c>
      <c r="AI179" s="565"/>
      <c r="AJ179" s="565"/>
      <c r="AK179" s="560" t="s">
        <v>751</v>
      </c>
      <c r="AL179" s="565"/>
      <c r="AM179" s="565"/>
      <c r="AN179" s="560" t="s">
        <v>751</v>
      </c>
      <c r="AO179" s="565"/>
      <c r="AP179" s="565"/>
      <c r="AQ179" s="560" t="s">
        <v>751</v>
      </c>
      <c r="AR179" s="566">
        <v>42065</v>
      </c>
      <c r="AS179" s="560" t="s">
        <v>751</v>
      </c>
      <c r="AT179" s="560" t="s">
        <v>751</v>
      </c>
      <c r="AU179" s="560" t="s">
        <v>751</v>
      </c>
      <c r="AV179" s="560" t="s">
        <v>751</v>
      </c>
      <c r="AW179" s="560" t="s">
        <v>751</v>
      </c>
      <c r="AX179" s="560" t="s">
        <v>751</v>
      </c>
      <c r="AY179" s="560" t="s">
        <v>751</v>
      </c>
      <c r="AZ179" s="560" t="s">
        <v>751</v>
      </c>
      <c r="BA179" s="560" t="s">
        <v>751</v>
      </c>
      <c r="BB179" s="565"/>
      <c r="BC179" s="565"/>
      <c r="BD179" s="560" t="s">
        <v>751</v>
      </c>
      <c r="BE179" s="564"/>
      <c r="BF179" s="564"/>
      <c r="BG179" s="560" t="s">
        <v>751</v>
      </c>
      <c r="BH179" s="564"/>
      <c r="BI179" s="564"/>
      <c r="BJ179" s="560" t="s">
        <v>751</v>
      </c>
      <c r="BK179" s="560" t="s">
        <v>751</v>
      </c>
      <c r="BL179" s="560" t="s">
        <v>751</v>
      </c>
      <c r="BM179" s="560" t="s">
        <v>751</v>
      </c>
      <c r="BN179" s="562"/>
      <c r="BO179" s="562"/>
      <c r="BP179" s="560" t="s">
        <v>751</v>
      </c>
      <c r="BQ179" s="560" t="s">
        <v>751</v>
      </c>
      <c r="BR179" s="560" t="s">
        <v>751</v>
      </c>
      <c r="BS179" s="560" t="s">
        <v>751</v>
      </c>
      <c r="BT179" s="567" t="s">
        <v>751</v>
      </c>
      <c r="BU179" s="567" t="s">
        <v>751</v>
      </c>
      <c r="BV179" s="560" t="s">
        <v>751</v>
      </c>
    </row>
    <row r="180" spans="1:74" x14ac:dyDescent="0.25">
      <c r="A180" s="566">
        <v>42066</v>
      </c>
      <c r="B180" s="560" t="s">
        <v>751</v>
      </c>
      <c r="C180" s="572" t="s">
        <v>751</v>
      </c>
      <c r="D180" s="560" t="s">
        <v>751</v>
      </c>
      <c r="E180" s="560" t="s">
        <v>751</v>
      </c>
      <c r="F180" s="560" t="s">
        <v>751</v>
      </c>
      <c r="G180" s="560" t="s">
        <v>751</v>
      </c>
      <c r="H180" s="560" t="s">
        <v>751</v>
      </c>
      <c r="I180" s="560" t="s">
        <v>751</v>
      </c>
      <c r="J180" s="560" t="s">
        <v>751</v>
      </c>
      <c r="K180" s="560" t="s">
        <v>751</v>
      </c>
      <c r="L180" s="560" t="s">
        <v>751</v>
      </c>
      <c r="M180" s="560" t="s">
        <v>751</v>
      </c>
      <c r="N180" s="560" t="s">
        <v>751</v>
      </c>
      <c r="O180" s="560" t="s">
        <v>751</v>
      </c>
      <c r="P180" s="560" t="s">
        <v>751</v>
      </c>
      <c r="Q180" s="560" t="s">
        <v>751</v>
      </c>
      <c r="R180" s="560" t="s">
        <v>751</v>
      </c>
      <c r="S180" s="560" t="s">
        <v>751</v>
      </c>
      <c r="T180" s="560" t="s">
        <v>751</v>
      </c>
      <c r="U180" s="560" t="s">
        <v>751</v>
      </c>
      <c r="V180" s="560" t="s">
        <v>751</v>
      </c>
      <c r="W180" s="570"/>
      <c r="X180" s="570"/>
      <c r="Y180" s="570"/>
      <c r="Z180" s="565"/>
      <c r="AA180" s="565"/>
      <c r="AB180" s="560" t="s">
        <v>751</v>
      </c>
      <c r="AC180" s="565"/>
      <c r="AD180" s="565"/>
      <c r="AE180" s="560" t="s">
        <v>751</v>
      </c>
      <c r="AF180" s="560" t="s">
        <v>751</v>
      </c>
      <c r="AG180" s="560" t="s">
        <v>751</v>
      </c>
      <c r="AH180" s="560" t="s">
        <v>751</v>
      </c>
      <c r="AI180" s="565"/>
      <c r="AJ180" s="565"/>
      <c r="AK180" s="560" t="s">
        <v>751</v>
      </c>
      <c r="AL180" s="565"/>
      <c r="AM180" s="565"/>
      <c r="AN180" s="560" t="s">
        <v>751</v>
      </c>
      <c r="AO180" s="565"/>
      <c r="AP180" s="565"/>
      <c r="AQ180" s="560" t="s">
        <v>751</v>
      </c>
      <c r="AR180" s="566">
        <v>42066</v>
      </c>
      <c r="AS180" s="560" t="s">
        <v>751</v>
      </c>
      <c r="AT180" s="560" t="s">
        <v>751</v>
      </c>
      <c r="AU180" s="560" t="s">
        <v>751</v>
      </c>
      <c r="AV180" s="560" t="s">
        <v>751</v>
      </c>
      <c r="AW180" s="560" t="s">
        <v>751</v>
      </c>
      <c r="AX180" s="560" t="s">
        <v>751</v>
      </c>
      <c r="AY180" s="560" t="s">
        <v>751</v>
      </c>
      <c r="AZ180" s="560" t="s">
        <v>751</v>
      </c>
      <c r="BA180" s="560" t="s">
        <v>751</v>
      </c>
      <c r="BB180" s="565"/>
      <c r="BC180" s="565"/>
      <c r="BD180" s="560" t="s">
        <v>751</v>
      </c>
      <c r="BE180" s="564"/>
      <c r="BF180" s="564"/>
      <c r="BG180" s="560" t="s">
        <v>751</v>
      </c>
      <c r="BH180" s="564"/>
      <c r="BI180" s="564"/>
      <c r="BJ180" s="560" t="s">
        <v>751</v>
      </c>
      <c r="BK180" s="560" t="s">
        <v>751</v>
      </c>
      <c r="BL180" s="560" t="s">
        <v>751</v>
      </c>
      <c r="BM180" s="560" t="s">
        <v>751</v>
      </c>
      <c r="BN180" s="562"/>
      <c r="BO180" s="562"/>
      <c r="BP180" s="560" t="s">
        <v>751</v>
      </c>
      <c r="BQ180" s="560" t="s">
        <v>751</v>
      </c>
      <c r="BR180" s="560" t="s">
        <v>751</v>
      </c>
      <c r="BS180" s="560" t="s">
        <v>751</v>
      </c>
      <c r="BT180" s="562" t="s">
        <v>758</v>
      </c>
      <c r="BU180" s="562" t="s">
        <v>758</v>
      </c>
      <c r="BV180" s="560" t="s">
        <v>751</v>
      </c>
    </row>
    <row r="181" spans="1:74" x14ac:dyDescent="0.25">
      <c r="A181" s="566">
        <v>42067</v>
      </c>
      <c r="B181" s="560" t="s">
        <v>751</v>
      </c>
      <c r="C181" s="571" t="s">
        <v>751</v>
      </c>
      <c r="D181" s="560" t="s">
        <v>751</v>
      </c>
      <c r="E181" s="560" t="s">
        <v>751</v>
      </c>
      <c r="F181" s="560" t="s">
        <v>751</v>
      </c>
      <c r="G181" s="560" t="s">
        <v>751</v>
      </c>
      <c r="H181" s="560" t="s">
        <v>751</v>
      </c>
      <c r="I181" s="560" t="s">
        <v>751</v>
      </c>
      <c r="J181" s="560" t="s">
        <v>751</v>
      </c>
      <c r="K181" s="560" t="s">
        <v>751</v>
      </c>
      <c r="L181" s="560" t="s">
        <v>751</v>
      </c>
      <c r="M181" s="560" t="s">
        <v>751</v>
      </c>
      <c r="N181" s="560" t="s">
        <v>751</v>
      </c>
      <c r="O181" s="560" t="s">
        <v>751</v>
      </c>
      <c r="P181" s="560" t="s">
        <v>751</v>
      </c>
      <c r="Q181" s="560" t="s">
        <v>751</v>
      </c>
      <c r="R181" s="560" t="s">
        <v>751</v>
      </c>
      <c r="S181" s="560" t="s">
        <v>751</v>
      </c>
      <c r="T181" s="560" t="s">
        <v>751</v>
      </c>
      <c r="U181" s="560" t="s">
        <v>751</v>
      </c>
      <c r="V181" s="560" t="s">
        <v>751</v>
      </c>
      <c r="W181" s="570"/>
      <c r="X181" s="570"/>
      <c r="Y181" s="570"/>
      <c r="Z181" s="565"/>
      <c r="AA181" s="565"/>
      <c r="AB181" s="560" t="s">
        <v>751</v>
      </c>
      <c r="AC181" s="565"/>
      <c r="AD181" s="565"/>
      <c r="AE181" s="560" t="s">
        <v>751</v>
      </c>
      <c r="AF181" s="560" t="s">
        <v>751</v>
      </c>
      <c r="AG181" s="560" t="s">
        <v>751</v>
      </c>
      <c r="AH181" s="560" t="s">
        <v>751</v>
      </c>
      <c r="AI181" s="565"/>
      <c r="AJ181" s="565"/>
      <c r="AK181" s="560" t="s">
        <v>751</v>
      </c>
      <c r="AL181" s="565"/>
      <c r="AM181" s="565"/>
      <c r="AN181" s="560" t="s">
        <v>751</v>
      </c>
      <c r="AO181" s="565"/>
      <c r="AP181" s="565"/>
      <c r="AQ181" s="560" t="s">
        <v>751</v>
      </c>
      <c r="AR181" s="566">
        <v>42067</v>
      </c>
      <c r="AS181" s="560" t="s">
        <v>751</v>
      </c>
      <c r="AT181" s="560" t="s">
        <v>751</v>
      </c>
      <c r="AU181" s="560" t="s">
        <v>751</v>
      </c>
      <c r="AV181" s="560" t="s">
        <v>751</v>
      </c>
      <c r="AW181" s="560" t="s">
        <v>751</v>
      </c>
      <c r="AX181" s="560" t="s">
        <v>751</v>
      </c>
      <c r="AY181" s="560" t="s">
        <v>751</v>
      </c>
      <c r="AZ181" s="560" t="s">
        <v>751</v>
      </c>
      <c r="BA181" s="560" t="s">
        <v>751</v>
      </c>
      <c r="BB181" s="565"/>
      <c r="BC181" s="565"/>
      <c r="BD181" s="560" t="s">
        <v>751</v>
      </c>
      <c r="BE181" s="564"/>
      <c r="BF181" s="564"/>
      <c r="BG181" s="560" t="s">
        <v>751</v>
      </c>
      <c r="BH181" s="564"/>
      <c r="BI181" s="564"/>
      <c r="BJ181" s="560" t="s">
        <v>751</v>
      </c>
      <c r="BK181" s="560" t="s">
        <v>751</v>
      </c>
      <c r="BL181" s="560" t="s">
        <v>751</v>
      </c>
      <c r="BM181" s="560" t="s">
        <v>751</v>
      </c>
      <c r="BN181" s="562"/>
      <c r="BO181" s="562"/>
      <c r="BP181" s="560" t="s">
        <v>751</v>
      </c>
      <c r="BQ181" s="560" t="s">
        <v>751</v>
      </c>
      <c r="BR181" s="560" t="s">
        <v>751</v>
      </c>
      <c r="BS181" s="560" t="s">
        <v>751</v>
      </c>
      <c r="BT181" s="562" t="s">
        <v>758</v>
      </c>
      <c r="BU181" s="562" t="s">
        <v>758</v>
      </c>
      <c r="BV181" s="560" t="s">
        <v>751</v>
      </c>
    </row>
    <row r="182" spans="1:74" x14ac:dyDescent="0.25">
      <c r="A182" s="566">
        <v>42068</v>
      </c>
      <c r="B182" s="560" t="s">
        <v>751</v>
      </c>
      <c r="C182" s="571" t="s">
        <v>751</v>
      </c>
      <c r="D182" s="560" t="s">
        <v>751</v>
      </c>
      <c r="E182" s="560" t="s">
        <v>751</v>
      </c>
      <c r="F182" s="560" t="s">
        <v>751</v>
      </c>
      <c r="G182" s="560" t="s">
        <v>751</v>
      </c>
      <c r="H182" s="560" t="s">
        <v>751</v>
      </c>
      <c r="I182" s="560" t="s">
        <v>751</v>
      </c>
      <c r="J182" s="560" t="s">
        <v>751</v>
      </c>
      <c r="K182" s="560" t="s">
        <v>751</v>
      </c>
      <c r="L182" s="560" t="s">
        <v>751</v>
      </c>
      <c r="M182" s="560" t="s">
        <v>751</v>
      </c>
      <c r="N182" s="560" t="s">
        <v>751</v>
      </c>
      <c r="O182" s="560" t="s">
        <v>751</v>
      </c>
      <c r="P182" s="560" t="s">
        <v>751</v>
      </c>
      <c r="Q182" s="560" t="s">
        <v>751</v>
      </c>
      <c r="R182" s="560" t="s">
        <v>751</v>
      </c>
      <c r="S182" s="560" t="s">
        <v>751</v>
      </c>
      <c r="T182" s="560" t="s">
        <v>751</v>
      </c>
      <c r="U182" s="560" t="s">
        <v>751</v>
      </c>
      <c r="V182" s="560" t="s">
        <v>751</v>
      </c>
      <c r="W182" s="570"/>
      <c r="X182" s="570"/>
      <c r="Y182" s="570"/>
      <c r="Z182" s="565"/>
      <c r="AA182" s="565"/>
      <c r="AB182" s="560" t="s">
        <v>751</v>
      </c>
      <c r="AC182" s="565"/>
      <c r="AD182" s="565"/>
      <c r="AE182" s="560" t="s">
        <v>751</v>
      </c>
      <c r="AF182" s="560" t="s">
        <v>751</v>
      </c>
      <c r="AG182" s="560" t="s">
        <v>751</v>
      </c>
      <c r="AH182" s="560" t="s">
        <v>751</v>
      </c>
      <c r="AI182" s="565"/>
      <c r="AJ182" s="565"/>
      <c r="AK182" s="560" t="s">
        <v>751</v>
      </c>
      <c r="AL182" s="565"/>
      <c r="AM182" s="565"/>
      <c r="AN182" s="560" t="s">
        <v>751</v>
      </c>
      <c r="AO182" s="565"/>
      <c r="AP182" s="565"/>
      <c r="AQ182" s="560" t="s">
        <v>751</v>
      </c>
      <c r="AR182" s="566">
        <v>42068</v>
      </c>
      <c r="AS182" s="560" t="s">
        <v>751</v>
      </c>
      <c r="AT182" s="560" t="s">
        <v>751</v>
      </c>
      <c r="AU182" s="560" t="s">
        <v>751</v>
      </c>
      <c r="AV182" s="560" t="s">
        <v>751</v>
      </c>
      <c r="AW182" s="560" t="s">
        <v>751</v>
      </c>
      <c r="AX182" s="560" t="s">
        <v>751</v>
      </c>
      <c r="AY182" s="560" t="s">
        <v>751</v>
      </c>
      <c r="AZ182" s="560" t="s">
        <v>751</v>
      </c>
      <c r="BA182" s="560" t="s">
        <v>751</v>
      </c>
      <c r="BB182" s="565"/>
      <c r="BC182" s="565"/>
      <c r="BD182" s="560" t="s">
        <v>751</v>
      </c>
      <c r="BE182" s="564"/>
      <c r="BF182" s="564"/>
      <c r="BG182" s="560" t="s">
        <v>751</v>
      </c>
      <c r="BH182" s="564"/>
      <c r="BI182" s="564"/>
      <c r="BJ182" s="560" t="s">
        <v>751</v>
      </c>
      <c r="BK182" s="560" t="s">
        <v>751</v>
      </c>
      <c r="BL182" s="560" t="s">
        <v>751</v>
      </c>
      <c r="BM182" s="560" t="s">
        <v>751</v>
      </c>
      <c r="BN182" s="562"/>
      <c r="BO182" s="562"/>
      <c r="BP182" s="560" t="s">
        <v>751</v>
      </c>
      <c r="BQ182" s="560" t="s">
        <v>751</v>
      </c>
      <c r="BR182" s="560" t="s">
        <v>751</v>
      </c>
      <c r="BS182" s="560" t="s">
        <v>751</v>
      </c>
      <c r="BT182" s="562" t="s">
        <v>758</v>
      </c>
      <c r="BU182" s="562" t="s">
        <v>758</v>
      </c>
      <c r="BV182" s="560" t="s">
        <v>751</v>
      </c>
    </row>
    <row r="183" spans="1:74" x14ac:dyDescent="0.25">
      <c r="A183" s="566">
        <v>42069</v>
      </c>
      <c r="B183" s="560" t="s">
        <v>751</v>
      </c>
      <c r="C183" s="571" t="s">
        <v>751</v>
      </c>
      <c r="D183" s="560" t="s">
        <v>751</v>
      </c>
      <c r="E183" s="560" t="s">
        <v>751</v>
      </c>
      <c r="F183" s="560" t="s">
        <v>751</v>
      </c>
      <c r="G183" s="560" t="s">
        <v>751</v>
      </c>
      <c r="H183" s="560" t="s">
        <v>751</v>
      </c>
      <c r="I183" s="560" t="s">
        <v>751</v>
      </c>
      <c r="J183" s="560" t="s">
        <v>751</v>
      </c>
      <c r="K183" s="560" t="s">
        <v>751</v>
      </c>
      <c r="L183" s="560" t="s">
        <v>751</v>
      </c>
      <c r="M183" s="560" t="s">
        <v>751</v>
      </c>
      <c r="N183" s="560" t="s">
        <v>751</v>
      </c>
      <c r="O183" s="560" t="s">
        <v>751</v>
      </c>
      <c r="P183" s="560" t="s">
        <v>751</v>
      </c>
      <c r="Q183" s="560" t="s">
        <v>751</v>
      </c>
      <c r="R183" s="560" t="s">
        <v>751</v>
      </c>
      <c r="S183" s="560" t="s">
        <v>751</v>
      </c>
      <c r="T183" s="560" t="s">
        <v>751</v>
      </c>
      <c r="U183" s="560" t="s">
        <v>751</v>
      </c>
      <c r="V183" s="560" t="s">
        <v>751</v>
      </c>
      <c r="W183" s="570"/>
      <c r="X183" s="570"/>
      <c r="Y183" s="570"/>
      <c r="Z183" s="565"/>
      <c r="AA183" s="565"/>
      <c r="AB183" s="560" t="s">
        <v>751</v>
      </c>
      <c r="AC183" s="565"/>
      <c r="AD183" s="565"/>
      <c r="AE183" s="560" t="s">
        <v>751</v>
      </c>
      <c r="AF183" s="560" t="s">
        <v>751</v>
      </c>
      <c r="AG183" s="560" t="s">
        <v>751</v>
      </c>
      <c r="AH183" s="560" t="s">
        <v>751</v>
      </c>
      <c r="AI183" s="565"/>
      <c r="AJ183" s="565"/>
      <c r="AK183" s="560" t="s">
        <v>751</v>
      </c>
      <c r="AL183" s="565"/>
      <c r="AM183" s="565"/>
      <c r="AN183" s="560" t="s">
        <v>751</v>
      </c>
      <c r="AO183" s="565"/>
      <c r="AP183" s="565"/>
      <c r="AQ183" s="560" t="s">
        <v>751</v>
      </c>
      <c r="AR183" s="566">
        <v>42069</v>
      </c>
      <c r="AS183" s="560" t="s">
        <v>751</v>
      </c>
      <c r="AT183" s="560" t="s">
        <v>751</v>
      </c>
      <c r="AU183" s="560" t="s">
        <v>751</v>
      </c>
      <c r="AV183" s="560" t="s">
        <v>751</v>
      </c>
      <c r="AW183" s="560" t="s">
        <v>751</v>
      </c>
      <c r="AX183" s="560" t="s">
        <v>751</v>
      </c>
      <c r="AY183" s="560" t="s">
        <v>751</v>
      </c>
      <c r="AZ183" s="560" t="s">
        <v>751</v>
      </c>
      <c r="BA183" s="560" t="s">
        <v>751</v>
      </c>
      <c r="BB183" s="565"/>
      <c r="BC183" s="565"/>
      <c r="BD183" s="560" t="s">
        <v>751</v>
      </c>
      <c r="BE183" s="564"/>
      <c r="BF183" s="564"/>
      <c r="BG183" s="560" t="s">
        <v>751</v>
      </c>
      <c r="BH183" s="564"/>
      <c r="BI183" s="564"/>
      <c r="BJ183" s="560" t="s">
        <v>751</v>
      </c>
      <c r="BK183" s="560" t="s">
        <v>751</v>
      </c>
      <c r="BL183" s="560" t="s">
        <v>751</v>
      </c>
      <c r="BM183" s="560" t="s">
        <v>751</v>
      </c>
      <c r="BN183" s="562"/>
      <c r="BO183" s="562"/>
      <c r="BP183" s="560" t="s">
        <v>751</v>
      </c>
      <c r="BQ183" s="560" t="s">
        <v>751</v>
      </c>
      <c r="BR183" s="560" t="s">
        <v>751</v>
      </c>
      <c r="BS183" s="560" t="s">
        <v>751</v>
      </c>
      <c r="BT183" s="562" t="s">
        <v>758</v>
      </c>
      <c r="BU183" s="562" t="s">
        <v>758</v>
      </c>
      <c r="BV183" s="560" t="s">
        <v>751</v>
      </c>
    </row>
    <row r="184" spans="1:74" x14ac:dyDescent="0.25">
      <c r="A184" s="566">
        <v>42070</v>
      </c>
      <c r="B184" s="560" t="s">
        <v>751</v>
      </c>
      <c r="C184" s="571" t="s">
        <v>751</v>
      </c>
      <c r="D184" s="560" t="s">
        <v>751</v>
      </c>
      <c r="E184" s="560" t="s">
        <v>751</v>
      </c>
      <c r="F184" s="560" t="s">
        <v>751</v>
      </c>
      <c r="G184" s="560" t="s">
        <v>751</v>
      </c>
      <c r="H184" s="560" t="s">
        <v>751</v>
      </c>
      <c r="I184" s="560" t="s">
        <v>751</v>
      </c>
      <c r="J184" s="560" t="s">
        <v>751</v>
      </c>
      <c r="K184" s="560" t="s">
        <v>751</v>
      </c>
      <c r="L184" s="560" t="s">
        <v>751</v>
      </c>
      <c r="M184" s="560" t="s">
        <v>751</v>
      </c>
      <c r="N184" s="560" t="s">
        <v>751</v>
      </c>
      <c r="O184" s="560" t="s">
        <v>751</v>
      </c>
      <c r="P184" s="560" t="s">
        <v>751</v>
      </c>
      <c r="Q184" s="560" t="s">
        <v>751</v>
      </c>
      <c r="R184" s="560" t="s">
        <v>751</v>
      </c>
      <c r="S184" s="560" t="s">
        <v>751</v>
      </c>
      <c r="T184" s="560" t="s">
        <v>751</v>
      </c>
      <c r="U184" s="560" t="s">
        <v>751</v>
      </c>
      <c r="V184" s="560" t="s">
        <v>751</v>
      </c>
      <c r="W184" s="570"/>
      <c r="X184" s="570"/>
      <c r="Y184" s="570"/>
      <c r="Z184" s="565"/>
      <c r="AA184" s="565"/>
      <c r="AB184" s="560" t="s">
        <v>751</v>
      </c>
      <c r="AC184" s="565"/>
      <c r="AD184" s="565"/>
      <c r="AE184" s="560" t="s">
        <v>751</v>
      </c>
      <c r="AF184" s="560" t="s">
        <v>751</v>
      </c>
      <c r="AG184" s="560" t="s">
        <v>751</v>
      </c>
      <c r="AH184" s="560" t="s">
        <v>751</v>
      </c>
      <c r="AI184" s="565"/>
      <c r="AJ184" s="565"/>
      <c r="AK184" s="560" t="s">
        <v>751</v>
      </c>
      <c r="AL184" s="565"/>
      <c r="AM184" s="565"/>
      <c r="AN184" s="560" t="s">
        <v>751</v>
      </c>
      <c r="AO184" s="565"/>
      <c r="AP184" s="565"/>
      <c r="AQ184" s="560" t="s">
        <v>751</v>
      </c>
      <c r="AR184" s="566">
        <v>42070</v>
      </c>
      <c r="AS184" s="560" t="s">
        <v>751</v>
      </c>
      <c r="AT184" s="560" t="s">
        <v>751</v>
      </c>
      <c r="AU184" s="560" t="s">
        <v>751</v>
      </c>
      <c r="AV184" s="560" t="s">
        <v>751</v>
      </c>
      <c r="AW184" s="560" t="s">
        <v>751</v>
      </c>
      <c r="AX184" s="560" t="s">
        <v>751</v>
      </c>
      <c r="AY184" s="560" t="s">
        <v>751</v>
      </c>
      <c r="AZ184" s="560" t="s">
        <v>751</v>
      </c>
      <c r="BA184" s="560" t="s">
        <v>751</v>
      </c>
      <c r="BB184" s="565"/>
      <c r="BC184" s="565"/>
      <c r="BD184" s="560" t="s">
        <v>751</v>
      </c>
      <c r="BE184" s="564"/>
      <c r="BF184" s="564"/>
      <c r="BG184" s="560" t="s">
        <v>751</v>
      </c>
      <c r="BH184" s="564"/>
      <c r="BI184" s="564"/>
      <c r="BJ184" s="560" t="s">
        <v>751</v>
      </c>
      <c r="BK184" s="560" t="s">
        <v>751</v>
      </c>
      <c r="BL184" s="560" t="s">
        <v>751</v>
      </c>
      <c r="BM184" s="560" t="s">
        <v>751</v>
      </c>
      <c r="BN184" s="562"/>
      <c r="BO184" s="562"/>
      <c r="BP184" s="560" t="s">
        <v>751</v>
      </c>
      <c r="BQ184" s="560" t="s">
        <v>751</v>
      </c>
      <c r="BR184" s="560" t="s">
        <v>751</v>
      </c>
      <c r="BS184" s="560" t="s">
        <v>751</v>
      </c>
      <c r="BT184" s="562" t="s">
        <v>758</v>
      </c>
      <c r="BU184" s="562" t="s">
        <v>758</v>
      </c>
      <c r="BV184" s="560" t="s">
        <v>751</v>
      </c>
    </row>
    <row r="185" spans="1:74" x14ac:dyDescent="0.25">
      <c r="A185" s="566">
        <v>42071</v>
      </c>
      <c r="B185" s="560" t="s">
        <v>751</v>
      </c>
      <c r="C185" s="571" t="s">
        <v>751</v>
      </c>
      <c r="D185" s="560" t="s">
        <v>751</v>
      </c>
      <c r="E185" s="560" t="s">
        <v>751</v>
      </c>
      <c r="F185" s="560" t="s">
        <v>751</v>
      </c>
      <c r="G185" s="560" t="s">
        <v>751</v>
      </c>
      <c r="H185" s="560" t="s">
        <v>751</v>
      </c>
      <c r="I185" s="560" t="s">
        <v>751</v>
      </c>
      <c r="J185" s="560" t="s">
        <v>751</v>
      </c>
      <c r="K185" s="560" t="s">
        <v>751</v>
      </c>
      <c r="L185" s="560" t="s">
        <v>751</v>
      </c>
      <c r="M185" s="560" t="s">
        <v>751</v>
      </c>
      <c r="N185" s="560" t="s">
        <v>751</v>
      </c>
      <c r="O185" s="560" t="s">
        <v>751</v>
      </c>
      <c r="P185" s="560" t="s">
        <v>751</v>
      </c>
      <c r="Q185" s="560" t="s">
        <v>751</v>
      </c>
      <c r="R185" s="560" t="s">
        <v>751</v>
      </c>
      <c r="S185" s="560" t="s">
        <v>751</v>
      </c>
      <c r="T185" s="560" t="s">
        <v>751</v>
      </c>
      <c r="U185" s="560" t="s">
        <v>751</v>
      </c>
      <c r="V185" s="560" t="s">
        <v>751</v>
      </c>
      <c r="W185" s="570"/>
      <c r="X185" s="570"/>
      <c r="Y185" s="570"/>
      <c r="Z185" s="565"/>
      <c r="AA185" s="565"/>
      <c r="AB185" s="560" t="s">
        <v>751</v>
      </c>
      <c r="AC185" s="565"/>
      <c r="AD185" s="565"/>
      <c r="AE185" s="560" t="s">
        <v>751</v>
      </c>
      <c r="AF185" s="560" t="s">
        <v>751</v>
      </c>
      <c r="AG185" s="560" t="s">
        <v>751</v>
      </c>
      <c r="AH185" s="560" t="s">
        <v>751</v>
      </c>
      <c r="AI185" s="565"/>
      <c r="AJ185" s="565"/>
      <c r="AK185" s="560" t="s">
        <v>751</v>
      </c>
      <c r="AL185" s="565"/>
      <c r="AM185" s="565"/>
      <c r="AN185" s="560" t="s">
        <v>751</v>
      </c>
      <c r="AO185" s="565"/>
      <c r="AP185" s="565"/>
      <c r="AQ185" s="560" t="s">
        <v>751</v>
      </c>
      <c r="AR185" s="566">
        <v>42071</v>
      </c>
      <c r="AS185" s="560" t="s">
        <v>751</v>
      </c>
      <c r="AT185" s="560" t="s">
        <v>751</v>
      </c>
      <c r="AU185" s="560" t="s">
        <v>751</v>
      </c>
      <c r="AV185" s="560" t="s">
        <v>751</v>
      </c>
      <c r="AW185" s="560" t="s">
        <v>751</v>
      </c>
      <c r="AX185" s="560" t="s">
        <v>751</v>
      </c>
      <c r="AY185" s="560" t="s">
        <v>751</v>
      </c>
      <c r="AZ185" s="560" t="s">
        <v>751</v>
      </c>
      <c r="BA185" s="560" t="s">
        <v>751</v>
      </c>
      <c r="BB185" s="565"/>
      <c r="BC185" s="565"/>
      <c r="BD185" s="560" t="s">
        <v>751</v>
      </c>
      <c r="BE185" s="564"/>
      <c r="BF185" s="564"/>
      <c r="BG185" s="560" t="s">
        <v>751</v>
      </c>
      <c r="BH185" s="564"/>
      <c r="BI185" s="564"/>
      <c r="BJ185" s="560" t="s">
        <v>751</v>
      </c>
      <c r="BK185" s="560" t="s">
        <v>751</v>
      </c>
      <c r="BL185" s="560" t="s">
        <v>751</v>
      </c>
      <c r="BM185" s="560" t="s">
        <v>751</v>
      </c>
      <c r="BN185" s="562"/>
      <c r="BO185" s="562"/>
      <c r="BP185" s="560" t="s">
        <v>751</v>
      </c>
      <c r="BQ185" s="560" t="s">
        <v>751</v>
      </c>
      <c r="BR185" s="560" t="s">
        <v>751</v>
      </c>
      <c r="BS185" s="560" t="s">
        <v>751</v>
      </c>
      <c r="BT185" s="562" t="s">
        <v>758</v>
      </c>
      <c r="BU185" s="562" t="s">
        <v>758</v>
      </c>
      <c r="BV185" s="560" t="s">
        <v>751</v>
      </c>
    </row>
    <row r="186" spans="1:74" x14ac:dyDescent="0.25">
      <c r="A186" s="566">
        <v>42072</v>
      </c>
      <c r="B186" s="560" t="s">
        <v>751</v>
      </c>
      <c r="C186" s="560" t="s">
        <v>751</v>
      </c>
      <c r="D186" s="560" t="s">
        <v>751</v>
      </c>
      <c r="E186" s="560" t="s">
        <v>751</v>
      </c>
      <c r="F186" s="560" t="s">
        <v>751</v>
      </c>
      <c r="G186" s="560" t="s">
        <v>751</v>
      </c>
      <c r="H186" s="560" t="s">
        <v>751</v>
      </c>
      <c r="I186" s="560" t="s">
        <v>751</v>
      </c>
      <c r="J186" s="560" t="s">
        <v>751</v>
      </c>
      <c r="K186" s="560" t="s">
        <v>751</v>
      </c>
      <c r="L186" s="560" t="s">
        <v>751</v>
      </c>
      <c r="M186" s="560" t="s">
        <v>751</v>
      </c>
      <c r="N186" s="560" t="s">
        <v>751</v>
      </c>
      <c r="O186" s="560" t="s">
        <v>751</v>
      </c>
      <c r="P186" s="560" t="s">
        <v>751</v>
      </c>
      <c r="Q186" s="560" t="s">
        <v>751</v>
      </c>
      <c r="R186" s="560" t="s">
        <v>751</v>
      </c>
      <c r="S186" s="560" t="s">
        <v>751</v>
      </c>
      <c r="T186" s="560" t="s">
        <v>751</v>
      </c>
      <c r="U186" s="560" t="s">
        <v>751</v>
      </c>
      <c r="V186" s="560" t="s">
        <v>751</v>
      </c>
      <c r="W186" s="570"/>
      <c r="X186" s="570"/>
      <c r="Y186" s="570"/>
      <c r="Z186" s="565"/>
      <c r="AA186" s="565"/>
      <c r="AB186" s="560" t="s">
        <v>751</v>
      </c>
      <c r="AC186" s="565"/>
      <c r="AD186" s="565"/>
      <c r="AE186" s="560" t="s">
        <v>751</v>
      </c>
      <c r="AF186" s="560" t="s">
        <v>751</v>
      </c>
      <c r="AG186" s="560" t="s">
        <v>751</v>
      </c>
      <c r="AH186" s="560" t="s">
        <v>751</v>
      </c>
      <c r="AI186" s="565"/>
      <c r="AJ186" s="565"/>
      <c r="AK186" s="560" t="s">
        <v>751</v>
      </c>
      <c r="AL186" s="565"/>
      <c r="AM186" s="565"/>
      <c r="AN186" s="560" t="s">
        <v>751</v>
      </c>
      <c r="AO186" s="565"/>
      <c r="AP186" s="565"/>
      <c r="AQ186" s="560" t="s">
        <v>751</v>
      </c>
      <c r="AR186" s="566">
        <v>42072</v>
      </c>
      <c r="AS186" s="560" t="s">
        <v>751</v>
      </c>
      <c r="AT186" s="560" t="s">
        <v>751</v>
      </c>
      <c r="AU186" s="560" t="s">
        <v>751</v>
      </c>
      <c r="AV186" s="560" t="s">
        <v>751</v>
      </c>
      <c r="AW186" s="560" t="s">
        <v>751</v>
      </c>
      <c r="AX186" s="560" t="s">
        <v>751</v>
      </c>
      <c r="AY186" s="560" t="s">
        <v>751</v>
      </c>
      <c r="AZ186" s="560" t="s">
        <v>751</v>
      </c>
      <c r="BA186" s="560" t="s">
        <v>751</v>
      </c>
      <c r="BB186" s="565"/>
      <c r="BC186" s="565"/>
      <c r="BD186" s="560" t="s">
        <v>751</v>
      </c>
      <c r="BE186" s="564"/>
      <c r="BF186" s="564"/>
      <c r="BG186" s="560" t="s">
        <v>751</v>
      </c>
      <c r="BH186" s="564"/>
      <c r="BI186" s="564"/>
      <c r="BJ186" s="560" t="s">
        <v>751</v>
      </c>
      <c r="BK186" s="560" t="s">
        <v>751</v>
      </c>
      <c r="BL186" s="560" t="s">
        <v>751</v>
      </c>
      <c r="BM186" s="560" t="s">
        <v>751</v>
      </c>
      <c r="BN186" s="562"/>
      <c r="BO186" s="562"/>
      <c r="BP186" s="560" t="s">
        <v>751</v>
      </c>
      <c r="BQ186" s="560" t="s">
        <v>751</v>
      </c>
      <c r="BR186" s="560" t="s">
        <v>751</v>
      </c>
      <c r="BS186" s="560" t="s">
        <v>751</v>
      </c>
      <c r="BT186" s="567" t="s">
        <v>751</v>
      </c>
      <c r="BU186" s="567" t="s">
        <v>751</v>
      </c>
      <c r="BV186" s="560" t="s">
        <v>751</v>
      </c>
    </row>
    <row r="187" spans="1:74" x14ac:dyDescent="0.25">
      <c r="A187" s="566">
        <v>42073</v>
      </c>
      <c r="B187" s="560" t="s">
        <v>751</v>
      </c>
      <c r="C187" s="560" t="s">
        <v>751</v>
      </c>
      <c r="D187" s="560" t="s">
        <v>751</v>
      </c>
      <c r="E187" s="560" t="s">
        <v>751</v>
      </c>
      <c r="F187" s="560" t="s">
        <v>751</v>
      </c>
      <c r="G187" s="560" t="s">
        <v>751</v>
      </c>
      <c r="H187" s="560" t="s">
        <v>751</v>
      </c>
      <c r="I187" s="560" t="s">
        <v>751</v>
      </c>
      <c r="J187" s="560" t="s">
        <v>751</v>
      </c>
      <c r="K187" s="560" t="s">
        <v>751</v>
      </c>
      <c r="L187" s="560" t="s">
        <v>751</v>
      </c>
      <c r="M187" s="560" t="s">
        <v>751</v>
      </c>
      <c r="N187" s="560" t="s">
        <v>751</v>
      </c>
      <c r="O187" s="560" t="s">
        <v>751</v>
      </c>
      <c r="P187" s="560" t="s">
        <v>751</v>
      </c>
      <c r="Q187" s="560" t="s">
        <v>751</v>
      </c>
      <c r="R187" s="560" t="s">
        <v>751</v>
      </c>
      <c r="S187" s="560" t="s">
        <v>751</v>
      </c>
      <c r="T187" s="560" t="s">
        <v>751</v>
      </c>
      <c r="U187" s="560" t="s">
        <v>751</v>
      </c>
      <c r="V187" s="560" t="s">
        <v>751</v>
      </c>
      <c r="W187" s="570"/>
      <c r="X187" s="570"/>
      <c r="Y187" s="570"/>
      <c r="Z187" s="565"/>
      <c r="AA187" s="565"/>
      <c r="AB187" s="560" t="s">
        <v>751</v>
      </c>
      <c r="AC187" s="565"/>
      <c r="AD187" s="565"/>
      <c r="AE187" s="560" t="s">
        <v>751</v>
      </c>
      <c r="AF187" s="560" t="s">
        <v>751</v>
      </c>
      <c r="AG187" s="560" t="s">
        <v>751</v>
      </c>
      <c r="AH187" s="560" t="s">
        <v>751</v>
      </c>
      <c r="AI187" s="565"/>
      <c r="AJ187" s="565"/>
      <c r="AK187" s="560" t="s">
        <v>751</v>
      </c>
      <c r="AL187" s="565"/>
      <c r="AM187" s="565"/>
      <c r="AN187" s="560" t="s">
        <v>751</v>
      </c>
      <c r="AO187" s="565"/>
      <c r="AP187" s="565"/>
      <c r="AQ187" s="560" t="s">
        <v>751</v>
      </c>
      <c r="AR187" s="566">
        <v>42073</v>
      </c>
      <c r="AS187" s="560" t="s">
        <v>751</v>
      </c>
      <c r="AT187" s="560" t="s">
        <v>751</v>
      </c>
      <c r="AU187" s="560" t="s">
        <v>751</v>
      </c>
      <c r="AV187" s="560" t="s">
        <v>751</v>
      </c>
      <c r="AW187" s="560" t="s">
        <v>751</v>
      </c>
      <c r="AX187" s="560" t="s">
        <v>751</v>
      </c>
      <c r="AY187" s="560" t="s">
        <v>751</v>
      </c>
      <c r="AZ187" s="560" t="s">
        <v>751</v>
      </c>
      <c r="BA187" s="560" t="s">
        <v>751</v>
      </c>
      <c r="BB187" s="565"/>
      <c r="BC187" s="565"/>
      <c r="BD187" s="560" t="s">
        <v>751</v>
      </c>
      <c r="BE187" s="564"/>
      <c r="BF187" s="564"/>
      <c r="BG187" s="560" t="s">
        <v>751</v>
      </c>
      <c r="BH187" s="564"/>
      <c r="BI187" s="564"/>
      <c r="BJ187" s="560" t="s">
        <v>751</v>
      </c>
      <c r="BK187" s="560" t="s">
        <v>751</v>
      </c>
      <c r="BL187" s="560" t="s">
        <v>751</v>
      </c>
      <c r="BM187" s="560" t="s">
        <v>751</v>
      </c>
      <c r="BN187" s="562"/>
      <c r="BO187" s="562"/>
      <c r="BP187" s="560" t="s">
        <v>751</v>
      </c>
      <c r="BQ187" s="560" t="s">
        <v>751</v>
      </c>
      <c r="BR187" s="560" t="s">
        <v>751</v>
      </c>
      <c r="BS187" s="560" t="s">
        <v>751</v>
      </c>
      <c r="BT187" s="562" t="s">
        <v>758</v>
      </c>
      <c r="BU187" s="562" t="s">
        <v>758</v>
      </c>
      <c r="BV187" s="560" t="s">
        <v>751</v>
      </c>
    </row>
    <row r="188" spans="1:74" x14ac:dyDescent="0.25">
      <c r="A188" s="566">
        <v>42074</v>
      </c>
      <c r="B188" s="560" t="s">
        <v>751</v>
      </c>
      <c r="C188" s="560" t="s">
        <v>751</v>
      </c>
      <c r="D188" s="560" t="s">
        <v>751</v>
      </c>
      <c r="E188" s="560" t="s">
        <v>751</v>
      </c>
      <c r="F188" s="560" t="s">
        <v>751</v>
      </c>
      <c r="G188" s="560" t="s">
        <v>751</v>
      </c>
      <c r="H188" s="560" t="s">
        <v>751</v>
      </c>
      <c r="I188" s="560" t="s">
        <v>751</v>
      </c>
      <c r="J188" s="560" t="s">
        <v>751</v>
      </c>
      <c r="K188" s="560" t="s">
        <v>751</v>
      </c>
      <c r="L188" s="560" t="s">
        <v>751</v>
      </c>
      <c r="M188" s="560" t="s">
        <v>751</v>
      </c>
      <c r="N188" s="560" t="s">
        <v>751</v>
      </c>
      <c r="O188" s="560" t="s">
        <v>751</v>
      </c>
      <c r="P188" s="560" t="s">
        <v>751</v>
      </c>
      <c r="Q188" s="560" t="s">
        <v>751</v>
      </c>
      <c r="R188" s="560" t="s">
        <v>751</v>
      </c>
      <c r="S188" s="560" t="s">
        <v>751</v>
      </c>
      <c r="T188" s="560" t="s">
        <v>751</v>
      </c>
      <c r="U188" s="560" t="s">
        <v>751</v>
      </c>
      <c r="V188" s="560" t="s">
        <v>751</v>
      </c>
      <c r="W188" s="570"/>
      <c r="X188" s="570"/>
      <c r="Y188" s="570"/>
      <c r="Z188" s="565"/>
      <c r="AA188" s="565"/>
      <c r="AB188" s="560" t="s">
        <v>751</v>
      </c>
      <c r="AC188" s="565"/>
      <c r="AD188" s="565"/>
      <c r="AE188" s="560" t="s">
        <v>751</v>
      </c>
      <c r="AF188" s="560" t="s">
        <v>751</v>
      </c>
      <c r="AG188" s="560" t="s">
        <v>751</v>
      </c>
      <c r="AH188" s="560" t="s">
        <v>751</v>
      </c>
      <c r="AI188" s="565"/>
      <c r="AJ188" s="565"/>
      <c r="AK188" s="560" t="s">
        <v>751</v>
      </c>
      <c r="AL188" s="565"/>
      <c r="AM188" s="565"/>
      <c r="AN188" s="560" t="s">
        <v>751</v>
      </c>
      <c r="AO188" s="565"/>
      <c r="AP188" s="565"/>
      <c r="AQ188" s="560" t="s">
        <v>751</v>
      </c>
      <c r="AR188" s="566">
        <v>42074</v>
      </c>
      <c r="AS188" s="560" t="s">
        <v>751</v>
      </c>
      <c r="AT188" s="560" t="s">
        <v>751</v>
      </c>
      <c r="AU188" s="560" t="s">
        <v>751</v>
      </c>
      <c r="AV188" s="560" t="s">
        <v>751</v>
      </c>
      <c r="AW188" s="560" t="s">
        <v>751</v>
      </c>
      <c r="AX188" s="560" t="s">
        <v>751</v>
      </c>
      <c r="AY188" s="560" t="s">
        <v>751</v>
      </c>
      <c r="AZ188" s="560" t="s">
        <v>751</v>
      </c>
      <c r="BA188" s="560" t="s">
        <v>751</v>
      </c>
      <c r="BB188" s="565"/>
      <c r="BC188" s="565"/>
      <c r="BD188" s="560" t="s">
        <v>751</v>
      </c>
      <c r="BE188" s="564"/>
      <c r="BF188" s="564"/>
      <c r="BG188" s="560" t="s">
        <v>751</v>
      </c>
      <c r="BH188" s="564"/>
      <c r="BI188" s="564"/>
      <c r="BJ188" s="560" t="s">
        <v>751</v>
      </c>
      <c r="BK188" s="560" t="s">
        <v>751</v>
      </c>
      <c r="BL188" s="560" t="s">
        <v>751</v>
      </c>
      <c r="BM188" s="560" t="s">
        <v>751</v>
      </c>
      <c r="BN188" s="562"/>
      <c r="BO188" s="567" t="s">
        <v>751</v>
      </c>
      <c r="BP188" s="560" t="s">
        <v>751</v>
      </c>
      <c r="BQ188" s="560" t="s">
        <v>751</v>
      </c>
      <c r="BR188" s="560" t="s">
        <v>751</v>
      </c>
      <c r="BS188" s="560" t="s">
        <v>751</v>
      </c>
      <c r="BT188" s="562" t="s">
        <v>758</v>
      </c>
      <c r="BU188" s="562" t="s">
        <v>758</v>
      </c>
      <c r="BV188" s="560" t="s">
        <v>751</v>
      </c>
    </row>
    <row r="189" spans="1:74" x14ac:dyDescent="0.25">
      <c r="A189" s="566">
        <v>42075</v>
      </c>
      <c r="B189" s="560" t="s">
        <v>751</v>
      </c>
      <c r="C189" s="560" t="s">
        <v>751</v>
      </c>
      <c r="D189" s="560" t="s">
        <v>751</v>
      </c>
      <c r="E189" s="560" t="s">
        <v>751</v>
      </c>
      <c r="F189" s="560" t="s">
        <v>751</v>
      </c>
      <c r="G189" s="560" t="s">
        <v>751</v>
      </c>
      <c r="H189" s="560" t="s">
        <v>751</v>
      </c>
      <c r="I189" s="560" t="s">
        <v>751</v>
      </c>
      <c r="J189" s="560" t="s">
        <v>751</v>
      </c>
      <c r="K189" s="560" t="s">
        <v>751</v>
      </c>
      <c r="L189" s="560" t="s">
        <v>751</v>
      </c>
      <c r="M189" s="560" t="s">
        <v>751</v>
      </c>
      <c r="N189" s="560" t="s">
        <v>751</v>
      </c>
      <c r="O189" s="560" t="s">
        <v>751</v>
      </c>
      <c r="P189" s="560" t="s">
        <v>751</v>
      </c>
      <c r="Q189" s="560" t="s">
        <v>751</v>
      </c>
      <c r="R189" s="560" t="s">
        <v>751</v>
      </c>
      <c r="S189" s="560" t="s">
        <v>751</v>
      </c>
      <c r="T189" s="560" t="s">
        <v>751</v>
      </c>
      <c r="U189" s="560" t="s">
        <v>751</v>
      </c>
      <c r="V189" s="560" t="s">
        <v>751</v>
      </c>
      <c r="W189" s="570"/>
      <c r="X189" s="570"/>
      <c r="Y189" s="570"/>
      <c r="Z189" s="565"/>
      <c r="AA189" s="565"/>
      <c r="AB189" s="560" t="s">
        <v>751</v>
      </c>
      <c r="AC189" s="565"/>
      <c r="AD189" s="565"/>
      <c r="AE189" s="560" t="s">
        <v>751</v>
      </c>
      <c r="AF189" s="560" t="s">
        <v>751</v>
      </c>
      <c r="AG189" s="560" t="s">
        <v>751</v>
      </c>
      <c r="AH189" s="560" t="s">
        <v>751</v>
      </c>
      <c r="AI189" s="565"/>
      <c r="AJ189" s="565"/>
      <c r="AK189" s="560" t="s">
        <v>751</v>
      </c>
      <c r="AL189" s="565"/>
      <c r="AM189" s="565"/>
      <c r="AN189" s="560" t="s">
        <v>751</v>
      </c>
      <c r="AO189" s="565"/>
      <c r="AP189" s="565"/>
      <c r="AQ189" s="560" t="s">
        <v>751</v>
      </c>
      <c r="AR189" s="566">
        <v>42075</v>
      </c>
      <c r="AS189" s="560" t="s">
        <v>751</v>
      </c>
      <c r="AT189" s="560" t="s">
        <v>751</v>
      </c>
      <c r="AU189" s="560" t="s">
        <v>751</v>
      </c>
      <c r="AV189" s="560" t="s">
        <v>751</v>
      </c>
      <c r="AW189" s="560" t="s">
        <v>751</v>
      </c>
      <c r="AX189" s="560" t="s">
        <v>751</v>
      </c>
      <c r="AY189" s="560" t="s">
        <v>751</v>
      </c>
      <c r="AZ189" s="560" t="s">
        <v>751</v>
      </c>
      <c r="BA189" s="560" t="s">
        <v>751</v>
      </c>
      <c r="BB189" s="565"/>
      <c r="BC189" s="565"/>
      <c r="BD189" s="560" t="s">
        <v>751</v>
      </c>
      <c r="BE189" s="564"/>
      <c r="BF189" s="564"/>
      <c r="BG189" s="560" t="s">
        <v>751</v>
      </c>
      <c r="BH189" s="564"/>
      <c r="BI189" s="564"/>
      <c r="BJ189" s="560" t="s">
        <v>751</v>
      </c>
      <c r="BK189" s="560" t="s">
        <v>751</v>
      </c>
      <c r="BL189" s="560" t="s">
        <v>751</v>
      </c>
      <c r="BM189" s="560" t="s">
        <v>751</v>
      </c>
      <c r="BN189" s="562"/>
      <c r="BO189" s="562"/>
      <c r="BP189" s="560" t="s">
        <v>751</v>
      </c>
      <c r="BQ189" s="560" t="s">
        <v>751</v>
      </c>
      <c r="BR189" s="560" t="s">
        <v>751</v>
      </c>
      <c r="BS189" s="560" t="s">
        <v>751</v>
      </c>
      <c r="BT189" s="562" t="s">
        <v>758</v>
      </c>
      <c r="BU189" s="562" t="s">
        <v>758</v>
      </c>
      <c r="BV189" s="560" t="s">
        <v>751</v>
      </c>
    </row>
    <row r="190" spans="1:74" x14ac:dyDescent="0.25">
      <c r="A190" s="566">
        <v>42076</v>
      </c>
      <c r="B190" s="560" t="s">
        <v>751</v>
      </c>
      <c r="C190" s="560" t="s">
        <v>751</v>
      </c>
      <c r="D190" s="560" t="s">
        <v>751</v>
      </c>
      <c r="E190" s="560" t="s">
        <v>751</v>
      </c>
      <c r="F190" s="560" t="s">
        <v>751</v>
      </c>
      <c r="G190" s="560" t="s">
        <v>751</v>
      </c>
      <c r="H190" s="560" t="s">
        <v>751</v>
      </c>
      <c r="I190" s="560" t="s">
        <v>751</v>
      </c>
      <c r="J190" s="560" t="s">
        <v>751</v>
      </c>
      <c r="K190" s="560" t="s">
        <v>751</v>
      </c>
      <c r="L190" s="560" t="s">
        <v>751</v>
      </c>
      <c r="M190" s="560" t="s">
        <v>751</v>
      </c>
      <c r="N190" s="560" t="s">
        <v>751</v>
      </c>
      <c r="O190" s="560" t="s">
        <v>751</v>
      </c>
      <c r="P190" s="560" t="s">
        <v>751</v>
      </c>
      <c r="Q190" s="560" t="s">
        <v>751</v>
      </c>
      <c r="R190" s="560" t="s">
        <v>751</v>
      </c>
      <c r="S190" s="560" t="s">
        <v>751</v>
      </c>
      <c r="T190" s="560" t="s">
        <v>751</v>
      </c>
      <c r="U190" s="560" t="s">
        <v>751</v>
      </c>
      <c r="V190" s="560" t="s">
        <v>751</v>
      </c>
      <c r="W190" s="570"/>
      <c r="X190" s="570"/>
      <c r="Y190" s="570"/>
      <c r="Z190" s="565"/>
      <c r="AA190" s="565"/>
      <c r="AB190" s="560" t="s">
        <v>751</v>
      </c>
      <c r="AC190" s="565"/>
      <c r="AD190" s="565"/>
      <c r="AE190" s="560" t="s">
        <v>751</v>
      </c>
      <c r="AF190" s="560" t="s">
        <v>751</v>
      </c>
      <c r="AG190" s="560" t="s">
        <v>751</v>
      </c>
      <c r="AH190" s="560" t="s">
        <v>751</v>
      </c>
      <c r="AI190" s="565"/>
      <c r="AJ190" s="565"/>
      <c r="AK190" s="560" t="s">
        <v>751</v>
      </c>
      <c r="AL190" s="565"/>
      <c r="AM190" s="565"/>
      <c r="AN190" s="560" t="s">
        <v>751</v>
      </c>
      <c r="AO190" s="565"/>
      <c r="AP190" s="565"/>
      <c r="AQ190" s="560" t="s">
        <v>751</v>
      </c>
      <c r="AR190" s="566">
        <v>42076</v>
      </c>
      <c r="AS190" s="560" t="s">
        <v>751</v>
      </c>
      <c r="AT190" s="560" t="s">
        <v>751</v>
      </c>
      <c r="AU190" s="560" t="s">
        <v>751</v>
      </c>
      <c r="AV190" s="560" t="s">
        <v>751</v>
      </c>
      <c r="AW190" s="560" t="s">
        <v>751</v>
      </c>
      <c r="AX190" s="560" t="s">
        <v>751</v>
      </c>
      <c r="AY190" s="560" t="s">
        <v>751</v>
      </c>
      <c r="AZ190" s="560" t="s">
        <v>751</v>
      </c>
      <c r="BA190" s="560" t="s">
        <v>751</v>
      </c>
      <c r="BB190" s="565"/>
      <c r="BC190" s="565"/>
      <c r="BD190" s="560" t="s">
        <v>751</v>
      </c>
      <c r="BE190" s="564"/>
      <c r="BF190" s="564"/>
      <c r="BG190" s="560" t="s">
        <v>751</v>
      </c>
      <c r="BH190" s="564"/>
      <c r="BI190" s="564"/>
      <c r="BJ190" s="560" t="s">
        <v>751</v>
      </c>
      <c r="BK190" s="560" t="s">
        <v>751</v>
      </c>
      <c r="BL190" s="560" t="s">
        <v>751</v>
      </c>
      <c r="BM190" s="560" t="s">
        <v>751</v>
      </c>
      <c r="BN190" s="562"/>
      <c r="BO190" s="567" t="s">
        <v>751</v>
      </c>
      <c r="BP190" s="560" t="s">
        <v>751</v>
      </c>
      <c r="BQ190" s="560" t="s">
        <v>751</v>
      </c>
      <c r="BR190" s="560" t="s">
        <v>751</v>
      </c>
      <c r="BS190" s="560" t="s">
        <v>751</v>
      </c>
      <c r="BT190" s="562" t="s">
        <v>758</v>
      </c>
      <c r="BU190" s="562" t="s">
        <v>758</v>
      </c>
      <c r="BV190" s="560" t="s">
        <v>751</v>
      </c>
    </row>
    <row r="191" spans="1:74" x14ac:dyDescent="0.25">
      <c r="A191" s="566">
        <v>42077</v>
      </c>
      <c r="B191" s="560" t="s">
        <v>751</v>
      </c>
      <c r="C191" s="560" t="s">
        <v>751</v>
      </c>
      <c r="D191" s="560" t="s">
        <v>751</v>
      </c>
      <c r="E191" s="560" t="s">
        <v>751</v>
      </c>
      <c r="F191" s="560" t="s">
        <v>751</v>
      </c>
      <c r="G191" s="560" t="s">
        <v>751</v>
      </c>
      <c r="H191" s="560" t="s">
        <v>751</v>
      </c>
      <c r="I191" s="560" t="s">
        <v>751</v>
      </c>
      <c r="J191" s="560" t="s">
        <v>751</v>
      </c>
      <c r="K191" s="560" t="s">
        <v>751</v>
      </c>
      <c r="L191" s="560" t="s">
        <v>751</v>
      </c>
      <c r="M191" s="560" t="s">
        <v>751</v>
      </c>
      <c r="N191" s="560" t="s">
        <v>751</v>
      </c>
      <c r="O191" s="560" t="s">
        <v>751</v>
      </c>
      <c r="P191" s="560" t="s">
        <v>751</v>
      </c>
      <c r="Q191" s="560" t="s">
        <v>751</v>
      </c>
      <c r="R191" s="560" t="s">
        <v>751</v>
      </c>
      <c r="S191" s="560" t="s">
        <v>751</v>
      </c>
      <c r="T191" s="560" t="s">
        <v>751</v>
      </c>
      <c r="U191" s="560" t="s">
        <v>751</v>
      </c>
      <c r="V191" s="560" t="s">
        <v>751</v>
      </c>
      <c r="W191" s="570"/>
      <c r="X191" s="570"/>
      <c r="Y191" s="570"/>
      <c r="Z191" s="565"/>
      <c r="AA191" s="565"/>
      <c r="AB191" s="560" t="s">
        <v>751</v>
      </c>
      <c r="AC191" s="565"/>
      <c r="AD191" s="565"/>
      <c r="AE191" s="560" t="s">
        <v>751</v>
      </c>
      <c r="AF191" s="560" t="s">
        <v>751</v>
      </c>
      <c r="AG191" s="560" t="s">
        <v>751</v>
      </c>
      <c r="AH191" s="560" t="s">
        <v>751</v>
      </c>
      <c r="AI191" s="565"/>
      <c r="AJ191" s="565"/>
      <c r="AK191" s="560" t="s">
        <v>751</v>
      </c>
      <c r="AL191" s="565"/>
      <c r="AM191" s="565"/>
      <c r="AN191" s="560" t="s">
        <v>751</v>
      </c>
      <c r="AO191" s="565"/>
      <c r="AP191" s="565"/>
      <c r="AQ191" s="560" t="s">
        <v>751</v>
      </c>
      <c r="AR191" s="566">
        <v>42077</v>
      </c>
      <c r="AS191" s="560" t="s">
        <v>751</v>
      </c>
      <c r="AT191" s="560" t="s">
        <v>751</v>
      </c>
      <c r="AU191" s="560" t="s">
        <v>751</v>
      </c>
      <c r="AV191" s="560" t="s">
        <v>751</v>
      </c>
      <c r="AW191" s="560" t="s">
        <v>751</v>
      </c>
      <c r="AX191" s="560" t="s">
        <v>751</v>
      </c>
      <c r="AY191" s="560" t="s">
        <v>751</v>
      </c>
      <c r="AZ191" s="560" t="s">
        <v>751</v>
      </c>
      <c r="BA191" s="560" t="s">
        <v>751</v>
      </c>
      <c r="BB191" s="565"/>
      <c r="BC191" s="565"/>
      <c r="BD191" s="560" t="s">
        <v>751</v>
      </c>
      <c r="BE191" s="564"/>
      <c r="BF191" s="564"/>
      <c r="BG191" s="560" t="s">
        <v>751</v>
      </c>
      <c r="BH191" s="564"/>
      <c r="BI191" s="564"/>
      <c r="BJ191" s="560" t="s">
        <v>751</v>
      </c>
      <c r="BK191" s="560" t="s">
        <v>751</v>
      </c>
      <c r="BL191" s="560" t="s">
        <v>751</v>
      </c>
      <c r="BM191" s="560" t="s">
        <v>751</v>
      </c>
      <c r="BN191" s="562"/>
      <c r="BO191" s="562"/>
      <c r="BP191" s="560" t="s">
        <v>751</v>
      </c>
      <c r="BQ191" s="560" t="s">
        <v>751</v>
      </c>
      <c r="BR191" s="560" t="s">
        <v>751</v>
      </c>
      <c r="BS191" s="560" t="s">
        <v>751</v>
      </c>
      <c r="BT191" s="562" t="s">
        <v>758</v>
      </c>
      <c r="BU191" s="562" t="s">
        <v>758</v>
      </c>
      <c r="BV191" s="560" t="s">
        <v>751</v>
      </c>
    </row>
    <row r="192" spans="1:74" x14ac:dyDescent="0.25">
      <c r="A192" s="566">
        <v>42078</v>
      </c>
      <c r="B192" s="560" t="s">
        <v>751</v>
      </c>
      <c r="C192" s="560" t="s">
        <v>751</v>
      </c>
      <c r="D192" s="560" t="s">
        <v>751</v>
      </c>
      <c r="E192" s="560" t="s">
        <v>751</v>
      </c>
      <c r="F192" s="560" t="s">
        <v>751</v>
      </c>
      <c r="G192" s="560" t="s">
        <v>751</v>
      </c>
      <c r="H192" s="560" t="s">
        <v>751</v>
      </c>
      <c r="I192" s="560" t="s">
        <v>751</v>
      </c>
      <c r="J192" s="560" t="s">
        <v>751</v>
      </c>
      <c r="K192" s="560" t="s">
        <v>751</v>
      </c>
      <c r="L192" s="560" t="s">
        <v>751</v>
      </c>
      <c r="M192" s="560" t="s">
        <v>751</v>
      </c>
      <c r="N192" s="560" t="s">
        <v>751</v>
      </c>
      <c r="O192" s="560" t="s">
        <v>751</v>
      </c>
      <c r="P192" s="560" t="s">
        <v>751</v>
      </c>
      <c r="Q192" s="560" t="s">
        <v>751</v>
      </c>
      <c r="R192" s="560" t="s">
        <v>751</v>
      </c>
      <c r="S192" s="560" t="s">
        <v>751</v>
      </c>
      <c r="T192" s="560" t="s">
        <v>751</v>
      </c>
      <c r="U192" s="560" t="s">
        <v>751</v>
      </c>
      <c r="V192" s="560" t="s">
        <v>751</v>
      </c>
      <c r="W192" s="570"/>
      <c r="X192" s="570"/>
      <c r="Y192" s="570"/>
      <c r="Z192" s="565"/>
      <c r="AA192" s="565"/>
      <c r="AB192" s="560" t="s">
        <v>751</v>
      </c>
      <c r="AC192" s="565"/>
      <c r="AD192" s="565"/>
      <c r="AE192" s="560" t="s">
        <v>751</v>
      </c>
      <c r="AF192" s="560" t="s">
        <v>751</v>
      </c>
      <c r="AG192" s="560" t="s">
        <v>751</v>
      </c>
      <c r="AH192" s="560" t="s">
        <v>751</v>
      </c>
      <c r="AI192" s="565"/>
      <c r="AJ192" s="565"/>
      <c r="AK192" s="560" t="s">
        <v>751</v>
      </c>
      <c r="AL192" s="565"/>
      <c r="AM192" s="565"/>
      <c r="AN192" s="560" t="s">
        <v>751</v>
      </c>
      <c r="AO192" s="565"/>
      <c r="AP192" s="565"/>
      <c r="AQ192" s="560" t="s">
        <v>751</v>
      </c>
      <c r="AR192" s="566">
        <v>42078</v>
      </c>
      <c r="AS192" s="560" t="s">
        <v>751</v>
      </c>
      <c r="AT192" s="560" t="s">
        <v>751</v>
      </c>
      <c r="AU192" s="560" t="s">
        <v>751</v>
      </c>
      <c r="AV192" s="560" t="s">
        <v>751</v>
      </c>
      <c r="AW192" s="560" t="s">
        <v>751</v>
      </c>
      <c r="AX192" s="560" t="s">
        <v>751</v>
      </c>
      <c r="AY192" s="560" t="s">
        <v>751</v>
      </c>
      <c r="AZ192" s="560" t="s">
        <v>751</v>
      </c>
      <c r="BA192" s="560" t="s">
        <v>751</v>
      </c>
      <c r="BB192" s="565"/>
      <c r="BC192" s="565"/>
      <c r="BD192" s="560" t="s">
        <v>751</v>
      </c>
      <c r="BE192" s="564"/>
      <c r="BF192" s="564"/>
      <c r="BG192" s="560" t="s">
        <v>751</v>
      </c>
      <c r="BH192" s="564"/>
      <c r="BI192" s="564"/>
      <c r="BJ192" s="560" t="s">
        <v>751</v>
      </c>
      <c r="BK192" s="560" t="s">
        <v>751</v>
      </c>
      <c r="BL192" s="560" t="s">
        <v>751</v>
      </c>
      <c r="BM192" s="560" t="s">
        <v>751</v>
      </c>
      <c r="BN192" s="562"/>
      <c r="BO192" s="562"/>
      <c r="BP192" s="560" t="s">
        <v>751</v>
      </c>
      <c r="BQ192" s="560" t="s">
        <v>751</v>
      </c>
      <c r="BR192" s="560" t="s">
        <v>751</v>
      </c>
      <c r="BS192" s="560" t="s">
        <v>751</v>
      </c>
      <c r="BT192" s="562" t="s">
        <v>758</v>
      </c>
      <c r="BU192" s="562" t="s">
        <v>758</v>
      </c>
      <c r="BV192" s="560" t="s">
        <v>751</v>
      </c>
    </row>
    <row r="193" spans="1:74" x14ac:dyDescent="0.25">
      <c r="A193" s="566">
        <v>42079</v>
      </c>
      <c r="B193" s="560" t="s">
        <v>751</v>
      </c>
      <c r="C193" s="560" t="s">
        <v>751</v>
      </c>
      <c r="D193" s="560" t="s">
        <v>751</v>
      </c>
      <c r="E193" s="560" t="s">
        <v>751</v>
      </c>
      <c r="F193" s="560" t="s">
        <v>751</v>
      </c>
      <c r="G193" s="560" t="s">
        <v>751</v>
      </c>
      <c r="H193" s="560" t="s">
        <v>751</v>
      </c>
      <c r="I193" s="560" t="s">
        <v>751</v>
      </c>
      <c r="J193" s="560" t="s">
        <v>751</v>
      </c>
      <c r="K193" s="560" t="s">
        <v>751</v>
      </c>
      <c r="L193" s="560" t="s">
        <v>751</v>
      </c>
      <c r="M193" s="560" t="s">
        <v>751</v>
      </c>
      <c r="N193" s="560" t="s">
        <v>751</v>
      </c>
      <c r="O193" s="560" t="s">
        <v>751</v>
      </c>
      <c r="P193" s="560" t="s">
        <v>751</v>
      </c>
      <c r="Q193" s="560" t="s">
        <v>751</v>
      </c>
      <c r="R193" s="560" t="s">
        <v>751</v>
      </c>
      <c r="S193" s="560" t="s">
        <v>751</v>
      </c>
      <c r="T193" s="560" t="s">
        <v>751</v>
      </c>
      <c r="U193" s="560" t="s">
        <v>751</v>
      </c>
      <c r="V193" s="560" t="s">
        <v>751</v>
      </c>
      <c r="W193" s="570"/>
      <c r="X193" s="570"/>
      <c r="Y193" s="570"/>
      <c r="Z193" s="565"/>
      <c r="AA193" s="565"/>
      <c r="AB193" s="560" t="s">
        <v>751</v>
      </c>
      <c r="AC193" s="565"/>
      <c r="AD193" s="565"/>
      <c r="AE193" s="560" t="s">
        <v>751</v>
      </c>
      <c r="AF193" s="560" t="s">
        <v>751</v>
      </c>
      <c r="AG193" s="560" t="s">
        <v>751</v>
      </c>
      <c r="AH193" s="560" t="s">
        <v>751</v>
      </c>
      <c r="AI193" s="565"/>
      <c r="AJ193" s="565"/>
      <c r="AK193" s="560" t="s">
        <v>751</v>
      </c>
      <c r="AL193" s="565"/>
      <c r="AM193" s="565"/>
      <c r="AN193" s="560" t="s">
        <v>751</v>
      </c>
      <c r="AO193" s="565"/>
      <c r="AP193" s="565"/>
      <c r="AQ193" s="560" t="s">
        <v>751</v>
      </c>
      <c r="AR193" s="566">
        <v>42079</v>
      </c>
      <c r="AS193" s="560" t="s">
        <v>751</v>
      </c>
      <c r="AT193" s="560" t="s">
        <v>751</v>
      </c>
      <c r="AU193" s="560" t="s">
        <v>751</v>
      </c>
      <c r="AV193" s="560" t="s">
        <v>751</v>
      </c>
      <c r="AW193" s="560" t="s">
        <v>751</v>
      </c>
      <c r="AX193" s="560" t="s">
        <v>751</v>
      </c>
      <c r="AY193" s="560" t="s">
        <v>751</v>
      </c>
      <c r="AZ193" s="560" t="s">
        <v>751</v>
      </c>
      <c r="BA193" s="560" t="s">
        <v>751</v>
      </c>
      <c r="BB193" s="565"/>
      <c r="BC193" s="565"/>
      <c r="BD193" s="567" t="s">
        <v>751</v>
      </c>
      <c r="BE193" s="564"/>
      <c r="BF193" s="564"/>
      <c r="BG193" s="560" t="s">
        <v>751</v>
      </c>
      <c r="BH193" s="564"/>
      <c r="BI193" s="564"/>
      <c r="BJ193" s="560" t="s">
        <v>751</v>
      </c>
      <c r="BK193" s="560" t="s">
        <v>751</v>
      </c>
      <c r="BL193" s="560" t="s">
        <v>751</v>
      </c>
      <c r="BM193" s="560" t="s">
        <v>751</v>
      </c>
      <c r="BN193" s="562"/>
      <c r="BO193" s="562"/>
      <c r="BP193" s="560" t="s">
        <v>751</v>
      </c>
      <c r="BQ193" s="560" t="s">
        <v>751</v>
      </c>
      <c r="BR193" s="560" t="s">
        <v>751</v>
      </c>
      <c r="BS193" s="560" t="s">
        <v>751</v>
      </c>
      <c r="BT193" s="562" t="s">
        <v>758</v>
      </c>
      <c r="BU193" s="562" t="s">
        <v>758</v>
      </c>
      <c r="BV193" s="560" t="s">
        <v>751</v>
      </c>
    </row>
    <row r="194" spans="1:74" x14ac:dyDescent="0.25">
      <c r="A194" s="566">
        <v>42080</v>
      </c>
      <c r="B194" s="560" t="s">
        <v>751</v>
      </c>
      <c r="C194" s="560" t="s">
        <v>751</v>
      </c>
      <c r="D194" s="560" t="s">
        <v>751</v>
      </c>
      <c r="E194" s="560" t="s">
        <v>751</v>
      </c>
      <c r="F194" s="560" t="s">
        <v>751</v>
      </c>
      <c r="G194" s="560" t="s">
        <v>751</v>
      </c>
      <c r="H194" s="560" t="s">
        <v>751</v>
      </c>
      <c r="I194" s="560" t="s">
        <v>751</v>
      </c>
      <c r="J194" s="560" t="s">
        <v>751</v>
      </c>
      <c r="K194" s="560" t="s">
        <v>751</v>
      </c>
      <c r="L194" s="560" t="s">
        <v>751</v>
      </c>
      <c r="M194" s="560" t="s">
        <v>751</v>
      </c>
      <c r="N194" s="560" t="s">
        <v>751</v>
      </c>
      <c r="O194" s="560" t="s">
        <v>751</v>
      </c>
      <c r="P194" s="560" t="s">
        <v>751</v>
      </c>
      <c r="Q194" s="560" t="s">
        <v>751</v>
      </c>
      <c r="R194" s="560" t="s">
        <v>751</v>
      </c>
      <c r="S194" s="560" t="s">
        <v>751</v>
      </c>
      <c r="T194" s="560" t="s">
        <v>751</v>
      </c>
      <c r="U194" s="560" t="s">
        <v>751</v>
      </c>
      <c r="V194" s="560" t="s">
        <v>751</v>
      </c>
      <c r="W194" s="570"/>
      <c r="X194" s="570"/>
      <c r="Y194" s="570"/>
      <c r="Z194" s="565"/>
      <c r="AA194" s="565"/>
      <c r="AB194" s="560" t="s">
        <v>751</v>
      </c>
      <c r="AC194" s="565"/>
      <c r="AD194" s="565"/>
      <c r="AE194" s="560" t="s">
        <v>751</v>
      </c>
      <c r="AF194" s="560" t="s">
        <v>751</v>
      </c>
      <c r="AG194" s="560" t="s">
        <v>751</v>
      </c>
      <c r="AH194" s="560" t="s">
        <v>751</v>
      </c>
      <c r="AI194" s="565"/>
      <c r="AJ194" s="565"/>
      <c r="AK194" s="560" t="s">
        <v>751</v>
      </c>
      <c r="AL194" s="565"/>
      <c r="AM194" s="565"/>
      <c r="AN194" s="560" t="s">
        <v>751</v>
      </c>
      <c r="AO194" s="565"/>
      <c r="AP194" s="565"/>
      <c r="AQ194" s="560" t="s">
        <v>751</v>
      </c>
      <c r="AR194" s="566">
        <v>42080</v>
      </c>
      <c r="AS194" s="560" t="s">
        <v>751</v>
      </c>
      <c r="AT194" s="560" t="s">
        <v>751</v>
      </c>
      <c r="AU194" s="560" t="s">
        <v>751</v>
      </c>
      <c r="AV194" s="560" t="s">
        <v>751</v>
      </c>
      <c r="AW194" s="560" t="s">
        <v>751</v>
      </c>
      <c r="AX194" s="560" t="s">
        <v>751</v>
      </c>
      <c r="AY194" s="560" t="s">
        <v>751</v>
      </c>
      <c r="AZ194" s="560" t="s">
        <v>751</v>
      </c>
      <c r="BA194" s="560" t="s">
        <v>751</v>
      </c>
      <c r="BB194" s="565"/>
      <c r="BC194" s="565"/>
      <c r="BD194" s="560" t="s">
        <v>751</v>
      </c>
      <c r="BE194" s="564"/>
      <c r="BF194" s="564"/>
      <c r="BG194" s="560" t="s">
        <v>751</v>
      </c>
      <c r="BH194" s="564"/>
      <c r="BI194" s="564"/>
      <c r="BJ194" s="560" t="s">
        <v>751</v>
      </c>
      <c r="BK194" s="560" t="s">
        <v>751</v>
      </c>
      <c r="BL194" s="560" t="s">
        <v>751</v>
      </c>
      <c r="BM194" s="560" t="s">
        <v>751</v>
      </c>
      <c r="BN194" s="562"/>
      <c r="BO194" s="567" t="s">
        <v>751</v>
      </c>
      <c r="BP194" s="560" t="s">
        <v>751</v>
      </c>
      <c r="BQ194" s="560" t="s">
        <v>751</v>
      </c>
      <c r="BR194" s="560" t="s">
        <v>751</v>
      </c>
      <c r="BS194" s="560" t="s">
        <v>751</v>
      </c>
      <c r="BT194" s="562" t="s">
        <v>758</v>
      </c>
      <c r="BU194" s="562" t="s">
        <v>758</v>
      </c>
      <c r="BV194" s="560" t="s">
        <v>751</v>
      </c>
    </row>
    <row r="195" spans="1:74" x14ac:dyDescent="0.25">
      <c r="A195" s="566">
        <v>42081</v>
      </c>
      <c r="B195" s="560" t="s">
        <v>751</v>
      </c>
      <c r="C195" s="560" t="s">
        <v>751</v>
      </c>
      <c r="D195" s="560" t="s">
        <v>751</v>
      </c>
      <c r="E195" s="560" t="s">
        <v>751</v>
      </c>
      <c r="F195" s="560" t="s">
        <v>751</v>
      </c>
      <c r="G195" s="560" t="s">
        <v>751</v>
      </c>
      <c r="H195" s="560" t="s">
        <v>751</v>
      </c>
      <c r="I195" s="560" t="s">
        <v>751</v>
      </c>
      <c r="J195" s="560" t="s">
        <v>751</v>
      </c>
      <c r="K195" s="560" t="s">
        <v>751</v>
      </c>
      <c r="L195" s="560" t="s">
        <v>751</v>
      </c>
      <c r="M195" s="560" t="s">
        <v>751</v>
      </c>
      <c r="N195" s="560" t="s">
        <v>751</v>
      </c>
      <c r="O195" s="560" t="s">
        <v>751</v>
      </c>
      <c r="P195" s="560" t="s">
        <v>751</v>
      </c>
      <c r="Q195" s="560" t="s">
        <v>751</v>
      </c>
      <c r="R195" s="560" t="s">
        <v>751</v>
      </c>
      <c r="S195" s="560" t="s">
        <v>751</v>
      </c>
      <c r="T195" s="560" t="s">
        <v>751</v>
      </c>
      <c r="U195" s="560" t="s">
        <v>751</v>
      </c>
      <c r="V195" s="560" t="s">
        <v>751</v>
      </c>
      <c r="W195" s="570"/>
      <c r="X195" s="570"/>
      <c r="Y195" s="570"/>
      <c r="Z195" s="565"/>
      <c r="AA195" s="565"/>
      <c r="AB195" s="560" t="s">
        <v>751</v>
      </c>
      <c r="AC195" s="565"/>
      <c r="AD195" s="565"/>
      <c r="AE195" s="560" t="s">
        <v>751</v>
      </c>
      <c r="AF195" s="560" t="s">
        <v>751</v>
      </c>
      <c r="AG195" s="560" t="s">
        <v>751</v>
      </c>
      <c r="AH195" s="560" t="s">
        <v>751</v>
      </c>
      <c r="AI195" s="565"/>
      <c r="AJ195" s="565"/>
      <c r="AK195" s="560" t="s">
        <v>751</v>
      </c>
      <c r="AL195" s="565"/>
      <c r="AM195" s="565"/>
      <c r="AN195" s="560" t="s">
        <v>751</v>
      </c>
      <c r="AO195" s="565"/>
      <c r="AP195" s="565"/>
      <c r="AQ195" s="560" t="s">
        <v>751</v>
      </c>
      <c r="AR195" s="566">
        <v>42081</v>
      </c>
      <c r="AS195" s="560" t="s">
        <v>751</v>
      </c>
      <c r="AT195" s="560" t="s">
        <v>751</v>
      </c>
      <c r="AU195" s="560" t="s">
        <v>751</v>
      </c>
      <c r="AV195" s="560" t="s">
        <v>751</v>
      </c>
      <c r="AW195" s="560" t="s">
        <v>751</v>
      </c>
      <c r="AX195" s="560" t="s">
        <v>751</v>
      </c>
      <c r="AY195" s="560" t="s">
        <v>751</v>
      </c>
      <c r="AZ195" s="560" t="s">
        <v>751</v>
      </c>
      <c r="BA195" s="560" t="s">
        <v>751</v>
      </c>
      <c r="BB195" s="565"/>
      <c r="BC195" s="565"/>
      <c r="BD195" s="560" t="s">
        <v>751</v>
      </c>
      <c r="BE195" s="564"/>
      <c r="BF195" s="564"/>
      <c r="BG195" s="560" t="s">
        <v>751</v>
      </c>
      <c r="BH195" s="564"/>
      <c r="BI195" s="564"/>
      <c r="BJ195" s="560" t="s">
        <v>751</v>
      </c>
      <c r="BK195" s="560" t="s">
        <v>751</v>
      </c>
      <c r="BL195" s="560" t="s">
        <v>751</v>
      </c>
      <c r="BM195" s="560" t="s">
        <v>751</v>
      </c>
      <c r="BN195" s="562"/>
      <c r="BO195" s="562"/>
      <c r="BP195" s="560" t="s">
        <v>751</v>
      </c>
      <c r="BQ195" s="560" t="s">
        <v>751</v>
      </c>
      <c r="BR195" s="560" t="s">
        <v>751</v>
      </c>
      <c r="BS195" s="560" t="s">
        <v>751</v>
      </c>
      <c r="BT195" s="562" t="s">
        <v>758</v>
      </c>
      <c r="BU195" s="562" t="s">
        <v>758</v>
      </c>
      <c r="BV195" s="560" t="s">
        <v>751</v>
      </c>
    </row>
    <row r="196" spans="1:74" x14ac:dyDescent="0.25">
      <c r="A196" s="566">
        <v>42082</v>
      </c>
      <c r="B196" s="560" t="s">
        <v>751</v>
      </c>
      <c r="C196" s="560" t="s">
        <v>751</v>
      </c>
      <c r="D196" s="560" t="s">
        <v>751</v>
      </c>
      <c r="E196" s="560" t="s">
        <v>751</v>
      </c>
      <c r="F196" s="560" t="s">
        <v>751</v>
      </c>
      <c r="G196" s="560" t="s">
        <v>751</v>
      </c>
      <c r="H196" s="560" t="s">
        <v>751</v>
      </c>
      <c r="I196" s="560" t="s">
        <v>751</v>
      </c>
      <c r="J196" s="560" t="s">
        <v>751</v>
      </c>
      <c r="K196" s="560" t="s">
        <v>751</v>
      </c>
      <c r="L196" s="560" t="s">
        <v>751</v>
      </c>
      <c r="M196" s="560" t="s">
        <v>751</v>
      </c>
      <c r="N196" s="560" t="s">
        <v>751</v>
      </c>
      <c r="O196" s="560" t="s">
        <v>751</v>
      </c>
      <c r="P196" s="560" t="s">
        <v>751</v>
      </c>
      <c r="Q196" s="560" t="s">
        <v>751</v>
      </c>
      <c r="R196" s="560" t="s">
        <v>751</v>
      </c>
      <c r="S196" s="560" t="s">
        <v>751</v>
      </c>
      <c r="T196" s="560" t="s">
        <v>751</v>
      </c>
      <c r="U196" s="560" t="s">
        <v>751</v>
      </c>
      <c r="V196" s="560" t="s">
        <v>751</v>
      </c>
      <c r="W196" s="570"/>
      <c r="X196" s="570"/>
      <c r="Y196" s="570"/>
      <c r="Z196" s="565"/>
      <c r="AA196" s="565"/>
      <c r="AB196" s="560" t="s">
        <v>751</v>
      </c>
      <c r="AC196" s="565"/>
      <c r="AD196" s="565"/>
      <c r="AE196" s="560" t="s">
        <v>751</v>
      </c>
      <c r="AF196" s="560" t="s">
        <v>751</v>
      </c>
      <c r="AG196" s="560" t="s">
        <v>751</v>
      </c>
      <c r="AH196" s="560" t="s">
        <v>751</v>
      </c>
      <c r="AI196" s="565"/>
      <c r="AJ196" s="565"/>
      <c r="AK196" s="560" t="s">
        <v>751</v>
      </c>
      <c r="AL196" s="565"/>
      <c r="AM196" s="565"/>
      <c r="AN196" s="560" t="s">
        <v>751</v>
      </c>
      <c r="AO196" s="565"/>
      <c r="AP196" s="565"/>
      <c r="AQ196" s="560" t="s">
        <v>751</v>
      </c>
      <c r="AR196" s="566">
        <v>42082</v>
      </c>
      <c r="AS196" s="560" t="s">
        <v>751</v>
      </c>
      <c r="AT196" s="560" t="s">
        <v>751</v>
      </c>
      <c r="AU196" s="560" t="s">
        <v>751</v>
      </c>
      <c r="AV196" s="560" t="s">
        <v>751</v>
      </c>
      <c r="AW196" s="560" t="s">
        <v>751</v>
      </c>
      <c r="AX196" s="560" t="s">
        <v>751</v>
      </c>
      <c r="AY196" s="560" t="s">
        <v>751</v>
      </c>
      <c r="AZ196" s="560" t="s">
        <v>751</v>
      </c>
      <c r="BA196" s="560" t="s">
        <v>751</v>
      </c>
      <c r="BB196" s="565"/>
      <c r="BC196" s="565"/>
      <c r="BD196" s="560" t="s">
        <v>751</v>
      </c>
      <c r="BE196" s="564"/>
      <c r="BF196" s="564"/>
      <c r="BG196" s="560" t="s">
        <v>751</v>
      </c>
      <c r="BH196" s="564"/>
      <c r="BI196" s="564"/>
      <c r="BJ196" s="560" t="s">
        <v>751</v>
      </c>
      <c r="BK196" s="560" t="s">
        <v>751</v>
      </c>
      <c r="BL196" s="560" t="s">
        <v>751</v>
      </c>
      <c r="BM196" s="560" t="s">
        <v>751</v>
      </c>
      <c r="BN196" s="567" t="s">
        <v>751</v>
      </c>
      <c r="BO196" s="562"/>
      <c r="BP196" s="560" t="s">
        <v>751</v>
      </c>
      <c r="BQ196" s="560" t="s">
        <v>751</v>
      </c>
      <c r="BR196" s="560" t="s">
        <v>751</v>
      </c>
      <c r="BS196" s="560" t="s">
        <v>751</v>
      </c>
      <c r="BT196" s="562" t="s">
        <v>758</v>
      </c>
      <c r="BU196" s="562" t="s">
        <v>758</v>
      </c>
      <c r="BV196" s="560" t="s">
        <v>751</v>
      </c>
    </row>
    <row r="197" spans="1:74" x14ac:dyDescent="0.25">
      <c r="A197" s="566">
        <v>42083</v>
      </c>
      <c r="B197" s="560" t="s">
        <v>751</v>
      </c>
      <c r="C197" s="560" t="s">
        <v>751</v>
      </c>
      <c r="D197" s="560" t="s">
        <v>751</v>
      </c>
      <c r="E197" s="560" t="s">
        <v>751</v>
      </c>
      <c r="F197" s="560" t="s">
        <v>751</v>
      </c>
      <c r="G197" s="560" t="s">
        <v>751</v>
      </c>
      <c r="H197" s="560" t="s">
        <v>751</v>
      </c>
      <c r="I197" s="560" t="s">
        <v>751</v>
      </c>
      <c r="J197" s="560" t="s">
        <v>751</v>
      </c>
      <c r="K197" s="560" t="s">
        <v>751</v>
      </c>
      <c r="L197" s="560" t="s">
        <v>751</v>
      </c>
      <c r="M197" s="560" t="s">
        <v>751</v>
      </c>
      <c r="N197" s="560" t="s">
        <v>751</v>
      </c>
      <c r="O197" s="560" t="s">
        <v>751</v>
      </c>
      <c r="P197" s="560" t="s">
        <v>751</v>
      </c>
      <c r="Q197" s="560" t="s">
        <v>751</v>
      </c>
      <c r="R197" s="560" t="s">
        <v>751</v>
      </c>
      <c r="S197" s="560" t="s">
        <v>751</v>
      </c>
      <c r="T197" s="560" t="s">
        <v>751</v>
      </c>
      <c r="U197" s="560" t="s">
        <v>751</v>
      </c>
      <c r="V197" s="560" t="s">
        <v>751</v>
      </c>
      <c r="W197" s="570"/>
      <c r="X197" s="570"/>
      <c r="Y197" s="570"/>
      <c r="Z197" s="565"/>
      <c r="AA197" s="565"/>
      <c r="AB197" s="560" t="s">
        <v>751</v>
      </c>
      <c r="AC197" s="565"/>
      <c r="AD197" s="565"/>
      <c r="AE197" s="560" t="s">
        <v>751</v>
      </c>
      <c r="AF197" s="560" t="s">
        <v>751</v>
      </c>
      <c r="AG197" s="560" t="s">
        <v>751</v>
      </c>
      <c r="AH197" s="560" t="s">
        <v>751</v>
      </c>
      <c r="AI197" s="565"/>
      <c r="AJ197" s="565"/>
      <c r="AK197" s="560" t="s">
        <v>751</v>
      </c>
      <c r="AL197" s="565"/>
      <c r="AM197" s="565"/>
      <c r="AN197" s="560" t="s">
        <v>751</v>
      </c>
      <c r="AO197" s="565"/>
      <c r="AP197" s="565"/>
      <c r="AQ197" s="560" t="s">
        <v>751</v>
      </c>
      <c r="AR197" s="566">
        <v>42083</v>
      </c>
      <c r="AS197" s="560" t="s">
        <v>751</v>
      </c>
      <c r="AT197" s="560" t="s">
        <v>751</v>
      </c>
      <c r="AU197" s="560" t="s">
        <v>751</v>
      </c>
      <c r="AV197" s="560" t="s">
        <v>751</v>
      </c>
      <c r="AW197" s="560" t="s">
        <v>751</v>
      </c>
      <c r="AX197" s="560" t="s">
        <v>751</v>
      </c>
      <c r="AY197" s="560" t="s">
        <v>751</v>
      </c>
      <c r="AZ197" s="560" t="s">
        <v>751</v>
      </c>
      <c r="BA197" s="560" t="s">
        <v>751</v>
      </c>
      <c r="BB197" s="565"/>
      <c r="BC197" s="565"/>
      <c r="BD197" s="560" t="s">
        <v>751</v>
      </c>
      <c r="BE197" s="564"/>
      <c r="BF197" s="564"/>
      <c r="BG197" s="560" t="s">
        <v>751</v>
      </c>
      <c r="BH197" s="564"/>
      <c r="BI197" s="564"/>
      <c r="BJ197" s="560" t="s">
        <v>751</v>
      </c>
      <c r="BK197" s="560" t="s">
        <v>751</v>
      </c>
      <c r="BL197" s="560" t="s">
        <v>751</v>
      </c>
      <c r="BM197" s="560" t="s">
        <v>751</v>
      </c>
      <c r="BN197" s="563"/>
      <c r="BO197" s="562"/>
      <c r="BP197" s="560" t="s">
        <v>751</v>
      </c>
      <c r="BQ197" s="560" t="s">
        <v>751</v>
      </c>
      <c r="BR197" s="560" t="s">
        <v>751</v>
      </c>
      <c r="BS197" s="560" t="s">
        <v>751</v>
      </c>
      <c r="BT197" s="562" t="s">
        <v>758</v>
      </c>
      <c r="BU197" s="562" t="s">
        <v>758</v>
      </c>
      <c r="BV197" s="560" t="s">
        <v>751</v>
      </c>
    </row>
    <row r="198" spans="1:74" x14ac:dyDescent="0.25">
      <c r="A198" s="566">
        <v>42084</v>
      </c>
      <c r="B198" s="560" t="s">
        <v>751</v>
      </c>
      <c r="C198" s="560" t="s">
        <v>751</v>
      </c>
      <c r="D198" s="560" t="s">
        <v>751</v>
      </c>
      <c r="E198" s="560" t="s">
        <v>751</v>
      </c>
      <c r="F198" s="560" t="s">
        <v>751</v>
      </c>
      <c r="G198" s="560" t="s">
        <v>751</v>
      </c>
      <c r="H198" s="560" t="s">
        <v>751</v>
      </c>
      <c r="I198" s="560" t="s">
        <v>751</v>
      </c>
      <c r="J198" s="560" t="s">
        <v>751</v>
      </c>
      <c r="K198" s="560" t="s">
        <v>751</v>
      </c>
      <c r="L198" s="560" t="s">
        <v>751</v>
      </c>
      <c r="M198" s="560" t="s">
        <v>751</v>
      </c>
      <c r="N198" s="560" t="s">
        <v>751</v>
      </c>
      <c r="O198" s="560" t="s">
        <v>751</v>
      </c>
      <c r="P198" s="560" t="s">
        <v>751</v>
      </c>
      <c r="Q198" s="560" t="s">
        <v>751</v>
      </c>
      <c r="R198" s="560" t="s">
        <v>751</v>
      </c>
      <c r="S198" s="560" t="s">
        <v>751</v>
      </c>
      <c r="T198" s="560" t="s">
        <v>751</v>
      </c>
      <c r="U198" s="560" t="s">
        <v>751</v>
      </c>
      <c r="V198" s="560" t="s">
        <v>751</v>
      </c>
      <c r="W198" s="570"/>
      <c r="X198" s="570"/>
      <c r="Y198" s="570"/>
      <c r="Z198" s="565"/>
      <c r="AA198" s="565"/>
      <c r="AB198" s="560" t="s">
        <v>751</v>
      </c>
      <c r="AC198" s="565"/>
      <c r="AD198" s="565"/>
      <c r="AE198" s="560" t="s">
        <v>751</v>
      </c>
      <c r="AF198" s="560" t="s">
        <v>751</v>
      </c>
      <c r="AG198" s="560" t="s">
        <v>751</v>
      </c>
      <c r="AH198" s="560" t="s">
        <v>751</v>
      </c>
      <c r="AI198" s="565"/>
      <c r="AJ198" s="565"/>
      <c r="AK198" s="560" t="s">
        <v>751</v>
      </c>
      <c r="AL198" s="565"/>
      <c r="AM198" s="565"/>
      <c r="AN198" s="560" t="s">
        <v>751</v>
      </c>
      <c r="AO198" s="565"/>
      <c r="AP198" s="565"/>
      <c r="AQ198" s="560" t="s">
        <v>751</v>
      </c>
      <c r="AR198" s="566">
        <v>42084</v>
      </c>
      <c r="AS198" s="560" t="s">
        <v>751</v>
      </c>
      <c r="AT198" s="560" t="s">
        <v>751</v>
      </c>
      <c r="AU198" s="560" t="s">
        <v>751</v>
      </c>
      <c r="AV198" s="560" t="s">
        <v>751</v>
      </c>
      <c r="AW198" s="560" t="s">
        <v>751</v>
      </c>
      <c r="AX198" s="560" t="s">
        <v>751</v>
      </c>
      <c r="AY198" s="560" t="s">
        <v>751</v>
      </c>
      <c r="AZ198" s="560" t="s">
        <v>751</v>
      </c>
      <c r="BA198" s="560" t="s">
        <v>751</v>
      </c>
      <c r="BB198" s="565"/>
      <c r="BC198" s="565"/>
      <c r="BD198" s="560" t="s">
        <v>751</v>
      </c>
      <c r="BE198" s="564"/>
      <c r="BF198" s="564"/>
      <c r="BG198" s="560" t="s">
        <v>751</v>
      </c>
      <c r="BH198" s="564"/>
      <c r="BI198" s="564"/>
      <c r="BJ198" s="560" t="s">
        <v>751</v>
      </c>
      <c r="BK198" s="560" t="s">
        <v>751</v>
      </c>
      <c r="BL198" s="560" t="s">
        <v>751</v>
      </c>
      <c r="BM198" s="560" t="s">
        <v>751</v>
      </c>
      <c r="BN198" s="562"/>
      <c r="BO198" s="562"/>
      <c r="BP198" s="560" t="s">
        <v>751</v>
      </c>
      <c r="BQ198" s="560" t="s">
        <v>751</v>
      </c>
      <c r="BR198" s="560" t="s">
        <v>751</v>
      </c>
      <c r="BS198" s="560" t="s">
        <v>751</v>
      </c>
      <c r="BT198" s="562" t="s">
        <v>758</v>
      </c>
      <c r="BU198" s="562" t="s">
        <v>758</v>
      </c>
      <c r="BV198" s="560" t="s">
        <v>751</v>
      </c>
    </row>
    <row r="199" spans="1:74" x14ac:dyDescent="0.25">
      <c r="A199" s="566">
        <v>42085</v>
      </c>
      <c r="B199" s="560" t="s">
        <v>751</v>
      </c>
      <c r="C199" s="560" t="s">
        <v>751</v>
      </c>
      <c r="D199" s="560" t="s">
        <v>751</v>
      </c>
      <c r="E199" s="560" t="s">
        <v>751</v>
      </c>
      <c r="F199" s="560" t="s">
        <v>751</v>
      </c>
      <c r="G199" s="560" t="s">
        <v>751</v>
      </c>
      <c r="H199" s="560" t="s">
        <v>751</v>
      </c>
      <c r="I199" s="560" t="s">
        <v>751</v>
      </c>
      <c r="J199" s="560" t="s">
        <v>751</v>
      </c>
      <c r="K199" s="560" t="s">
        <v>751</v>
      </c>
      <c r="L199" s="560" t="s">
        <v>751</v>
      </c>
      <c r="M199" s="560" t="s">
        <v>751</v>
      </c>
      <c r="N199" s="560" t="s">
        <v>751</v>
      </c>
      <c r="O199" s="560" t="s">
        <v>751</v>
      </c>
      <c r="P199" s="560" t="s">
        <v>751</v>
      </c>
      <c r="Q199" s="567" t="s">
        <v>751</v>
      </c>
      <c r="R199" s="567" t="s">
        <v>751</v>
      </c>
      <c r="S199" s="567" t="s">
        <v>751</v>
      </c>
      <c r="T199" s="567" t="s">
        <v>751</v>
      </c>
      <c r="U199" s="567" t="s">
        <v>751</v>
      </c>
      <c r="V199" s="560" t="s">
        <v>751</v>
      </c>
      <c r="W199" s="565"/>
      <c r="X199" s="565"/>
      <c r="Y199" s="570"/>
      <c r="Z199" s="565"/>
      <c r="AA199" s="565"/>
      <c r="AB199" s="567" t="s">
        <v>751</v>
      </c>
      <c r="AC199" s="565"/>
      <c r="AD199" s="565"/>
      <c r="AE199" s="560" t="s">
        <v>751</v>
      </c>
      <c r="AF199" s="560" t="s">
        <v>751</v>
      </c>
      <c r="AG199" s="560" t="s">
        <v>751</v>
      </c>
      <c r="AH199" s="560" t="s">
        <v>751</v>
      </c>
      <c r="AI199" s="565"/>
      <c r="AJ199" s="565"/>
      <c r="AK199" s="560" t="s">
        <v>751</v>
      </c>
      <c r="AL199" s="565"/>
      <c r="AM199" s="565"/>
      <c r="AN199" s="560" t="s">
        <v>751</v>
      </c>
      <c r="AO199" s="565"/>
      <c r="AP199" s="565"/>
      <c r="AQ199" s="560" t="s">
        <v>751</v>
      </c>
      <c r="AR199" s="566">
        <v>42085</v>
      </c>
      <c r="AS199" s="560" t="s">
        <v>751</v>
      </c>
      <c r="AT199" s="560" t="s">
        <v>751</v>
      </c>
      <c r="AU199" s="560" t="s">
        <v>751</v>
      </c>
      <c r="AV199" s="560" t="s">
        <v>751</v>
      </c>
      <c r="AW199" s="560" t="s">
        <v>751</v>
      </c>
      <c r="AX199" s="560" t="s">
        <v>751</v>
      </c>
      <c r="AY199" s="560" t="s">
        <v>751</v>
      </c>
      <c r="AZ199" s="560" t="s">
        <v>751</v>
      </c>
      <c r="BA199" s="560" t="s">
        <v>751</v>
      </c>
      <c r="BB199" s="565"/>
      <c r="BC199" s="565"/>
      <c r="BD199" s="560" t="s">
        <v>751</v>
      </c>
      <c r="BE199" s="564"/>
      <c r="BF199" s="564"/>
      <c r="BG199" s="560" t="s">
        <v>751</v>
      </c>
      <c r="BH199" s="564"/>
      <c r="BI199" s="564"/>
      <c r="BJ199" s="560" t="s">
        <v>751</v>
      </c>
      <c r="BK199" s="560" t="s">
        <v>751</v>
      </c>
      <c r="BL199" s="560" t="s">
        <v>751</v>
      </c>
      <c r="BM199" s="560" t="s">
        <v>751</v>
      </c>
      <c r="BN199" s="562"/>
      <c r="BO199" s="562"/>
      <c r="BP199" s="560" t="s">
        <v>751</v>
      </c>
      <c r="BQ199" s="560" t="s">
        <v>751</v>
      </c>
      <c r="BR199" s="560" t="s">
        <v>751</v>
      </c>
      <c r="BS199" s="560" t="s">
        <v>751</v>
      </c>
      <c r="BT199" s="562" t="s">
        <v>758</v>
      </c>
      <c r="BU199" s="562" t="s">
        <v>758</v>
      </c>
      <c r="BV199" s="560" t="s">
        <v>751</v>
      </c>
    </row>
    <row r="200" spans="1:74" x14ac:dyDescent="0.25">
      <c r="A200" s="566">
        <v>42086</v>
      </c>
      <c r="B200" s="560" t="s">
        <v>751</v>
      </c>
      <c r="C200" s="560" t="s">
        <v>751</v>
      </c>
      <c r="D200" s="560" t="s">
        <v>751</v>
      </c>
      <c r="E200" s="560" t="s">
        <v>751</v>
      </c>
      <c r="F200" s="560" t="s">
        <v>751</v>
      </c>
      <c r="G200" s="560" t="s">
        <v>751</v>
      </c>
      <c r="H200" s="560" t="s">
        <v>751</v>
      </c>
      <c r="I200" s="560" t="s">
        <v>751</v>
      </c>
      <c r="J200" s="560" t="s">
        <v>751</v>
      </c>
      <c r="K200" s="560" t="s">
        <v>751</v>
      </c>
      <c r="L200" s="560" t="s">
        <v>751</v>
      </c>
      <c r="M200" s="560" t="s">
        <v>751</v>
      </c>
      <c r="N200" s="560" t="s">
        <v>751</v>
      </c>
      <c r="O200" s="560" t="s">
        <v>751</v>
      </c>
      <c r="P200" s="560" t="s">
        <v>751</v>
      </c>
      <c r="Q200" s="560" t="s">
        <v>751</v>
      </c>
      <c r="R200" s="560" t="s">
        <v>751</v>
      </c>
      <c r="S200" s="560" t="s">
        <v>751</v>
      </c>
      <c r="T200" s="560" t="s">
        <v>751</v>
      </c>
      <c r="U200" s="560" t="s">
        <v>751</v>
      </c>
      <c r="V200" s="560" t="s">
        <v>751</v>
      </c>
      <c r="W200" s="570"/>
      <c r="X200" s="570"/>
      <c r="Y200" s="570"/>
      <c r="Z200" s="565"/>
      <c r="AA200" s="565"/>
      <c r="AB200" s="567" t="s">
        <v>751</v>
      </c>
      <c r="AC200" s="565"/>
      <c r="AD200" s="565"/>
      <c r="AE200" s="560" t="s">
        <v>751</v>
      </c>
      <c r="AF200" s="560" t="s">
        <v>751</v>
      </c>
      <c r="AG200" s="560" t="s">
        <v>751</v>
      </c>
      <c r="AH200" s="560" t="s">
        <v>751</v>
      </c>
      <c r="AI200" s="565"/>
      <c r="AJ200" s="565"/>
      <c r="AK200" s="560" t="s">
        <v>751</v>
      </c>
      <c r="AL200" s="565"/>
      <c r="AM200" s="565"/>
      <c r="AN200" s="560" t="s">
        <v>751</v>
      </c>
      <c r="AO200" s="565"/>
      <c r="AP200" s="565"/>
      <c r="AQ200" s="560" t="s">
        <v>751</v>
      </c>
      <c r="AR200" s="566">
        <v>42086</v>
      </c>
      <c r="AS200" s="560" t="s">
        <v>751</v>
      </c>
      <c r="AT200" s="560" t="s">
        <v>751</v>
      </c>
      <c r="AU200" s="560" t="s">
        <v>751</v>
      </c>
      <c r="AV200" s="560" t="s">
        <v>751</v>
      </c>
      <c r="AW200" s="560" t="s">
        <v>751</v>
      </c>
      <c r="AX200" s="560" t="s">
        <v>751</v>
      </c>
      <c r="AY200" s="560" t="s">
        <v>751</v>
      </c>
      <c r="AZ200" s="560" t="s">
        <v>751</v>
      </c>
      <c r="BA200" s="560" t="s">
        <v>751</v>
      </c>
      <c r="BB200" s="565"/>
      <c r="BC200" s="565"/>
      <c r="BD200" s="560" t="s">
        <v>751</v>
      </c>
      <c r="BE200" s="564"/>
      <c r="BF200" s="564"/>
      <c r="BG200" s="560" t="s">
        <v>751</v>
      </c>
      <c r="BH200" s="564"/>
      <c r="BI200" s="564"/>
      <c r="BJ200" s="560" t="s">
        <v>751</v>
      </c>
      <c r="BK200" s="560" t="s">
        <v>751</v>
      </c>
      <c r="BL200" s="560" t="s">
        <v>751</v>
      </c>
      <c r="BM200" s="560" t="s">
        <v>751</v>
      </c>
      <c r="BN200" s="562"/>
      <c r="BO200" s="562"/>
      <c r="BP200" s="560" t="s">
        <v>751</v>
      </c>
      <c r="BQ200" s="560" t="s">
        <v>751</v>
      </c>
      <c r="BR200" s="560" t="s">
        <v>751</v>
      </c>
      <c r="BS200" s="560" t="s">
        <v>751</v>
      </c>
      <c r="BT200" s="562" t="s">
        <v>758</v>
      </c>
      <c r="BU200" s="562" t="s">
        <v>758</v>
      </c>
      <c r="BV200" s="560" t="s">
        <v>751</v>
      </c>
    </row>
    <row r="201" spans="1:74" x14ac:dyDescent="0.25">
      <c r="A201" s="566">
        <v>42087</v>
      </c>
      <c r="B201" s="560" t="s">
        <v>751</v>
      </c>
      <c r="C201" s="560" t="s">
        <v>751</v>
      </c>
      <c r="D201" s="560" t="s">
        <v>751</v>
      </c>
      <c r="E201" s="560" t="s">
        <v>751</v>
      </c>
      <c r="F201" s="560" t="s">
        <v>751</v>
      </c>
      <c r="G201" s="560" t="s">
        <v>751</v>
      </c>
      <c r="H201" s="560" t="s">
        <v>751</v>
      </c>
      <c r="I201" s="560" t="s">
        <v>751</v>
      </c>
      <c r="J201" s="560" t="s">
        <v>751</v>
      </c>
      <c r="K201" s="560" t="s">
        <v>751</v>
      </c>
      <c r="L201" s="560" t="s">
        <v>751</v>
      </c>
      <c r="M201" s="560" t="s">
        <v>751</v>
      </c>
      <c r="N201" s="560" t="s">
        <v>751</v>
      </c>
      <c r="O201" s="560" t="s">
        <v>751</v>
      </c>
      <c r="P201" s="560" t="s">
        <v>751</v>
      </c>
      <c r="Q201" s="560" t="s">
        <v>751</v>
      </c>
      <c r="R201" s="560" t="s">
        <v>751</v>
      </c>
      <c r="S201" s="560" t="s">
        <v>751</v>
      </c>
      <c r="T201" s="560" t="s">
        <v>751</v>
      </c>
      <c r="U201" s="560" t="s">
        <v>751</v>
      </c>
      <c r="V201" s="560" t="s">
        <v>751</v>
      </c>
      <c r="W201" s="570"/>
      <c r="X201" s="570"/>
      <c r="Y201" s="570"/>
      <c r="Z201" s="565"/>
      <c r="AA201" s="565"/>
      <c r="AB201" s="560" t="s">
        <v>751</v>
      </c>
      <c r="AC201" s="565"/>
      <c r="AD201" s="565"/>
      <c r="AE201" s="560" t="s">
        <v>751</v>
      </c>
      <c r="AF201" s="560" t="s">
        <v>751</v>
      </c>
      <c r="AG201" s="560" t="s">
        <v>751</v>
      </c>
      <c r="AH201" s="560" t="s">
        <v>751</v>
      </c>
      <c r="AI201" s="565"/>
      <c r="AJ201" s="565"/>
      <c r="AK201" s="560" t="s">
        <v>751</v>
      </c>
      <c r="AL201" s="565"/>
      <c r="AM201" s="565"/>
      <c r="AN201" s="560" t="s">
        <v>751</v>
      </c>
      <c r="AO201" s="565"/>
      <c r="AP201" s="565"/>
      <c r="AQ201" s="560" t="s">
        <v>751</v>
      </c>
      <c r="AR201" s="566">
        <v>42087</v>
      </c>
      <c r="AS201" s="560" t="s">
        <v>751</v>
      </c>
      <c r="AT201" s="560" t="s">
        <v>751</v>
      </c>
      <c r="AU201" s="560" t="s">
        <v>751</v>
      </c>
      <c r="AV201" s="560" t="s">
        <v>751</v>
      </c>
      <c r="AW201" s="560" t="s">
        <v>751</v>
      </c>
      <c r="AX201" s="560" t="s">
        <v>751</v>
      </c>
      <c r="AY201" s="560" t="s">
        <v>751</v>
      </c>
      <c r="AZ201" s="560" t="s">
        <v>751</v>
      </c>
      <c r="BA201" s="560" t="s">
        <v>751</v>
      </c>
      <c r="BB201" s="565"/>
      <c r="BC201" s="565"/>
      <c r="BD201" s="560" t="s">
        <v>751</v>
      </c>
      <c r="BE201" s="564"/>
      <c r="BF201" s="564"/>
      <c r="BG201" s="560" t="s">
        <v>751</v>
      </c>
      <c r="BH201" s="564"/>
      <c r="BI201" s="564"/>
      <c r="BJ201" s="560" t="s">
        <v>751</v>
      </c>
      <c r="BK201" s="560" t="s">
        <v>751</v>
      </c>
      <c r="BL201" s="560" t="s">
        <v>751</v>
      </c>
      <c r="BM201" s="560" t="s">
        <v>751</v>
      </c>
      <c r="BN201" s="562"/>
      <c r="BO201" s="562"/>
      <c r="BP201" s="560" t="s">
        <v>751</v>
      </c>
      <c r="BQ201" s="560" t="s">
        <v>751</v>
      </c>
      <c r="BR201" s="560" t="s">
        <v>751</v>
      </c>
      <c r="BS201" s="560" t="s">
        <v>751</v>
      </c>
      <c r="BT201" s="562" t="s">
        <v>758</v>
      </c>
      <c r="BU201" s="562" t="s">
        <v>758</v>
      </c>
      <c r="BV201" s="560" t="s">
        <v>751</v>
      </c>
    </row>
    <row r="202" spans="1:74" x14ac:dyDescent="0.25">
      <c r="A202" s="566">
        <v>42088</v>
      </c>
      <c r="B202" s="560" t="s">
        <v>751</v>
      </c>
      <c r="C202" s="560" t="s">
        <v>751</v>
      </c>
      <c r="D202" s="560" t="s">
        <v>751</v>
      </c>
      <c r="E202" s="560" t="s">
        <v>751</v>
      </c>
      <c r="F202" s="560" t="s">
        <v>751</v>
      </c>
      <c r="G202" s="560" t="s">
        <v>751</v>
      </c>
      <c r="H202" s="560" t="s">
        <v>751</v>
      </c>
      <c r="I202" s="560" t="s">
        <v>751</v>
      </c>
      <c r="J202" s="560" t="s">
        <v>751</v>
      </c>
      <c r="K202" s="560" t="s">
        <v>751</v>
      </c>
      <c r="L202" s="560" t="s">
        <v>751</v>
      </c>
      <c r="M202" s="560" t="s">
        <v>751</v>
      </c>
      <c r="N202" s="560" t="s">
        <v>751</v>
      </c>
      <c r="O202" s="560" t="s">
        <v>751</v>
      </c>
      <c r="P202" s="560" t="s">
        <v>751</v>
      </c>
      <c r="Q202" s="560" t="s">
        <v>751</v>
      </c>
      <c r="R202" s="560" t="s">
        <v>751</v>
      </c>
      <c r="S202" s="560" t="s">
        <v>751</v>
      </c>
      <c r="T202" s="560" t="s">
        <v>751</v>
      </c>
      <c r="U202" s="560" t="s">
        <v>751</v>
      </c>
      <c r="V202" s="560" t="s">
        <v>751</v>
      </c>
      <c r="W202" s="570"/>
      <c r="X202" s="570"/>
      <c r="Y202" s="570"/>
      <c r="Z202" s="565"/>
      <c r="AA202" s="565"/>
      <c r="AB202" s="560" t="s">
        <v>751</v>
      </c>
      <c r="AC202" s="565"/>
      <c r="AD202" s="565"/>
      <c r="AE202" s="560" t="s">
        <v>751</v>
      </c>
      <c r="AF202" s="560" t="s">
        <v>751</v>
      </c>
      <c r="AG202" s="560" t="s">
        <v>751</v>
      </c>
      <c r="AH202" s="560" t="s">
        <v>751</v>
      </c>
      <c r="AI202" s="565"/>
      <c r="AJ202" s="565"/>
      <c r="AK202" s="560" t="s">
        <v>751</v>
      </c>
      <c r="AL202" s="565"/>
      <c r="AM202" s="565"/>
      <c r="AN202" s="560" t="s">
        <v>751</v>
      </c>
      <c r="AO202" s="565"/>
      <c r="AP202" s="565"/>
      <c r="AQ202" s="560" t="s">
        <v>751</v>
      </c>
      <c r="AR202" s="566">
        <v>42088</v>
      </c>
      <c r="AS202" s="560" t="s">
        <v>751</v>
      </c>
      <c r="AT202" s="560" t="s">
        <v>751</v>
      </c>
      <c r="AU202" s="560" t="s">
        <v>751</v>
      </c>
      <c r="AV202" s="560" t="s">
        <v>751</v>
      </c>
      <c r="AW202" s="560" t="s">
        <v>751</v>
      </c>
      <c r="AX202" s="560" t="s">
        <v>751</v>
      </c>
      <c r="AY202" s="560" t="s">
        <v>751</v>
      </c>
      <c r="AZ202" s="560" t="s">
        <v>751</v>
      </c>
      <c r="BA202" s="560" t="s">
        <v>751</v>
      </c>
      <c r="BB202" s="565"/>
      <c r="BC202" s="565"/>
      <c r="BD202" s="560" t="s">
        <v>751</v>
      </c>
      <c r="BE202" s="564"/>
      <c r="BF202" s="564"/>
      <c r="BG202" s="560" t="s">
        <v>751</v>
      </c>
      <c r="BH202" s="564"/>
      <c r="BI202" s="564"/>
      <c r="BJ202" s="560" t="s">
        <v>751</v>
      </c>
      <c r="BK202" s="560" t="s">
        <v>751</v>
      </c>
      <c r="BL202" s="560" t="s">
        <v>751</v>
      </c>
      <c r="BM202" s="560" t="s">
        <v>751</v>
      </c>
      <c r="BN202" s="562"/>
      <c r="BO202" s="562"/>
      <c r="BP202" s="560" t="s">
        <v>751</v>
      </c>
      <c r="BQ202" s="560" t="s">
        <v>751</v>
      </c>
      <c r="BR202" s="560" t="s">
        <v>751</v>
      </c>
      <c r="BS202" s="560" t="s">
        <v>751</v>
      </c>
      <c r="BT202" s="562" t="s">
        <v>758</v>
      </c>
      <c r="BU202" s="562" t="s">
        <v>758</v>
      </c>
      <c r="BV202" s="560" t="s">
        <v>751</v>
      </c>
    </row>
    <row r="203" spans="1:74" x14ac:dyDescent="0.25">
      <c r="A203" s="566">
        <v>42089</v>
      </c>
      <c r="B203" s="560" t="s">
        <v>751</v>
      </c>
      <c r="C203" s="560" t="s">
        <v>751</v>
      </c>
      <c r="D203" s="560" t="s">
        <v>751</v>
      </c>
      <c r="E203" s="560" t="s">
        <v>751</v>
      </c>
      <c r="F203" s="560" t="s">
        <v>751</v>
      </c>
      <c r="G203" s="560" t="s">
        <v>751</v>
      </c>
      <c r="H203" s="560" t="s">
        <v>751</v>
      </c>
      <c r="I203" s="560" t="s">
        <v>751</v>
      </c>
      <c r="J203" s="560" t="s">
        <v>751</v>
      </c>
      <c r="K203" s="560" t="s">
        <v>751</v>
      </c>
      <c r="L203" s="560" t="s">
        <v>751</v>
      </c>
      <c r="M203" s="560" t="s">
        <v>751</v>
      </c>
      <c r="N203" s="560" t="s">
        <v>751</v>
      </c>
      <c r="O203" s="560" t="s">
        <v>751</v>
      </c>
      <c r="P203" s="560" t="s">
        <v>751</v>
      </c>
      <c r="Q203" s="560" t="s">
        <v>751</v>
      </c>
      <c r="R203" s="560" t="s">
        <v>751</v>
      </c>
      <c r="S203" s="560" t="s">
        <v>751</v>
      </c>
      <c r="T203" s="560" t="s">
        <v>751</v>
      </c>
      <c r="U203" s="560" t="s">
        <v>751</v>
      </c>
      <c r="V203" s="560" t="s">
        <v>751</v>
      </c>
      <c r="W203" s="570"/>
      <c r="X203" s="570"/>
      <c r="Y203" s="570"/>
      <c r="Z203" s="565"/>
      <c r="AA203" s="565"/>
      <c r="AB203" s="561" t="s">
        <v>758</v>
      </c>
      <c r="AC203" s="565"/>
      <c r="AD203" s="565"/>
      <c r="AE203" s="560" t="s">
        <v>751</v>
      </c>
      <c r="AF203" s="560" t="s">
        <v>751</v>
      </c>
      <c r="AG203" s="560" t="s">
        <v>751</v>
      </c>
      <c r="AH203" s="560" t="s">
        <v>751</v>
      </c>
      <c r="AI203" s="565"/>
      <c r="AJ203" s="565"/>
      <c r="AK203" s="560" t="s">
        <v>751</v>
      </c>
      <c r="AL203" s="565"/>
      <c r="AM203" s="565"/>
      <c r="AN203" s="560" t="s">
        <v>751</v>
      </c>
      <c r="AO203" s="565"/>
      <c r="AP203" s="565"/>
      <c r="AQ203" s="560" t="s">
        <v>751</v>
      </c>
      <c r="AR203" s="566">
        <v>42089</v>
      </c>
      <c r="AS203" s="560" t="s">
        <v>751</v>
      </c>
      <c r="AT203" s="560" t="s">
        <v>751</v>
      </c>
      <c r="AU203" s="560" t="s">
        <v>751</v>
      </c>
      <c r="AV203" s="560" t="s">
        <v>751</v>
      </c>
      <c r="AW203" s="560" t="s">
        <v>751</v>
      </c>
      <c r="AX203" s="560" t="s">
        <v>751</v>
      </c>
      <c r="AY203" s="560" t="s">
        <v>751</v>
      </c>
      <c r="AZ203" s="560" t="s">
        <v>751</v>
      </c>
      <c r="BA203" s="560" t="s">
        <v>751</v>
      </c>
      <c r="BB203" s="565"/>
      <c r="BC203" s="565"/>
      <c r="BD203" s="560" t="s">
        <v>751</v>
      </c>
      <c r="BE203" s="564"/>
      <c r="BF203" s="564"/>
      <c r="BG203" s="560" t="s">
        <v>751</v>
      </c>
      <c r="BH203" s="564"/>
      <c r="BI203" s="564"/>
      <c r="BJ203" s="560" t="s">
        <v>751</v>
      </c>
      <c r="BK203" s="560" t="s">
        <v>751</v>
      </c>
      <c r="BL203" s="560" t="s">
        <v>751</v>
      </c>
      <c r="BM203" s="560" t="s">
        <v>751</v>
      </c>
      <c r="BN203" s="563"/>
      <c r="BO203" s="562"/>
      <c r="BP203" s="560" t="s">
        <v>751</v>
      </c>
      <c r="BQ203" s="560" t="s">
        <v>751</v>
      </c>
      <c r="BR203" s="560" t="s">
        <v>751</v>
      </c>
      <c r="BS203" s="560" t="s">
        <v>751</v>
      </c>
      <c r="BT203" s="562" t="s">
        <v>758</v>
      </c>
      <c r="BU203" s="562" t="s">
        <v>758</v>
      </c>
      <c r="BV203" s="560" t="s">
        <v>751</v>
      </c>
    </row>
    <row r="204" spans="1:74" x14ac:dyDescent="0.25">
      <c r="A204" s="566">
        <v>42090</v>
      </c>
      <c r="B204" s="560" t="s">
        <v>751</v>
      </c>
      <c r="C204" s="560" t="s">
        <v>751</v>
      </c>
      <c r="D204" s="560" t="s">
        <v>751</v>
      </c>
      <c r="E204" s="560" t="s">
        <v>751</v>
      </c>
      <c r="F204" s="560" t="s">
        <v>751</v>
      </c>
      <c r="G204" s="560" t="s">
        <v>751</v>
      </c>
      <c r="H204" s="560" t="s">
        <v>751</v>
      </c>
      <c r="I204" s="560" t="s">
        <v>751</v>
      </c>
      <c r="J204" s="560" t="s">
        <v>751</v>
      </c>
      <c r="K204" s="560" t="s">
        <v>751</v>
      </c>
      <c r="L204" s="560" t="s">
        <v>751</v>
      </c>
      <c r="M204" s="560" t="s">
        <v>751</v>
      </c>
      <c r="N204" s="560" t="s">
        <v>751</v>
      </c>
      <c r="O204" s="560" t="s">
        <v>751</v>
      </c>
      <c r="P204" s="560" t="s">
        <v>751</v>
      </c>
      <c r="Q204" s="560" t="s">
        <v>751</v>
      </c>
      <c r="R204" s="560" t="s">
        <v>751</v>
      </c>
      <c r="S204" s="560" t="s">
        <v>751</v>
      </c>
      <c r="T204" s="560" t="s">
        <v>751</v>
      </c>
      <c r="U204" s="560" t="s">
        <v>751</v>
      </c>
      <c r="V204" s="560" t="s">
        <v>751</v>
      </c>
      <c r="W204" s="570"/>
      <c r="X204" s="570"/>
      <c r="Y204" s="570"/>
      <c r="Z204" s="565"/>
      <c r="AA204" s="565"/>
      <c r="AB204" s="560" t="s">
        <v>751</v>
      </c>
      <c r="AC204" s="565"/>
      <c r="AD204" s="565"/>
      <c r="AE204" s="560" t="s">
        <v>751</v>
      </c>
      <c r="AF204" s="560" t="s">
        <v>751</v>
      </c>
      <c r="AG204" s="560" t="s">
        <v>751</v>
      </c>
      <c r="AH204" s="560" t="s">
        <v>751</v>
      </c>
      <c r="AI204" s="565"/>
      <c r="AJ204" s="565"/>
      <c r="AK204" s="560" t="s">
        <v>751</v>
      </c>
      <c r="AL204" s="565"/>
      <c r="AM204" s="565"/>
      <c r="AN204" s="560" t="s">
        <v>751</v>
      </c>
      <c r="AO204" s="565"/>
      <c r="AP204" s="565"/>
      <c r="AQ204" s="560" t="s">
        <v>751</v>
      </c>
      <c r="AR204" s="566">
        <v>42090</v>
      </c>
      <c r="AS204" s="560" t="s">
        <v>751</v>
      </c>
      <c r="AT204" s="560" t="s">
        <v>751</v>
      </c>
      <c r="AU204" s="560" t="s">
        <v>751</v>
      </c>
      <c r="AV204" s="560" t="s">
        <v>751</v>
      </c>
      <c r="AW204" s="560" t="s">
        <v>751</v>
      </c>
      <c r="AX204" s="560" t="s">
        <v>751</v>
      </c>
      <c r="AY204" s="560" t="s">
        <v>751</v>
      </c>
      <c r="AZ204" s="560" t="s">
        <v>751</v>
      </c>
      <c r="BA204" s="560" t="s">
        <v>751</v>
      </c>
      <c r="BB204" s="565"/>
      <c r="BC204" s="565"/>
      <c r="BD204" s="560" t="s">
        <v>751</v>
      </c>
      <c r="BE204" s="564"/>
      <c r="BF204" s="564"/>
      <c r="BG204" s="560" t="s">
        <v>751</v>
      </c>
      <c r="BH204" s="564"/>
      <c r="BI204" s="564"/>
      <c r="BJ204" s="560" t="s">
        <v>751</v>
      </c>
      <c r="BK204" s="560" t="s">
        <v>751</v>
      </c>
      <c r="BL204" s="560" t="s">
        <v>751</v>
      </c>
      <c r="BM204" s="560" t="s">
        <v>751</v>
      </c>
      <c r="BN204" s="563"/>
      <c r="BO204" s="562"/>
      <c r="BP204" s="560" t="s">
        <v>751</v>
      </c>
      <c r="BQ204" s="560" t="s">
        <v>751</v>
      </c>
      <c r="BR204" s="560" t="s">
        <v>751</v>
      </c>
      <c r="BS204" s="560" t="s">
        <v>751</v>
      </c>
      <c r="BT204" s="562" t="s">
        <v>758</v>
      </c>
      <c r="BU204" s="562" t="s">
        <v>758</v>
      </c>
      <c r="BV204" s="560" t="s">
        <v>751</v>
      </c>
    </row>
    <row r="205" spans="1:74" x14ac:dyDescent="0.25">
      <c r="A205" s="566">
        <v>42091</v>
      </c>
      <c r="B205" s="560" t="s">
        <v>751</v>
      </c>
      <c r="C205" s="560" t="s">
        <v>751</v>
      </c>
      <c r="D205" s="560" t="s">
        <v>751</v>
      </c>
      <c r="E205" s="560" t="s">
        <v>751</v>
      </c>
      <c r="F205" s="560" t="s">
        <v>751</v>
      </c>
      <c r="G205" s="560" t="s">
        <v>751</v>
      </c>
      <c r="H205" s="560" t="s">
        <v>751</v>
      </c>
      <c r="I205" s="560" t="s">
        <v>751</v>
      </c>
      <c r="J205" s="560" t="s">
        <v>751</v>
      </c>
      <c r="K205" s="560" t="s">
        <v>751</v>
      </c>
      <c r="L205" s="560" t="s">
        <v>751</v>
      </c>
      <c r="M205" s="560" t="s">
        <v>751</v>
      </c>
      <c r="N205" s="560" t="s">
        <v>751</v>
      </c>
      <c r="O205" s="560" t="s">
        <v>751</v>
      </c>
      <c r="P205" s="560" t="s">
        <v>751</v>
      </c>
      <c r="Q205" s="560" t="s">
        <v>751</v>
      </c>
      <c r="R205" s="560" t="s">
        <v>751</v>
      </c>
      <c r="S205" s="560" t="s">
        <v>751</v>
      </c>
      <c r="T205" s="560" t="s">
        <v>751</v>
      </c>
      <c r="U205" s="560" t="s">
        <v>751</v>
      </c>
      <c r="V205" s="560" t="s">
        <v>751</v>
      </c>
      <c r="W205" s="570"/>
      <c r="X205" s="570"/>
      <c r="Y205" s="570"/>
      <c r="Z205" s="565"/>
      <c r="AA205" s="565"/>
      <c r="AB205" s="560" t="s">
        <v>751</v>
      </c>
      <c r="AC205" s="565"/>
      <c r="AD205" s="565"/>
      <c r="AE205" s="560" t="s">
        <v>751</v>
      </c>
      <c r="AF205" s="560" t="s">
        <v>751</v>
      </c>
      <c r="AG205" s="560" t="s">
        <v>751</v>
      </c>
      <c r="AH205" s="560" t="s">
        <v>751</v>
      </c>
      <c r="AI205" s="565"/>
      <c r="AJ205" s="565"/>
      <c r="AK205" s="560" t="s">
        <v>751</v>
      </c>
      <c r="AL205" s="565"/>
      <c r="AM205" s="565"/>
      <c r="AN205" s="560" t="s">
        <v>751</v>
      </c>
      <c r="AO205" s="565"/>
      <c r="AP205" s="565"/>
      <c r="AQ205" s="560" t="s">
        <v>751</v>
      </c>
      <c r="AR205" s="566">
        <v>42091</v>
      </c>
      <c r="AS205" s="560" t="s">
        <v>751</v>
      </c>
      <c r="AT205" s="560" t="s">
        <v>751</v>
      </c>
      <c r="AU205" s="560" t="s">
        <v>751</v>
      </c>
      <c r="AV205" s="560" t="s">
        <v>751</v>
      </c>
      <c r="AW205" s="560" t="s">
        <v>751</v>
      </c>
      <c r="AX205" s="560" t="s">
        <v>751</v>
      </c>
      <c r="AY205" s="560" t="s">
        <v>751</v>
      </c>
      <c r="AZ205" s="560" t="s">
        <v>751</v>
      </c>
      <c r="BA205" s="560" t="s">
        <v>751</v>
      </c>
      <c r="BB205" s="565"/>
      <c r="BC205" s="565"/>
      <c r="BD205" s="560" t="s">
        <v>751</v>
      </c>
      <c r="BE205" s="564"/>
      <c r="BF205" s="564"/>
      <c r="BG205" s="560" t="s">
        <v>751</v>
      </c>
      <c r="BH205" s="564"/>
      <c r="BI205" s="564"/>
      <c r="BJ205" s="560" t="s">
        <v>751</v>
      </c>
      <c r="BK205" s="560" t="s">
        <v>751</v>
      </c>
      <c r="BL205" s="560" t="s">
        <v>751</v>
      </c>
      <c r="BM205" s="560" t="s">
        <v>751</v>
      </c>
      <c r="BN205" s="562"/>
      <c r="BO205" s="562"/>
      <c r="BP205" s="560" t="s">
        <v>751</v>
      </c>
      <c r="BQ205" s="560" t="s">
        <v>751</v>
      </c>
      <c r="BR205" s="560" t="s">
        <v>751</v>
      </c>
      <c r="BS205" s="560" t="s">
        <v>751</v>
      </c>
      <c r="BT205" s="562" t="s">
        <v>758</v>
      </c>
      <c r="BU205" s="562" t="s">
        <v>758</v>
      </c>
      <c r="BV205" s="560" t="s">
        <v>751</v>
      </c>
    </row>
    <row r="206" spans="1:74" x14ac:dyDescent="0.25">
      <c r="A206" s="566">
        <v>42092</v>
      </c>
      <c r="B206" s="560" t="s">
        <v>751</v>
      </c>
      <c r="C206" s="560" t="s">
        <v>751</v>
      </c>
      <c r="D206" s="560" t="s">
        <v>751</v>
      </c>
      <c r="E206" s="560" t="s">
        <v>751</v>
      </c>
      <c r="F206" s="560" t="s">
        <v>751</v>
      </c>
      <c r="G206" s="560" t="s">
        <v>751</v>
      </c>
      <c r="H206" s="560" t="s">
        <v>751</v>
      </c>
      <c r="I206" s="560" t="s">
        <v>751</v>
      </c>
      <c r="J206" s="560" t="s">
        <v>751</v>
      </c>
      <c r="K206" s="560" t="s">
        <v>751</v>
      </c>
      <c r="L206" s="560" t="s">
        <v>751</v>
      </c>
      <c r="M206" s="560" t="s">
        <v>751</v>
      </c>
      <c r="N206" s="560" t="s">
        <v>751</v>
      </c>
      <c r="O206" s="560" t="s">
        <v>751</v>
      </c>
      <c r="P206" s="560" t="s">
        <v>751</v>
      </c>
      <c r="Q206" s="560" t="s">
        <v>751</v>
      </c>
      <c r="R206" s="560" t="s">
        <v>751</v>
      </c>
      <c r="S206" s="560" t="s">
        <v>751</v>
      </c>
      <c r="T206" s="560" t="s">
        <v>751</v>
      </c>
      <c r="U206" s="560" t="s">
        <v>751</v>
      </c>
      <c r="V206" s="560" t="s">
        <v>751</v>
      </c>
      <c r="W206" s="570"/>
      <c r="X206" s="570"/>
      <c r="Y206" s="570"/>
      <c r="Z206" s="565"/>
      <c r="AA206" s="565"/>
      <c r="AB206" s="560" t="s">
        <v>751</v>
      </c>
      <c r="AC206" s="565"/>
      <c r="AD206" s="565"/>
      <c r="AE206" s="560" t="s">
        <v>751</v>
      </c>
      <c r="AF206" s="560" t="s">
        <v>751</v>
      </c>
      <c r="AG206" s="560" t="s">
        <v>751</v>
      </c>
      <c r="AH206" s="560" t="s">
        <v>751</v>
      </c>
      <c r="AI206" s="565"/>
      <c r="AJ206" s="565"/>
      <c r="AK206" s="560" t="s">
        <v>751</v>
      </c>
      <c r="AL206" s="565"/>
      <c r="AM206" s="565"/>
      <c r="AN206" s="560" t="s">
        <v>751</v>
      </c>
      <c r="AO206" s="565"/>
      <c r="AP206" s="565"/>
      <c r="AQ206" s="560" t="s">
        <v>751</v>
      </c>
      <c r="AR206" s="566">
        <v>42092</v>
      </c>
      <c r="AS206" s="560" t="s">
        <v>751</v>
      </c>
      <c r="AT206" s="560" t="s">
        <v>751</v>
      </c>
      <c r="AU206" s="560" t="s">
        <v>751</v>
      </c>
      <c r="AV206" s="560" t="s">
        <v>751</v>
      </c>
      <c r="AW206" s="560" t="s">
        <v>751</v>
      </c>
      <c r="AX206" s="560" t="s">
        <v>751</v>
      </c>
      <c r="AY206" s="560" t="s">
        <v>751</v>
      </c>
      <c r="AZ206" s="560" t="s">
        <v>751</v>
      </c>
      <c r="BA206" s="560" t="s">
        <v>751</v>
      </c>
      <c r="BB206" s="565"/>
      <c r="BC206" s="565"/>
      <c r="BD206" s="560" t="s">
        <v>751</v>
      </c>
      <c r="BE206" s="564"/>
      <c r="BF206" s="564"/>
      <c r="BG206" s="560" t="s">
        <v>751</v>
      </c>
      <c r="BH206" s="564"/>
      <c r="BI206" s="564"/>
      <c r="BJ206" s="560" t="s">
        <v>751</v>
      </c>
      <c r="BK206" s="560" t="s">
        <v>751</v>
      </c>
      <c r="BL206" s="560" t="s">
        <v>751</v>
      </c>
      <c r="BM206" s="560" t="s">
        <v>751</v>
      </c>
      <c r="BN206" s="567" t="s">
        <v>751</v>
      </c>
      <c r="BO206" s="562"/>
      <c r="BP206" s="560" t="s">
        <v>751</v>
      </c>
      <c r="BQ206" s="560" t="s">
        <v>751</v>
      </c>
      <c r="BR206" s="560" t="s">
        <v>751</v>
      </c>
      <c r="BS206" s="560" t="s">
        <v>751</v>
      </c>
      <c r="BT206" s="562" t="s">
        <v>758</v>
      </c>
      <c r="BU206" s="562" t="s">
        <v>758</v>
      </c>
      <c r="BV206" s="560" t="s">
        <v>751</v>
      </c>
    </row>
    <row r="207" spans="1:74" x14ac:dyDescent="0.25">
      <c r="A207" s="566">
        <v>42093</v>
      </c>
      <c r="B207" s="560" t="s">
        <v>751</v>
      </c>
      <c r="C207" s="560" t="s">
        <v>751</v>
      </c>
      <c r="D207" s="560" t="s">
        <v>751</v>
      </c>
      <c r="E207" s="560" t="s">
        <v>751</v>
      </c>
      <c r="F207" s="560" t="s">
        <v>751</v>
      </c>
      <c r="G207" s="560" t="s">
        <v>751</v>
      </c>
      <c r="H207" s="560" t="s">
        <v>751</v>
      </c>
      <c r="I207" s="560" t="s">
        <v>751</v>
      </c>
      <c r="J207" s="560" t="s">
        <v>751</v>
      </c>
      <c r="K207" s="560" t="s">
        <v>751</v>
      </c>
      <c r="L207" s="560" t="s">
        <v>751</v>
      </c>
      <c r="M207" s="560" t="s">
        <v>751</v>
      </c>
      <c r="N207" s="560" t="s">
        <v>751</v>
      </c>
      <c r="O207" s="560" t="s">
        <v>751</v>
      </c>
      <c r="P207" s="560" t="s">
        <v>751</v>
      </c>
      <c r="Q207" s="560" t="s">
        <v>751</v>
      </c>
      <c r="R207" s="560" t="s">
        <v>751</v>
      </c>
      <c r="S207" s="560" t="s">
        <v>751</v>
      </c>
      <c r="T207" s="560" t="s">
        <v>751</v>
      </c>
      <c r="U207" s="560" t="s">
        <v>751</v>
      </c>
      <c r="V207" s="560" t="s">
        <v>751</v>
      </c>
      <c r="W207" s="570"/>
      <c r="X207" s="570"/>
      <c r="Y207" s="570"/>
      <c r="Z207" s="565"/>
      <c r="AA207" s="565"/>
      <c r="AB207" s="560" t="s">
        <v>751</v>
      </c>
      <c r="AC207" s="565"/>
      <c r="AD207" s="565"/>
      <c r="AE207" s="560" t="s">
        <v>751</v>
      </c>
      <c r="AF207" s="560" t="s">
        <v>751</v>
      </c>
      <c r="AG207" s="560" t="s">
        <v>751</v>
      </c>
      <c r="AH207" s="560" t="s">
        <v>751</v>
      </c>
      <c r="AI207" s="565"/>
      <c r="AJ207" s="565"/>
      <c r="AK207" s="560" t="s">
        <v>751</v>
      </c>
      <c r="AL207" s="565"/>
      <c r="AM207" s="565"/>
      <c r="AN207" s="560" t="s">
        <v>751</v>
      </c>
      <c r="AO207" s="565"/>
      <c r="AP207" s="565"/>
      <c r="AQ207" s="560" t="s">
        <v>751</v>
      </c>
      <c r="AR207" s="566">
        <v>42093</v>
      </c>
      <c r="AS207" s="560" t="s">
        <v>751</v>
      </c>
      <c r="AT207" s="560" t="s">
        <v>751</v>
      </c>
      <c r="AU207" s="560" t="s">
        <v>751</v>
      </c>
      <c r="AV207" s="560" t="s">
        <v>751</v>
      </c>
      <c r="AW207" s="560" t="s">
        <v>751</v>
      </c>
      <c r="AX207" s="560" t="s">
        <v>751</v>
      </c>
      <c r="AY207" s="560" t="s">
        <v>751</v>
      </c>
      <c r="AZ207" s="560" t="s">
        <v>751</v>
      </c>
      <c r="BA207" s="560" t="s">
        <v>751</v>
      </c>
      <c r="BB207" s="565"/>
      <c r="BC207" s="565"/>
      <c r="BD207" s="560" t="s">
        <v>751</v>
      </c>
      <c r="BE207" s="564"/>
      <c r="BF207" s="564"/>
      <c r="BG207" s="560" t="s">
        <v>751</v>
      </c>
      <c r="BH207" s="564"/>
      <c r="BI207" s="564"/>
      <c r="BJ207" s="560" t="s">
        <v>751</v>
      </c>
      <c r="BK207" s="560" t="s">
        <v>751</v>
      </c>
      <c r="BL207" s="560" t="s">
        <v>751</v>
      </c>
      <c r="BM207" s="560" t="s">
        <v>751</v>
      </c>
      <c r="BN207" s="563"/>
      <c r="BO207" s="562"/>
      <c r="BP207" s="560" t="s">
        <v>751</v>
      </c>
      <c r="BQ207" s="560" t="s">
        <v>751</v>
      </c>
      <c r="BR207" s="560" t="s">
        <v>751</v>
      </c>
      <c r="BS207" s="560" t="s">
        <v>751</v>
      </c>
      <c r="BT207" s="562" t="s">
        <v>758</v>
      </c>
      <c r="BU207" s="562" t="s">
        <v>758</v>
      </c>
      <c r="BV207" s="560" t="s">
        <v>751</v>
      </c>
    </row>
    <row r="208" spans="1:74" x14ac:dyDescent="0.25">
      <c r="A208" s="566">
        <v>42094</v>
      </c>
      <c r="B208" s="560" t="s">
        <v>751</v>
      </c>
      <c r="C208" s="560" t="s">
        <v>751</v>
      </c>
      <c r="D208" s="560" t="s">
        <v>751</v>
      </c>
      <c r="E208" s="560" t="s">
        <v>751</v>
      </c>
      <c r="F208" s="560" t="s">
        <v>751</v>
      </c>
      <c r="G208" s="560" t="s">
        <v>751</v>
      </c>
      <c r="H208" s="560" t="s">
        <v>751</v>
      </c>
      <c r="I208" s="560" t="s">
        <v>751</v>
      </c>
      <c r="J208" s="560" t="s">
        <v>751</v>
      </c>
      <c r="K208" s="560" t="s">
        <v>751</v>
      </c>
      <c r="L208" s="560" t="s">
        <v>751</v>
      </c>
      <c r="M208" s="560" t="s">
        <v>751</v>
      </c>
      <c r="N208" s="560" t="s">
        <v>751</v>
      </c>
      <c r="O208" s="560" t="s">
        <v>751</v>
      </c>
      <c r="P208" s="560" t="s">
        <v>751</v>
      </c>
      <c r="Q208" s="560" t="s">
        <v>751</v>
      </c>
      <c r="R208" s="560" t="s">
        <v>751</v>
      </c>
      <c r="S208" s="560" t="s">
        <v>751</v>
      </c>
      <c r="T208" s="560" t="s">
        <v>751</v>
      </c>
      <c r="U208" s="560" t="s">
        <v>751</v>
      </c>
      <c r="V208" s="560" t="s">
        <v>751</v>
      </c>
      <c r="W208" s="570"/>
      <c r="X208" s="570"/>
      <c r="Y208" s="570"/>
      <c r="Z208" s="565"/>
      <c r="AA208" s="565"/>
      <c r="AB208" s="560" t="s">
        <v>751</v>
      </c>
      <c r="AC208" s="565"/>
      <c r="AD208" s="565"/>
      <c r="AE208" s="560" t="s">
        <v>751</v>
      </c>
      <c r="AF208" s="560" t="s">
        <v>751</v>
      </c>
      <c r="AG208" s="560" t="s">
        <v>751</v>
      </c>
      <c r="AH208" s="560" t="s">
        <v>751</v>
      </c>
      <c r="AI208" s="565"/>
      <c r="AJ208" s="565"/>
      <c r="AK208" s="560" t="s">
        <v>751</v>
      </c>
      <c r="AL208" s="565"/>
      <c r="AM208" s="565"/>
      <c r="AN208" s="560" t="s">
        <v>751</v>
      </c>
      <c r="AO208" s="565"/>
      <c r="AP208" s="565"/>
      <c r="AQ208" s="560" t="s">
        <v>751</v>
      </c>
      <c r="AR208" s="566">
        <v>42094</v>
      </c>
      <c r="AS208" s="560" t="s">
        <v>751</v>
      </c>
      <c r="AT208" s="560" t="s">
        <v>751</v>
      </c>
      <c r="AU208" s="560" t="s">
        <v>751</v>
      </c>
      <c r="AV208" s="560" t="s">
        <v>751</v>
      </c>
      <c r="AW208" s="560" t="s">
        <v>751</v>
      </c>
      <c r="AX208" s="560" t="s">
        <v>751</v>
      </c>
      <c r="AY208" s="560" t="s">
        <v>751</v>
      </c>
      <c r="AZ208" s="560" t="s">
        <v>751</v>
      </c>
      <c r="BA208" s="560" t="s">
        <v>751</v>
      </c>
      <c r="BB208" s="565"/>
      <c r="BC208" s="565"/>
      <c r="BD208" s="560" t="s">
        <v>751</v>
      </c>
      <c r="BE208" s="564"/>
      <c r="BF208" s="564"/>
      <c r="BG208" s="560" t="s">
        <v>751</v>
      </c>
      <c r="BH208" s="564"/>
      <c r="BI208" s="564"/>
      <c r="BJ208" s="560" t="s">
        <v>751</v>
      </c>
      <c r="BK208" s="560" t="s">
        <v>751</v>
      </c>
      <c r="BL208" s="560" t="s">
        <v>751</v>
      </c>
      <c r="BM208" s="560" t="s">
        <v>751</v>
      </c>
      <c r="BN208" s="567" t="s">
        <v>751</v>
      </c>
      <c r="BO208" s="567" t="s">
        <v>751</v>
      </c>
      <c r="BP208" s="560" t="s">
        <v>751</v>
      </c>
      <c r="BQ208" s="560" t="s">
        <v>751</v>
      </c>
      <c r="BR208" s="560" t="s">
        <v>751</v>
      </c>
      <c r="BS208" s="560" t="s">
        <v>751</v>
      </c>
      <c r="BT208" s="562" t="s">
        <v>758</v>
      </c>
      <c r="BU208" s="562" t="s">
        <v>758</v>
      </c>
      <c r="BV208" s="560" t="s">
        <v>751</v>
      </c>
    </row>
    <row r="209" spans="1:74" x14ac:dyDescent="0.25">
      <c r="A209" s="566">
        <v>42095</v>
      </c>
      <c r="B209" s="560" t="s">
        <v>751</v>
      </c>
      <c r="C209" s="560" t="s">
        <v>751</v>
      </c>
      <c r="D209" s="560" t="s">
        <v>751</v>
      </c>
      <c r="E209" s="560" t="s">
        <v>751</v>
      </c>
      <c r="F209" s="560" t="s">
        <v>751</v>
      </c>
      <c r="G209" s="560" t="s">
        <v>751</v>
      </c>
      <c r="H209" s="560" t="s">
        <v>751</v>
      </c>
      <c r="I209" s="560" t="s">
        <v>751</v>
      </c>
      <c r="J209" s="560" t="s">
        <v>751</v>
      </c>
      <c r="K209" s="560" t="s">
        <v>751</v>
      </c>
      <c r="L209" s="560" t="s">
        <v>751</v>
      </c>
      <c r="M209" s="560" t="s">
        <v>751</v>
      </c>
      <c r="N209" s="560" t="s">
        <v>751</v>
      </c>
      <c r="O209" s="560" t="s">
        <v>751</v>
      </c>
      <c r="P209" s="560" t="s">
        <v>751</v>
      </c>
      <c r="Q209" s="560" t="s">
        <v>751</v>
      </c>
      <c r="R209" s="560" t="s">
        <v>751</v>
      </c>
      <c r="S209" s="560" t="s">
        <v>751</v>
      </c>
      <c r="T209" s="560" t="s">
        <v>751</v>
      </c>
      <c r="U209" s="560" t="s">
        <v>751</v>
      </c>
      <c r="V209" s="560" t="s">
        <v>751</v>
      </c>
      <c r="W209" s="570"/>
      <c r="X209" s="570"/>
      <c r="Y209" s="570"/>
      <c r="Z209" s="565"/>
      <c r="AA209" s="565"/>
      <c r="AB209" s="560" t="s">
        <v>751</v>
      </c>
      <c r="AC209" s="565"/>
      <c r="AD209" s="565"/>
      <c r="AE209" s="560" t="s">
        <v>751</v>
      </c>
      <c r="AF209" s="560" t="s">
        <v>751</v>
      </c>
      <c r="AG209" s="560" t="s">
        <v>751</v>
      </c>
      <c r="AH209" s="560" t="s">
        <v>751</v>
      </c>
      <c r="AI209" s="565"/>
      <c r="AJ209" s="565"/>
      <c r="AK209" s="560" t="s">
        <v>751</v>
      </c>
      <c r="AL209" s="565"/>
      <c r="AM209" s="565"/>
      <c r="AN209" s="560" t="s">
        <v>751</v>
      </c>
      <c r="AO209" s="565"/>
      <c r="AP209" s="565"/>
      <c r="AQ209" s="560" t="s">
        <v>751</v>
      </c>
      <c r="AR209" s="566">
        <v>42095</v>
      </c>
      <c r="AS209" s="560" t="s">
        <v>751</v>
      </c>
      <c r="AT209" s="560" t="s">
        <v>751</v>
      </c>
      <c r="AU209" s="560" t="s">
        <v>751</v>
      </c>
      <c r="AV209" s="560" t="s">
        <v>751</v>
      </c>
      <c r="AW209" s="560" t="s">
        <v>751</v>
      </c>
      <c r="AX209" s="560" t="s">
        <v>751</v>
      </c>
      <c r="AY209" s="560" t="s">
        <v>751</v>
      </c>
      <c r="AZ209" s="560" t="s">
        <v>751</v>
      </c>
      <c r="BA209" s="560" t="s">
        <v>751</v>
      </c>
      <c r="BB209" s="565"/>
      <c r="BC209" s="565"/>
      <c r="BD209" s="560" t="s">
        <v>751</v>
      </c>
      <c r="BE209" s="564"/>
      <c r="BF209" s="564"/>
      <c r="BG209" s="560" t="s">
        <v>751</v>
      </c>
      <c r="BH209" s="564"/>
      <c r="BI209" s="564"/>
      <c r="BJ209" s="560" t="s">
        <v>751</v>
      </c>
      <c r="BK209" s="560" t="s">
        <v>751</v>
      </c>
      <c r="BL209" s="560" t="s">
        <v>751</v>
      </c>
      <c r="BM209" s="560" t="s">
        <v>751</v>
      </c>
      <c r="BN209" s="562"/>
      <c r="BO209" s="562"/>
      <c r="BP209" s="560" t="s">
        <v>751</v>
      </c>
      <c r="BQ209" s="560" t="s">
        <v>751</v>
      </c>
      <c r="BR209" s="560" t="s">
        <v>751</v>
      </c>
      <c r="BS209" s="560" t="s">
        <v>751</v>
      </c>
      <c r="BT209" s="562" t="s">
        <v>758</v>
      </c>
      <c r="BU209" s="562" t="s">
        <v>758</v>
      </c>
      <c r="BV209" s="560" t="s">
        <v>751</v>
      </c>
    </row>
    <row r="210" spans="1:74" x14ac:dyDescent="0.25">
      <c r="A210" s="566">
        <v>42096</v>
      </c>
      <c r="B210" s="560" t="s">
        <v>751</v>
      </c>
      <c r="C210" s="567" t="s">
        <v>751</v>
      </c>
      <c r="D210" s="560" t="s">
        <v>751</v>
      </c>
      <c r="E210" s="560" t="s">
        <v>751</v>
      </c>
      <c r="F210" s="560" t="s">
        <v>751</v>
      </c>
      <c r="G210" s="560" t="s">
        <v>751</v>
      </c>
      <c r="H210" s="560" t="s">
        <v>751</v>
      </c>
      <c r="I210" s="560" t="s">
        <v>751</v>
      </c>
      <c r="J210" s="560" t="s">
        <v>751</v>
      </c>
      <c r="K210" s="560" t="s">
        <v>751</v>
      </c>
      <c r="L210" s="560" t="s">
        <v>751</v>
      </c>
      <c r="M210" s="560" t="s">
        <v>751</v>
      </c>
      <c r="N210" s="560" t="s">
        <v>751</v>
      </c>
      <c r="O210" s="560" t="s">
        <v>751</v>
      </c>
      <c r="P210" s="560" t="s">
        <v>751</v>
      </c>
      <c r="Q210" s="560" t="s">
        <v>751</v>
      </c>
      <c r="R210" s="560" t="s">
        <v>751</v>
      </c>
      <c r="S210" s="560" t="s">
        <v>751</v>
      </c>
      <c r="T210" s="560" t="s">
        <v>751</v>
      </c>
      <c r="U210" s="560" t="s">
        <v>751</v>
      </c>
      <c r="V210" s="560" t="s">
        <v>751</v>
      </c>
      <c r="W210" s="570"/>
      <c r="X210" s="570"/>
      <c r="Y210" s="570"/>
      <c r="Z210" s="565"/>
      <c r="AA210" s="565"/>
      <c r="AB210" s="560" t="s">
        <v>751</v>
      </c>
      <c r="AC210" s="565"/>
      <c r="AD210" s="565"/>
      <c r="AE210" s="560" t="s">
        <v>751</v>
      </c>
      <c r="AF210" s="560" t="s">
        <v>751</v>
      </c>
      <c r="AG210" s="560" t="s">
        <v>751</v>
      </c>
      <c r="AH210" s="560" t="s">
        <v>751</v>
      </c>
      <c r="AI210" s="565"/>
      <c r="AJ210" s="565"/>
      <c r="AK210" s="560" t="s">
        <v>751</v>
      </c>
      <c r="AL210" s="565"/>
      <c r="AM210" s="565"/>
      <c r="AN210" s="560" t="s">
        <v>751</v>
      </c>
      <c r="AO210" s="565"/>
      <c r="AP210" s="565"/>
      <c r="AQ210" s="560" t="s">
        <v>751</v>
      </c>
      <c r="AR210" s="566">
        <v>42096</v>
      </c>
      <c r="AS210" s="560" t="s">
        <v>751</v>
      </c>
      <c r="AT210" s="560" t="s">
        <v>751</v>
      </c>
      <c r="AU210" s="560" t="s">
        <v>751</v>
      </c>
      <c r="AV210" s="560" t="s">
        <v>751</v>
      </c>
      <c r="AW210" s="560" t="s">
        <v>751</v>
      </c>
      <c r="AX210" s="560" t="s">
        <v>751</v>
      </c>
      <c r="AY210" s="560" t="s">
        <v>751</v>
      </c>
      <c r="AZ210" s="560" t="s">
        <v>751</v>
      </c>
      <c r="BA210" s="560" t="s">
        <v>751</v>
      </c>
      <c r="BB210" s="565"/>
      <c r="BC210" s="565"/>
      <c r="BD210" s="560" t="s">
        <v>751</v>
      </c>
      <c r="BE210" s="564"/>
      <c r="BF210" s="564"/>
      <c r="BG210" s="560" t="s">
        <v>751</v>
      </c>
      <c r="BH210" s="564"/>
      <c r="BI210" s="564"/>
      <c r="BJ210" s="560" t="s">
        <v>751</v>
      </c>
      <c r="BK210" s="560" t="s">
        <v>751</v>
      </c>
      <c r="BL210" s="560" t="s">
        <v>751</v>
      </c>
      <c r="BM210" s="560" t="s">
        <v>751</v>
      </c>
      <c r="BN210" s="562"/>
      <c r="BO210" s="562"/>
      <c r="BP210" s="560" t="s">
        <v>751</v>
      </c>
      <c r="BQ210" s="560" t="s">
        <v>751</v>
      </c>
      <c r="BR210" s="560" t="s">
        <v>751</v>
      </c>
      <c r="BS210" s="560" t="s">
        <v>751</v>
      </c>
      <c r="BT210" s="562" t="s">
        <v>758</v>
      </c>
      <c r="BU210" s="562" t="s">
        <v>758</v>
      </c>
      <c r="BV210" s="560" t="s">
        <v>751</v>
      </c>
    </row>
    <row r="211" spans="1:74" x14ac:dyDescent="0.25">
      <c r="A211" s="566">
        <v>42097</v>
      </c>
      <c r="B211" s="567" t="s">
        <v>751</v>
      </c>
      <c r="C211" s="567" t="s">
        <v>751</v>
      </c>
      <c r="D211" s="560" t="s">
        <v>751</v>
      </c>
      <c r="E211" s="560" t="s">
        <v>751</v>
      </c>
      <c r="F211" s="560" t="s">
        <v>751</v>
      </c>
      <c r="G211" s="560" t="s">
        <v>751</v>
      </c>
      <c r="H211" s="560" t="s">
        <v>751</v>
      </c>
      <c r="I211" s="560" t="s">
        <v>751</v>
      </c>
      <c r="J211" s="560" t="s">
        <v>751</v>
      </c>
      <c r="K211" s="560" t="s">
        <v>751</v>
      </c>
      <c r="L211" s="560" t="s">
        <v>751</v>
      </c>
      <c r="M211" s="560" t="s">
        <v>751</v>
      </c>
      <c r="N211" s="560" t="s">
        <v>751</v>
      </c>
      <c r="O211" s="560" t="s">
        <v>751</v>
      </c>
      <c r="P211" s="560" t="s">
        <v>751</v>
      </c>
      <c r="Q211" s="560" t="s">
        <v>751</v>
      </c>
      <c r="R211" s="560" t="s">
        <v>751</v>
      </c>
      <c r="S211" s="560" t="s">
        <v>751</v>
      </c>
      <c r="T211" s="560" t="s">
        <v>751</v>
      </c>
      <c r="U211" s="560" t="s">
        <v>751</v>
      </c>
      <c r="V211" s="560" t="s">
        <v>751</v>
      </c>
      <c r="W211" s="570"/>
      <c r="X211" s="570"/>
      <c r="Y211" s="570"/>
      <c r="Z211" s="565"/>
      <c r="AA211" s="565"/>
      <c r="AB211" s="560" t="s">
        <v>751</v>
      </c>
      <c r="AC211" s="565"/>
      <c r="AD211" s="565"/>
      <c r="AE211" s="560" t="s">
        <v>751</v>
      </c>
      <c r="AF211" s="560" t="s">
        <v>751</v>
      </c>
      <c r="AG211" s="560" t="s">
        <v>751</v>
      </c>
      <c r="AH211" s="560" t="s">
        <v>751</v>
      </c>
      <c r="AI211" s="565"/>
      <c r="AJ211" s="565"/>
      <c r="AK211" s="560" t="s">
        <v>751</v>
      </c>
      <c r="AL211" s="565"/>
      <c r="AM211" s="565"/>
      <c r="AN211" s="560" t="s">
        <v>751</v>
      </c>
      <c r="AO211" s="565"/>
      <c r="AP211" s="565"/>
      <c r="AQ211" s="560" t="s">
        <v>751</v>
      </c>
      <c r="AR211" s="566">
        <v>42097</v>
      </c>
      <c r="AS211" s="560" t="s">
        <v>751</v>
      </c>
      <c r="AT211" s="560" t="s">
        <v>751</v>
      </c>
      <c r="AU211" s="560" t="s">
        <v>751</v>
      </c>
      <c r="AV211" s="560" t="s">
        <v>751</v>
      </c>
      <c r="AW211" s="560" t="s">
        <v>751</v>
      </c>
      <c r="AX211" s="560" t="s">
        <v>751</v>
      </c>
      <c r="AY211" s="560" t="s">
        <v>751</v>
      </c>
      <c r="AZ211" s="560" t="s">
        <v>751</v>
      </c>
      <c r="BA211" s="560" t="s">
        <v>751</v>
      </c>
      <c r="BB211" s="565"/>
      <c r="BC211" s="565"/>
      <c r="BD211" s="560" t="s">
        <v>751</v>
      </c>
      <c r="BE211" s="564"/>
      <c r="BF211" s="564"/>
      <c r="BG211" s="560" t="s">
        <v>751</v>
      </c>
      <c r="BH211" s="564"/>
      <c r="BI211" s="564"/>
      <c r="BJ211" s="560" t="s">
        <v>751</v>
      </c>
      <c r="BK211" s="560" t="s">
        <v>751</v>
      </c>
      <c r="BL211" s="560" t="s">
        <v>751</v>
      </c>
      <c r="BM211" s="560" t="s">
        <v>751</v>
      </c>
      <c r="BN211" s="562"/>
      <c r="BO211" s="562"/>
      <c r="BP211" s="560" t="s">
        <v>751</v>
      </c>
      <c r="BQ211" s="560" t="s">
        <v>751</v>
      </c>
      <c r="BR211" s="560" t="s">
        <v>751</v>
      </c>
      <c r="BS211" s="560" t="s">
        <v>751</v>
      </c>
      <c r="BT211" s="562" t="s">
        <v>758</v>
      </c>
      <c r="BU211" s="562" t="s">
        <v>758</v>
      </c>
      <c r="BV211" s="560" t="s">
        <v>751</v>
      </c>
    </row>
    <row r="212" spans="1:74" x14ac:dyDescent="0.25">
      <c r="A212" s="566">
        <v>42098</v>
      </c>
      <c r="B212" s="560" t="s">
        <v>751</v>
      </c>
      <c r="C212" s="560" t="s">
        <v>751</v>
      </c>
      <c r="D212" s="560" t="s">
        <v>751</v>
      </c>
      <c r="E212" s="560" t="s">
        <v>751</v>
      </c>
      <c r="F212" s="560" t="s">
        <v>751</v>
      </c>
      <c r="G212" s="560" t="s">
        <v>751</v>
      </c>
      <c r="H212" s="560" t="s">
        <v>751</v>
      </c>
      <c r="I212" s="560" t="s">
        <v>751</v>
      </c>
      <c r="J212" s="560" t="s">
        <v>751</v>
      </c>
      <c r="K212" s="560" t="s">
        <v>751</v>
      </c>
      <c r="L212" s="560" t="s">
        <v>751</v>
      </c>
      <c r="M212" s="560" t="s">
        <v>751</v>
      </c>
      <c r="N212" s="560" t="s">
        <v>751</v>
      </c>
      <c r="O212" s="560" t="s">
        <v>751</v>
      </c>
      <c r="P212" s="560" t="s">
        <v>751</v>
      </c>
      <c r="Q212" s="560" t="s">
        <v>751</v>
      </c>
      <c r="R212" s="560" t="s">
        <v>751</v>
      </c>
      <c r="S212" s="560" t="s">
        <v>751</v>
      </c>
      <c r="T212" s="560" t="s">
        <v>751</v>
      </c>
      <c r="U212" s="560" t="s">
        <v>751</v>
      </c>
      <c r="V212" s="560" t="s">
        <v>751</v>
      </c>
      <c r="W212" s="570"/>
      <c r="X212" s="570"/>
      <c r="Y212" s="570"/>
      <c r="Z212" s="565"/>
      <c r="AA212" s="565"/>
      <c r="AB212" s="560" t="s">
        <v>751</v>
      </c>
      <c r="AC212" s="565"/>
      <c r="AD212" s="565"/>
      <c r="AE212" s="560" t="s">
        <v>751</v>
      </c>
      <c r="AF212" s="560" t="s">
        <v>751</v>
      </c>
      <c r="AG212" s="560" t="s">
        <v>751</v>
      </c>
      <c r="AH212" s="560" t="s">
        <v>751</v>
      </c>
      <c r="AI212" s="565"/>
      <c r="AJ212" s="565"/>
      <c r="AK212" s="560" t="s">
        <v>751</v>
      </c>
      <c r="AL212" s="565"/>
      <c r="AM212" s="565"/>
      <c r="AN212" s="560" t="s">
        <v>751</v>
      </c>
      <c r="AO212" s="565"/>
      <c r="AP212" s="565"/>
      <c r="AQ212" s="560" t="s">
        <v>751</v>
      </c>
      <c r="AR212" s="566">
        <v>42098</v>
      </c>
      <c r="AS212" s="560" t="s">
        <v>751</v>
      </c>
      <c r="AT212" s="560" t="s">
        <v>751</v>
      </c>
      <c r="AU212" s="560" t="s">
        <v>751</v>
      </c>
      <c r="AV212" s="560" t="s">
        <v>751</v>
      </c>
      <c r="AW212" s="560" t="s">
        <v>751</v>
      </c>
      <c r="AX212" s="560" t="s">
        <v>751</v>
      </c>
      <c r="AY212" s="560" t="s">
        <v>751</v>
      </c>
      <c r="AZ212" s="560" t="s">
        <v>751</v>
      </c>
      <c r="BA212" s="560" t="s">
        <v>751</v>
      </c>
      <c r="BB212" s="565"/>
      <c r="BC212" s="565"/>
      <c r="BD212" s="560" t="s">
        <v>751</v>
      </c>
      <c r="BE212" s="564"/>
      <c r="BF212" s="564"/>
      <c r="BG212" s="560" t="s">
        <v>751</v>
      </c>
      <c r="BH212" s="564"/>
      <c r="BI212" s="564"/>
      <c r="BJ212" s="560" t="s">
        <v>751</v>
      </c>
      <c r="BK212" s="560" t="s">
        <v>751</v>
      </c>
      <c r="BL212" s="560" t="s">
        <v>751</v>
      </c>
      <c r="BM212" s="560" t="s">
        <v>751</v>
      </c>
      <c r="BN212" s="562"/>
      <c r="BO212" s="562"/>
      <c r="BP212" s="560" t="s">
        <v>751</v>
      </c>
      <c r="BQ212" s="560" t="s">
        <v>751</v>
      </c>
      <c r="BR212" s="560" t="s">
        <v>751</v>
      </c>
      <c r="BS212" s="560" t="s">
        <v>751</v>
      </c>
      <c r="BT212" s="562" t="s">
        <v>758</v>
      </c>
      <c r="BU212" s="562" t="s">
        <v>758</v>
      </c>
      <c r="BV212" s="560" t="s">
        <v>751</v>
      </c>
    </row>
    <row r="213" spans="1:74" x14ac:dyDescent="0.25">
      <c r="A213" s="566">
        <v>42099</v>
      </c>
      <c r="B213" s="560" t="s">
        <v>751</v>
      </c>
      <c r="C213" s="560" t="s">
        <v>751</v>
      </c>
      <c r="D213" s="560" t="s">
        <v>751</v>
      </c>
      <c r="E213" s="560" t="s">
        <v>751</v>
      </c>
      <c r="F213" s="560" t="s">
        <v>751</v>
      </c>
      <c r="G213" s="560" t="s">
        <v>751</v>
      </c>
      <c r="H213" s="560" t="s">
        <v>751</v>
      </c>
      <c r="I213" s="560" t="s">
        <v>751</v>
      </c>
      <c r="J213" s="560" t="s">
        <v>751</v>
      </c>
      <c r="K213" s="560" t="s">
        <v>751</v>
      </c>
      <c r="L213" s="560" t="s">
        <v>751</v>
      </c>
      <c r="M213" s="560" t="s">
        <v>751</v>
      </c>
      <c r="N213" s="560" t="s">
        <v>751</v>
      </c>
      <c r="O213" s="560" t="s">
        <v>751</v>
      </c>
      <c r="P213" s="560" t="s">
        <v>751</v>
      </c>
      <c r="Q213" s="560" t="s">
        <v>751</v>
      </c>
      <c r="R213" s="560" t="s">
        <v>751</v>
      </c>
      <c r="S213" s="560" t="s">
        <v>751</v>
      </c>
      <c r="T213" s="560" t="s">
        <v>751</v>
      </c>
      <c r="U213" s="560" t="s">
        <v>751</v>
      </c>
      <c r="V213" s="560" t="s">
        <v>751</v>
      </c>
      <c r="W213" s="570"/>
      <c r="X213" s="570"/>
      <c r="Y213" s="570"/>
      <c r="Z213" s="565"/>
      <c r="AA213" s="565"/>
      <c r="AB213" s="560" t="s">
        <v>751</v>
      </c>
      <c r="AC213" s="565"/>
      <c r="AD213" s="565"/>
      <c r="AE213" s="560" t="s">
        <v>751</v>
      </c>
      <c r="AF213" s="560" t="s">
        <v>751</v>
      </c>
      <c r="AG213" s="560" t="s">
        <v>751</v>
      </c>
      <c r="AH213" s="560" t="s">
        <v>751</v>
      </c>
      <c r="AI213" s="565"/>
      <c r="AJ213" s="565"/>
      <c r="AK213" s="560" t="s">
        <v>751</v>
      </c>
      <c r="AL213" s="565"/>
      <c r="AM213" s="565"/>
      <c r="AN213" s="560" t="s">
        <v>751</v>
      </c>
      <c r="AO213" s="565"/>
      <c r="AP213" s="565"/>
      <c r="AQ213" s="560" t="s">
        <v>751</v>
      </c>
      <c r="AR213" s="566">
        <v>42099</v>
      </c>
      <c r="AS213" s="560" t="s">
        <v>751</v>
      </c>
      <c r="AT213" s="560" t="s">
        <v>751</v>
      </c>
      <c r="AU213" s="560" t="s">
        <v>751</v>
      </c>
      <c r="AV213" s="560" t="s">
        <v>751</v>
      </c>
      <c r="AW213" s="560" t="s">
        <v>751</v>
      </c>
      <c r="AX213" s="560" t="s">
        <v>751</v>
      </c>
      <c r="AY213" s="560" t="s">
        <v>751</v>
      </c>
      <c r="AZ213" s="560" t="s">
        <v>751</v>
      </c>
      <c r="BA213" s="560" t="s">
        <v>751</v>
      </c>
      <c r="BB213" s="565"/>
      <c r="BC213" s="565"/>
      <c r="BD213" s="560" t="s">
        <v>751</v>
      </c>
      <c r="BE213" s="564"/>
      <c r="BF213" s="564"/>
      <c r="BG213" s="560" t="s">
        <v>751</v>
      </c>
      <c r="BH213" s="564"/>
      <c r="BI213" s="564"/>
      <c r="BJ213" s="560" t="s">
        <v>751</v>
      </c>
      <c r="BK213" s="560" t="s">
        <v>751</v>
      </c>
      <c r="BL213" s="560" t="s">
        <v>751</v>
      </c>
      <c r="BM213" s="560" t="s">
        <v>751</v>
      </c>
      <c r="BN213" s="562"/>
      <c r="BO213" s="562"/>
      <c r="BP213" s="560" t="s">
        <v>751</v>
      </c>
      <c r="BQ213" s="560" t="s">
        <v>751</v>
      </c>
      <c r="BR213" s="560" t="s">
        <v>751</v>
      </c>
      <c r="BS213" s="560" t="s">
        <v>751</v>
      </c>
      <c r="BT213" s="562" t="s">
        <v>758</v>
      </c>
      <c r="BU213" s="562" t="s">
        <v>758</v>
      </c>
      <c r="BV213" s="560" t="s">
        <v>751</v>
      </c>
    </row>
    <row r="214" spans="1:74" x14ac:dyDescent="0.25">
      <c r="A214" s="566">
        <v>42100</v>
      </c>
      <c r="B214" s="560" t="s">
        <v>751</v>
      </c>
      <c r="C214" s="560" t="s">
        <v>751</v>
      </c>
      <c r="D214" s="560" t="s">
        <v>751</v>
      </c>
      <c r="E214" s="560" t="s">
        <v>751</v>
      </c>
      <c r="F214" s="560" t="s">
        <v>751</v>
      </c>
      <c r="G214" s="560" t="s">
        <v>751</v>
      </c>
      <c r="H214" s="560" t="s">
        <v>751</v>
      </c>
      <c r="I214" s="560" t="s">
        <v>751</v>
      </c>
      <c r="J214" s="560" t="s">
        <v>751</v>
      </c>
      <c r="K214" s="560" t="s">
        <v>751</v>
      </c>
      <c r="L214" s="560" t="s">
        <v>751</v>
      </c>
      <c r="M214" s="560" t="s">
        <v>751</v>
      </c>
      <c r="N214" s="560" t="s">
        <v>751</v>
      </c>
      <c r="O214" s="560" t="s">
        <v>751</v>
      </c>
      <c r="P214" s="560" t="s">
        <v>751</v>
      </c>
      <c r="Q214" s="560" t="s">
        <v>751</v>
      </c>
      <c r="R214" s="560" t="s">
        <v>751</v>
      </c>
      <c r="S214" s="560" t="s">
        <v>751</v>
      </c>
      <c r="T214" s="560" t="s">
        <v>751</v>
      </c>
      <c r="U214" s="560" t="s">
        <v>751</v>
      </c>
      <c r="V214" s="560" t="s">
        <v>751</v>
      </c>
      <c r="W214" s="570"/>
      <c r="X214" s="570"/>
      <c r="Y214" s="570"/>
      <c r="Z214" s="565"/>
      <c r="AA214" s="565"/>
      <c r="AB214" s="560" t="s">
        <v>751</v>
      </c>
      <c r="AC214" s="565"/>
      <c r="AD214" s="565"/>
      <c r="AE214" s="560" t="s">
        <v>751</v>
      </c>
      <c r="AF214" s="560" t="s">
        <v>751</v>
      </c>
      <c r="AG214" s="560" t="s">
        <v>751</v>
      </c>
      <c r="AH214" s="560" t="s">
        <v>751</v>
      </c>
      <c r="AI214" s="565"/>
      <c r="AJ214" s="565"/>
      <c r="AK214" s="560" t="s">
        <v>751</v>
      </c>
      <c r="AL214" s="565"/>
      <c r="AM214" s="565"/>
      <c r="AN214" s="560" t="s">
        <v>751</v>
      </c>
      <c r="AO214" s="565"/>
      <c r="AP214" s="565"/>
      <c r="AQ214" s="560" t="s">
        <v>751</v>
      </c>
      <c r="AR214" s="566">
        <v>42100</v>
      </c>
      <c r="AS214" s="560" t="s">
        <v>751</v>
      </c>
      <c r="AT214" s="560" t="s">
        <v>751</v>
      </c>
      <c r="AU214" s="560" t="s">
        <v>751</v>
      </c>
      <c r="AV214" s="560" t="s">
        <v>751</v>
      </c>
      <c r="AW214" s="560" t="s">
        <v>751</v>
      </c>
      <c r="AX214" s="560" t="s">
        <v>751</v>
      </c>
      <c r="AY214" s="560" t="s">
        <v>751</v>
      </c>
      <c r="AZ214" s="560" t="s">
        <v>751</v>
      </c>
      <c r="BA214" s="560" t="s">
        <v>751</v>
      </c>
      <c r="BB214" s="565"/>
      <c r="BC214" s="565"/>
      <c r="BD214" s="560" t="s">
        <v>751</v>
      </c>
      <c r="BE214" s="564"/>
      <c r="BF214" s="564"/>
      <c r="BG214" s="560" t="s">
        <v>751</v>
      </c>
      <c r="BH214" s="564"/>
      <c r="BI214" s="564"/>
      <c r="BJ214" s="560" t="s">
        <v>751</v>
      </c>
      <c r="BK214" s="560" t="s">
        <v>751</v>
      </c>
      <c r="BL214" s="560" t="s">
        <v>751</v>
      </c>
      <c r="BM214" s="560" t="s">
        <v>751</v>
      </c>
      <c r="BN214" s="562"/>
      <c r="BO214" s="562"/>
      <c r="BP214" s="560" t="s">
        <v>751</v>
      </c>
      <c r="BQ214" s="560" t="s">
        <v>751</v>
      </c>
      <c r="BR214" s="560" t="s">
        <v>751</v>
      </c>
      <c r="BS214" s="560" t="s">
        <v>751</v>
      </c>
      <c r="BT214" s="562" t="s">
        <v>758</v>
      </c>
      <c r="BU214" s="562" t="s">
        <v>758</v>
      </c>
      <c r="BV214" s="560" t="s">
        <v>751</v>
      </c>
    </row>
    <row r="215" spans="1:74" x14ac:dyDescent="0.25">
      <c r="A215" s="566">
        <v>42101</v>
      </c>
      <c r="B215" s="560" t="s">
        <v>751</v>
      </c>
      <c r="C215" s="560" t="s">
        <v>751</v>
      </c>
      <c r="D215" s="560" t="s">
        <v>751</v>
      </c>
      <c r="E215" s="560" t="s">
        <v>751</v>
      </c>
      <c r="F215" s="560" t="s">
        <v>751</v>
      </c>
      <c r="G215" s="560" t="s">
        <v>751</v>
      </c>
      <c r="H215" s="560" t="s">
        <v>751</v>
      </c>
      <c r="I215" s="560" t="s">
        <v>751</v>
      </c>
      <c r="J215" s="560" t="s">
        <v>751</v>
      </c>
      <c r="K215" s="560" t="s">
        <v>751</v>
      </c>
      <c r="L215" s="560" t="s">
        <v>751</v>
      </c>
      <c r="M215" s="560" t="s">
        <v>751</v>
      </c>
      <c r="N215" s="560" t="s">
        <v>751</v>
      </c>
      <c r="O215" s="560" t="s">
        <v>751</v>
      </c>
      <c r="P215" s="560" t="s">
        <v>751</v>
      </c>
      <c r="Q215" s="560" t="s">
        <v>751</v>
      </c>
      <c r="R215" s="560" t="s">
        <v>751</v>
      </c>
      <c r="S215" s="560" t="s">
        <v>751</v>
      </c>
      <c r="T215" s="560" t="s">
        <v>751</v>
      </c>
      <c r="U215" s="560" t="s">
        <v>751</v>
      </c>
      <c r="V215" s="560" t="s">
        <v>751</v>
      </c>
      <c r="W215" s="570"/>
      <c r="X215" s="570"/>
      <c r="Y215" s="570"/>
      <c r="Z215" s="565"/>
      <c r="AA215" s="565"/>
      <c r="AB215" s="560" t="s">
        <v>751</v>
      </c>
      <c r="AC215" s="565"/>
      <c r="AD215" s="565"/>
      <c r="AE215" s="560" t="s">
        <v>751</v>
      </c>
      <c r="AF215" s="560" t="s">
        <v>751</v>
      </c>
      <c r="AG215" s="560" t="s">
        <v>751</v>
      </c>
      <c r="AH215" s="560" t="s">
        <v>751</v>
      </c>
      <c r="AI215" s="565"/>
      <c r="AJ215" s="565"/>
      <c r="AK215" s="560" t="s">
        <v>751</v>
      </c>
      <c r="AL215" s="565"/>
      <c r="AM215" s="565"/>
      <c r="AN215" s="560" t="s">
        <v>751</v>
      </c>
      <c r="AO215" s="565"/>
      <c r="AP215" s="565"/>
      <c r="AQ215" s="560" t="s">
        <v>751</v>
      </c>
      <c r="AR215" s="566">
        <v>42101</v>
      </c>
      <c r="AS215" s="560" t="s">
        <v>751</v>
      </c>
      <c r="AT215" s="560" t="s">
        <v>751</v>
      </c>
      <c r="AU215" s="560" t="s">
        <v>751</v>
      </c>
      <c r="AV215" s="560" t="s">
        <v>751</v>
      </c>
      <c r="AW215" s="560" t="s">
        <v>751</v>
      </c>
      <c r="AX215" s="560" t="s">
        <v>751</v>
      </c>
      <c r="AY215" s="560" t="s">
        <v>751</v>
      </c>
      <c r="AZ215" s="560" t="s">
        <v>751</v>
      </c>
      <c r="BA215" s="560" t="s">
        <v>751</v>
      </c>
      <c r="BB215" s="565"/>
      <c r="BC215" s="565"/>
      <c r="BD215" s="560" t="s">
        <v>751</v>
      </c>
      <c r="BE215" s="564"/>
      <c r="BF215" s="564"/>
      <c r="BG215" s="560" t="s">
        <v>751</v>
      </c>
      <c r="BH215" s="564"/>
      <c r="BI215" s="564"/>
      <c r="BJ215" s="560" t="s">
        <v>751</v>
      </c>
      <c r="BK215" s="560" t="s">
        <v>751</v>
      </c>
      <c r="BL215" s="560" t="s">
        <v>751</v>
      </c>
      <c r="BM215" s="560" t="s">
        <v>751</v>
      </c>
      <c r="BN215" s="562"/>
      <c r="BO215" s="562"/>
      <c r="BP215" s="560" t="s">
        <v>751</v>
      </c>
      <c r="BQ215" s="560" t="s">
        <v>751</v>
      </c>
      <c r="BR215" s="560" t="s">
        <v>751</v>
      </c>
      <c r="BS215" s="560" t="s">
        <v>751</v>
      </c>
      <c r="BT215" s="562" t="s">
        <v>758</v>
      </c>
      <c r="BU215" s="562" t="s">
        <v>758</v>
      </c>
      <c r="BV215" s="560" t="s">
        <v>751</v>
      </c>
    </row>
    <row r="216" spans="1:74" x14ac:dyDescent="0.25">
      <c r="A216" s="566">
        <v>42102</v>
      </c>
      <c r="B216" s="560" t="s">
        <v>751</v>
      </c>
      <c r="C216" s="560" t="s">
        <v>751</v>
      </c>
      <c r="D216" s="560" t="s">
        <v>751</v>
      </c>
      <c r="E216" s="560" t="s">
        <v>751</v>
      </c>
      <c r="F216" s="560" t="s">
        <v>751</v>
      </c>
      <c r="G216" s="560" t="s">
        <v>751</v>
      </c>
      <c r="H216" s="560" t="s">
        <v>751</v>
      </c>
      <c r="I216" s="560" t="s">
        <v>751</v>
      </c>
      <c r="J216" s="560" t="s">
        <v>751</v>
      </c>
      <c r="K216" s="560" t="s">
        <v>751</v>
      </c>
      <c r="L216" s="560" t="s">
        <v>751</v>
      </c>
      <c r="M216" s="560" t="s">
        <v>751</v>
      </c>
      <c r="N216" s="560" t="s">
        <v>751</v>
      </c>
      <c r="O216" s="560" t="s">
        <v>751</v>
      </c>
      <c r="P216" s="560" t="s">
        <v>751</v>
      </c>
      <c r="Q216" s="560" t="s">
        <v>751</v>
      </c>
      <c r="R216" s="560" t="s">
        <v>751</v>
      </c>
      <c r="S216" s="560" t="s">
        <v>751</v>
      </c>
      <c r="T216" s="560" t="s">
        <v>751</v>
      </c>
      <c r="U216" s="560" t="s">
        <v>751</v>
      </c>
      <c r="V216" s="560" t="s">
        <v>751</v>
      </c>
      <c r="W216" s="570"/>
      <c r="X216" s="570"/>
      <c r="Y216" s="570"/>
      <c r="Z216" s="565"/>
      <c r="AA216" s="565"/>
      <c r="AB216" s="560" t="s">
        <v>751</v>
      </c>
      <c r="AC216" s="565"/>
      <c r="AD216" s="565"/>
      <c r="AE216" s="560" t="s">
        <v>751</v>
      </c>
      <c r="AF216" s="560" t="s">
        <v>751</v>
      </c>
      <c r="AG216" s="560" t="s">
        <v>751</v>
      </c>
      <c r="AH216" s="560" t="s">
        <v>751</v>
      </c>
      <c r="AI216" s="565"/>
      <c r="AJ216" s="565"/>
      <c r="AK216" s="560" t="s">
        <v>751</v>
      </c>
      <c r="AL216" s="565"/>
      <c r="AM216" s="565"/>
      <c r="AN216" s="560" t="s">
        <v>751</v>
      </c>
      <c r="AO216" s="565"/>
      <c r="AP216" s="565"/>
      <c r="AQ216" s="560" t="s">
        <v>751</v>
      </c>
      <c r="AR216" s="566">
        <v>42102</v>
      </c>
      <c r="AS216" s="560" t="s">
        <v>751</v>
      </c>
      <c r="AT216" s="560" t="s">
        <v>751</v>
      </c>
      <c r="AU216" s="560" t="s">
        <v>751</v>
      </c>
      <c r="AV216" s="560" t="s">
        <v>751</v>
      </c>
      <c r="AW216" s="560" t="s">
        <v>751</v>
      </c>
      <c r="AX216" s="560" t="s">
        <v>751</v>
      </c>
      <c r="AY216" s="560" t="s">
        <v>751</v>
      </c>
      <c r="AZ216" s="560" t="s">
        <v>751</v>
      </c>
      <c r="BA216" s="560" t="s">
        <v>751</v>
      </c>
      <c r="BB216" s="565"/>
      <c r="BC216" s="565"/>
      <c r="BD216" s="560" t="s">
        <v>751</v>
      </c>
      <c r="BE216" s="564"/>
      <c r="BF216" s="564"/>
      <c r="BG216" s="560" t="s">
        <v>751</v>
      </c>
      <c r="BH216" s="564"/>
      <c r="BI216" s="564"/>
      <c r="BJ216" s="560" t="s">
        <v>751</v>
      </c>
      <c r="BK216" s="560" t="s">
        <v>751</v>
      </c>
      <c r="BL216" s="560" t="s">
        <v>751</v>
      </c>
      <c r="BM216" s="560" t="s">
        <v>751</v>
      </c>
      <c r="BN216" s="562"/>
      <c r="BO216" s="562"/>
      <c r="BP216" s="560" t="s">
        <v>751</v>
      </c>
      <c r="BQ216" s="560" t="s">
        <v>751</v>
      </c>
      <c r="BR216" s="560" t="s">
        <v>751</v>
      </c>
      <c r="BS216" s="560" t="s">
        <v>751</v>
      </c>
      <c r="BT216" s="562" t="s">
        <v>758</v>
      </c>
      <c r="BU216" s="562" t="s">
        <v>758</v>
      </c>
      <c r="BV216" s="560" t="s">
        <v>751</v>
      </c>
    </row>
    <row r="217" spans="1:74" x14ac:dyDescent="0.25">
      <c r="A217" s="566">
        <v>42103</v>
      </c>
      <c r="B217" s="560" t="s">
        <v>751</v>
      </c>
      <c r="C217" s="560" t="s">
        <v>751</v>
      </c>
      <c r="D217" s="560" t="s">
        <v>751</v>
      </c>
      <c r="E217" s="560" t="s">
        <v>751</v>
      </c>
      <c r="F217" s="560" t="s">
        <v>751</v>
      </c>
      <c r="G217" s="560" t="s">
        <v>751</v>
      </c>
      <c r="H217" s="560" t="s">
        <v>751</v>
      </c>
      <c r="I217" s="560" t="s">
        <v>751</v>
      </c>
      <c r="J217" s="560" t="s">
        <v>751</v>
      </c>
      <c r="K217" s="560" t="s">
        <v>751</v>
      </c>
      <c r="L217" s="560" t="s">
        <v>751</v>
      </c>
      <c r="M217" s="560" t="s">
        <v>751</v>
      </c>
      <c r="N217" s="560" t="s">
        <v>751</v>
      </c>
      <c r="O217" s="560" t="s">
        <v>751</v>
      </c>
      <c r="P217" s="560" t="s">
        <v>751</v>
      </c>
      <c r="Q217" s="560" t="s">
        <v>751</v>
      </c>
      <c r="R217" s="560" t="s">
        <v>751</v>
      </c>
      <c r="S217" s="560" t="s">
        <v>751</v>
      </c>
      <c r="T217" s="560" t="s">
        <v>751</v>
      </c>
      <c r="U217" s="560" t="s">
        <v>751</v>
      </c>
      <c r="V217" s="560" t="s">
        <v>751</v>
      </c>
      <c r="W217" s="570"/>
      <c r="X217" s="570"/>
      <c r="Y217" s="570"/>
      <c r="Z217" s="565"/>
      <c r="AA217" s="565"/>
      <c r="AB217" s="560" t="s">
        <v>751</v>
      </c>
      <c r="AC217" s="565"/>
      <c r="AD217" s="565"/>
      <c r="AE217" s="560" t="s">
        <v>751</v>
      </c>
      <c r="AF217" s="560" t="s">
        <v>751</v>
      </c>
      <c r="AG217" s="560" t="s">
        <v>751</v>
      </c>
      <c r="AH217" s="560" t="s">
        <v>751</v>
      </c>
      <c r="AI217" s="565"/>
      <c r="AJ217" s="565"/>
      <c r="AK217" s="560" t="s">
        <v>751</v>
      </c>
      <c r="AL217" s="565"/>
      <c r="AM217" s="565"/>
      <c r="AN217" s="560" t="s">
        <v>751</v>
      </c>
      <c r="AO217" s="565"/>
      <c r="AP217" s="565"/>
      <c r="AQ217" s="560" t="s">
        <v>751</v>
      </c>
      <c r="AR217" s="566">
        <v>42103</v>
      </c>
      <c r="AS217" s="560" t="s">
        <v>751</v>
      </c>
      <c r="AT217" s="560" t="s">
        <v>751</v>
      </c>
      <c r="AU217" s="560" t="s">
        <v>751</v>
      </c>
      <c r="AV217" s="560" t="s">
        <v>751</v>
      </c>
      <c r="AW217" s="560" t="s">
        <v>751</v>
      </c>
      <c r="AX217" s="560" t="s">
        <v>751</v>
      </c>
      <c r="AY217" s="560" t="s">
        <v>751</v>
      </c>
      <c r="AZ217" s="560" t="s">
        <v>751</v>
      </c>
      <c r="BA217" s="560" t="s">
        <v>751</v>
      </c>
      <c r="BB217" s="565"/>
      <c r="BC217" s="565"/>
      <c r="BD217" s="560" t="s">
        <v>751</v>
      </c>
      <c r="BE217" s="564"/>
      <c r="BF217" s="564"/>
      <c r="BG217" s="560" t="s">
        <v>751</v>
      </c>
      <c r="BH217" s="564"/>
      <c r="BI217" s="564"/>
      <c r="BJ217" s="560" t="s">
        <v>751</v>
      </c>
      <c r="BK217" s="560" t="s">
        <v>751</v>
      </c>
      <c r="BL217" s="560" t="s">
        <v>751</v>
      </c>
      <c r="BM217" s="560" t="s">
        <v>751</v>
      </c>
      <c r="BN217" s="562"/>
      <c r="BO217" s="562"/>
      <c r="BP217" s="560" t="s">
        <v>751</v>
      </c>
      <c r="BQ217" s="560" t="s">
        <v>751</v>
      </c>
      <c r="BR217" s="560" t="s">
        <v>751</v>
      </c>
      <c r="BS217" s="560" t="s">
        <v>751</v>
      </c>
      <c r="BT217" s="562" t="s">
        <v>758</v>
      </c>
      <c r="BU217" s="562" t="s">
        <v>758</v>
      </c>
      <c r="BV217" s="560" t="s">
        <v>751</v>
      </c>
    </row>
    <row r="218" spans="1:74" x14ac:dyDescent="0.25">
      <c r="A218" s="566">
        <v>42104</v>
      </c>
      <c r="B218" s="560" t="s">
        <v>751</v>
      </c>
      <c r="C218" s="560" t="s">
        <v>751</v>
      </c>
      <c r="D218" s="560" t="s">
        <v>751</v>
      </c>
      <c r="E218" s="560" t="s">
        <v>751</v>
      </c>
      <c r="F218" s="560" t="s">
        <v>751</v>
      </c>
      <c r="G218" s="560" t="s">
        <v>751</v>
      </c>
      <c r="H218" s="560" t="s">
        <v>751</v>
      </c>
      <c r="I218" s="560" t="s">
        <v>751</v>
      </c>
      <c r="J218" s="560" t="s">
        <v>751</v>
      </c>
      <c r="K218" s="560" t="s">
        <v>751</v>
      </c>
      <c r="L218" s="560" t="s">
        <v>751</v>
      </c>
      <c r="M218" s="560" t="s">
        <v>751</v>
      </c>
      <c r="N218" s="560" t="s">
        <v>751</v>
      </c>
      <c r="O218" s="560" t="s">
        <v>751</v>
      </c>
      <c r="P218" s="560" t="s">
        <v>751</v>
      </c>
      <c r="Q218" s="560" t="s">
        <v>751</v>
      </c>
      <c r="R218" s="560" t="s">
        <v>751</v>
      </c>
      <c r="S218" s="560" t="s">
        <v>751</v>
      </c>
      <c r="T218" s="560" t="s">
        <v>751</v>
      </c>
      <c r="U218" s="560" t="s">
        <v>751</v>
      </c>
      <c r="V218" s="560" t="s">
        <v>751</v>
      </c>
      <c r="W218" s="570"/>
      <c r="X218" s="570"/>
      <c r="Y218" s="570"/>
      <c r="Z218" s="565"/>
      <c r="AA218" s="565"/>
      <c r="AB218" s="560" t="s">
        <v>751</v>
      </c>
      <c r="AC218" s="565"/>
      <c r="AD218" s="565"/>
      <c r="AE218" s="560" t="s">
        <v>751</v>
      </c>
      <c r="AF218" s="560" t="s">
        <v>751</v>
      </c>
      <c r="AG218" s="560" t="s">
        <v>751</v>
      </c>
      <c r="AH218" s="560" t="s">
        <v>751</v>
      </c>
      <c r="AI218" s="565"/>
      <c r="AJ218" s="565"/>
      <c r="AK218" s="560" t="s">
        <v>751</v>
      </c>
      <c r="AL218" s="565"/>
      <c r="AM218" s="565"/>
      <c r="AN218" s="560" t="s">
        <v>751</v>
      </c>
      <c r="AO218" s="565"/>
      <c r="AP218" s="565"/>
      <c r="AQ218" s="560" t="s">
        <v>751</v>
      </c>
      <c r="AR218" s="566">
        <v>42104</v>
      </c>
      <c r="AS218" s="560" t="s">
        <v>751</v>
      </c>
      <c r="AT218" s="560" t="s">
        <v>751</v>
      </c>
      <c r="AU218" s="560" t="s">
        <v>751</v>
      </c>
      <c r="AV218" s="560" t="s">
        <v>751</v>
      </c>
      <c r="AW218" s="560" t="s">
        <v>751</v>
      </c>
      <c r="AX218" s="560" t="s">
        <v>751</v>
      </c>
      <c r="AY218" s="560" t="s">
        <v>751</v>
      </c>
      <c r="AZ218" s="560" t="s">
        <v>751</v>
      </c>
      <c r="BA218" s="560" t="s">
        <v>751</v>
      </c>
      <c r="BB218" s="565"/>
      <c r="BC218" s="565"/>
      <c r="BD218" s="560" t="s">
        <v>751</v>
      </c>
      <c r="BE218" s="564"/>
      <c r="BF218" s="564"/>
      <c r="BG218" s="560" t="s">
        <v>751</v>
      </c>
      <c r="BH218" s="564"/>
      <c r="BI218" s="564"/>
      <c r="BJ218" s="560" t="s">
        <v>751</v>
      </c>
      <c r="BK218" s="560" t="s">
        <v>751</v>
      </c>
      <c r="BL218" s="560" t="s">
        <v>751</v>
      </c>
      <c r="BM218" s="560" t="s">
        <v>751</v>
      </c>
      <c r="BN218" s="562"/>
      <c r="BO218" s="562"/>
      <c r="BP218" s="560" t="s">
        <v>751</v>
      </c>
      <c r="BQ218" s="560" t="s">
        <v>751</v>
      </c>
      <c r="BR218" s="560" t="s">
        <v>751</v>
      </c>
      <c r="BS218" s="560" t="s">
        <v>751</v>
      </c>
      <c r="BT218" s="562" t="s">
        <v>758</v>
      </c>
      <c r="BU218" s="562" t="s">
        <v>758</v>
      </c>
      <c r="BV218" s="560" t="s">
        <v>751</v>
      </c>
    </row>
    <row r="219" spans="1:74" x14ac:dyDescent="0.25">
      <c r="A219" s="566">
        <v>42105</v>
      </c>
      <c r="B219" s="560" t="s">
        <v>751</v>
      </c>
      <c r="C219" s="560" t="s">
        <v>751</v>
      </c>
      <c r="D219" s="560" t="s">
        <v>751</v>
      </c>
      <c r="E219" s="560" t="s">
        <v>751</v>
      </c>
      <c r="F219" s="560" t="s">
        <v>751</v>
      </c>
      <c r="G219" s="560" t="s">
        <v>751</v>
      </c>
      <c r="H219" s="560" t="s">
        <v>751</v>
      </c>
      <c r="I219" s="560" t="s">
        <v>751</v>
      </c>
      <c r="J219" s="560" t="s">
        <v>751</v>
      </c>
      <c r="K219" s="560" t="s">
        <v>751</v>
      </c>
      <c r="L219" s="560" t="s">
        <v>751</v>
      </c>
      <c r="M219" s="560" t="s">
        <v>751</v>
      </c>
      <c r="N219" s="560" t="s">
        <v>751</v>
      </c>
      <c r="O219" s="560" t="s">
        <v>751</v>
      </c>
      <c r="P219" s="560" t="s">
        <v>751</v>
      </c>
      <c r="Q219" s="560" t="s">
        <v>751</v>
      </c>
      <c r="R219" s="560" t="s">
        <v>751</v>
      </c>
      <c r="S219" s="560" t="s">
        <v>751</v>
      </c>
      <c r="T219" s="560" t="s">
        <v>751</v>
      </c>
      <c r="U219" s="560" t="s">
        <v>751</v>
      </c>
      <c r="V219" s="560" t="s">
        <v>751</v>
      </c>
      <c r="W219" s="570"/>
      <c r="X219" s="570"/>
      <c r="Y219" s="570"/>
      <c r="Z219" s="565"/>
      <c r="AA219" s="565"/>
      <c r="AB219" s="560" t="s">
        <v>751</v>
      </c>
      <c r="AC219" s="565"/>
      <c r="AD219" s="565"/>
      <c r="AE219" s="560" t="s">
        <v>751</v>
      </c>
      <c r="AF219" s="560" t="s">
        <v>751</v>
      </c>
      <c r="AG219" s="560" t="s">
        <v>751</v>
      </c>
      <c r="AH219" s="560" t="s">
        <v>751</v>
      </c>
      <c r="AI219" s="565"/>
      <c r="AJ219" s="565"/>
      <c r="AK219" s="560" t="s">
        <v>751</v>
      </c>
      <c r="AL219" s="565"/>
      <c r="AM219" s="565"/>
      <c r="AN219" s="560" t="s">
        <v>751</v>
      </c>
      <c r="AO219" s="565"/>
      <c r="AP219" s="565"/>
      <c r="AQ219" s="560" t="s">
        <v>751</v>
      </c>
      <c r="AR219" s="566">
        <v>42105</v>
      </c>
      <c r="AS219" s="560" t="s">
        <v>751</v>
      </c>
      <c r="AT219" s="560" t="s">
        <v>751</v>
      </c>
      <c r="AU219" s="560" t="s">
        <v>751</v>
      </c>
      <c r="AV219" s="560" t="s">
        <v>751</v>
      </c>
      <c r="AW219" s="560" t="s">
        <v>751</v>
      </c>
      <c r="AX219" s="560" t="s">
        <v>751</v>
      </c>
      <c r="AY219" s="560" t="s">
        <v>751</v>
      </c>
      <c r="AZ219" s="560" t="s">
        <v>751</v>
      </c>
      <c r="BA219" s="560" t="s">
        <v>751</v>
      </c>
      <c r="BB219" s="565"/>
      <c r="BC219" s="565"/>
      <c r="BD219" s="560" t="s">
        <v>751</v>
      </c>
      <c r="BE219" s="564"/>
      <c r="BF219" s="564"/>
      <c r="BG219" s="560" t="s">
        <v>751</v>
      </c>
      <c r="BH219" s="564"/>
      <c r="BI219" s="564"/>
      <c r="BJ219" s="560" t="s">
        <v>751</v>
      </c>
      <c r="BK219" s="560" t="s">
        <v>751</v>
      </c>
      <c r="BL219" s="560" t="s">
        <v>751</v>
      </c>
      <c r="BM219" s="560" t="s">
        <v>751</v>
      </c>
      <c r="BN219" s="562"/>
      <c r="BO219" s="562"/>
      <c r="BP219" s="560" t="s">
        <v>751</v>
      </c>
      <c r="BQ219" s="560" t="s">
        <v>751</v>
      </c>
      <c r="BR219" s="560" t="s">
        <v>751</v>
      </c>
      <c r="BS219" s="560" t="s">
        <v>751</v>
      </c>
      <c r="BT219" s="562" t="s">
        <v>758</v>
      </c>
      <c r="BU219" s="562" t="s">
        <v>758</v>
      </c>
      <c r="BV219" s="560" t="s">
        <v>751</v>
      </c>
    </row>
    <row r="220" spans="1:74" x14ac:dyDescent="0.25">
      <c r="A220" s="566">
        <v>42106</v>
      </c>
      <c r="B220" s="560" t="s">
        <v>751</v>
      </c>
      <c r="C220" s="563" t="s">
        <v>758</v>
      </c>
      <c r="D220" s="560" t="s">
        <v>751</v>
      </c>
      <c r="E220" s="560" t="s">
        <v>751</v>
      </c>
      <c r="F220" s="560" t="s">
        <v>751</v>
      </c>
      <c r="G220" s="560" t="s">
        <v>751</v>
      </c>
      <c r="H220" s="560" t="s">
        <v>751</v>
      </c>
      <c r="I220" s="560" t="s">
        <v>751</v>
      </c>
      <c r="J220" s="560" t="s">
        <v>751</v>
      </c>
      <c r="K220" s="560" t="s">
        <v>751</v>
      </c>
      <c r="L220" s="560" t="s">
        <v>751</v>
      </c>
      <c r="M220" s="560" t="s">
        <v>751</v>
      </c>
      <c r="N220" s="560" t="s">
        <v>751</v>
      </c>
      <c r="O220" s="560" t="s">
        <v>751</v>
      </c>
      <c r="P220" s="560" t="s">
        <v>751</v>
      </c>
      <c r="Q220" s="560" t="s">
        <v>751</v>
      </c>
      <c r="R220" s="560" t="s">
        <v>751</v>
      </c>
      <c r="S220" s="560" t="s">
        <v>751</v>
      </c>
      <c r="T220" s="560" t="s">
        <v>751</v>
      </c>
      <c r="U220" s="560" t="s">
        <v>751</v>
      </c>
      <c r="V220" s="560" t="s">
        <v>751</v>
      </c>
      <c r="W220" s="570"/>
      <c r="X220" s="570"/>
      <c r="Y220" s="570"/>
      <c r="Z220" s="565"/>
      <c r="AA220" s="565"/>
      <c r="AB220" s="560" t="s">
        <v>751</v>
      </c>
      <c r="AC220" s="565"/>
      <c r="AD220" s="565"/>
      <c r="AE220" s="560" t="s">
        <v>751</v>
      </c>
      <c r="AF220" s="560" t="s">
        <v>751</v>
      </c>
      <c r="AG220" s="560" t="s">
        <v>751</v>
      </c>
      <c r="AH220" s="560" t="s">
        <v>751</v>
      </c>
      <c r="AI220" s="565"/>
      <c r="AJ220" s="565"/>
      <c r="AK220" s="560" t="s">
        <v>751</v>
      </c>
      <c r="AL220" s="565"/>
      <c r="AM220" s="565"/>
      <c r="AN220" s="560" t="s">
        <v>751</v>
      </c>
      <c r="AO220" s="565"/>
      <c r="AP220" s="565"/>
      <c r="AQ220" s="560" t="s">
        <v>751</v>
      </c>
      <c r="AR220" s="566">
        <v>42106</v>
      </c>
      <c r="AS220" s="560" t="s">
        <v>751</v>
      </c>
      <c r="AT220" s="560" t="s">
        <v>751</v>
      </c>
      <c r="AU220" s="560" t="s">
        <v>751</v>
      </c>
      <c r="AV220" s="560" t="s">
        <v>751</v>
      </c>
      <c r="AW220" s="560" t="s">
        <v>751</v>
      </c>
      <c r="AX220" s="560" t="s">
        <v>751</v>
      </c>
      <c r="AY220" s="560" t="s">
        <v>751</v>
      </c>
      <c r="AZ220" s="560" t="s">
        <v>751</v>
      </c>
      <c r="BA220" s="560" t="s">
        <v>751</v>
      </c>
      <c r="BB220" s="565"/>
      <c r="BC220" s="565"/>
      <c r="BD220" s="560" t="s">
        <v>751</v>
      </c>
      <c r="BE220" s="564"/>
      <c r="BF220" s="564"/>
      <c r="BG220" s="560" t="s">
        <v>751</v>
      </c>
      <c r="BH220" s="564"/>
      <c r="BI220" s="564"/>
      <c r="BJ220" s="560" t="s">
        <v>751</v>
      </c>
      <c r="BK220" s="560" t="s">
        <v>751</v>
      </c>
      <c r="BL220" s="560" t="s">
        <v>751</v>
      </c>
      <c r="BM220" s="560" t="s">
        <v>751</v>
      </c>
      <c r="BN220" s="562"/>
      <c r="BO220" s="562"/>
      <c r="BP220" s="560" t="s">
        <v>751</v>
      </c>
      <c r="BQ220" s="560" t="s">
        <v>751</v>
      </c>
      <c r="BR220" s="560" t="s">
        <v>751</v>
      </c>
      <c r="BS220" s="560" t="s">
        <v>751</v>
      </c>
      <c r="BT220" s="562" t="s">
        <v>758</v>
      </c>
      <c r="BU220" s="562" t="s">
        <v>758</v>
      </c>
      <c r="BV220" s="560" t="s">
        <v>751</v>
      </c>
    </row>
    <row r="221" spans="1:74" x14ac:dyDescent="0.25">
      <c r="A221" s="566">
        <v>42107</v>
      </c>
      <c r="B221" s="560" t="s">
        <v>751</v>
      </c>
      <c r="C221" s="560" t="s">
        <v>751</v>
      </c>
      <c r="D221" s="560" t="s">
        <v>751</v>
      </c>
      <c r="E221" s="560" t="s">
        <v>751</v>
      </c>
      <c r="F221" s="560" t="s">
        <v>751</v>
      </c>
      <c r="G221" s="560" t="s">
        <v>751</v>
      </c>
      <c r="H221" s="560" t="s">
        <v>751</v>
      </c>
      <c r="I221" s="560" t="s">
        <v>751</v>
      </c>
      <c r="J221" s="560" t="s">
        <v>751</v>
      </c>
      <c r="K221" s="560" t="s">
        <v>751</v>
      </c>
      <c r="L221" s="560" t="s">
        <v>751</v>
      </c>
      <c r="M221" s="560" t="s">
        <v>751</v>
      </c>
      <c r="N221" s="560" t="s">
        <v>751</v>
      </c>
      <c r="O221" s="560" t="s">
        <v>751</v>
      </c>
      <c r="P221" s="560" t="s">
        <v>751</v>
      </c>
      <c r="Q221" s="560" t="s">
        <v>751</v>
      </c>
      <c r="R221" s="560" t="s">
        <v>751</v>
      </c>
      <c r="S221" s="560" t="s">
        <v>751</v>
      </c>
      <c r="T221" s="560" t="s">
        <v>751</v>
      </c>
      <c r="U221" s="560" t="s">
        <v>751</v>
      </c>
      <c r="V221" s="560" t="s">
        <v>751</v>
      </c>
      <c r="W221" s="570"/>
      <c r="X221" s="570"/>
      <c r="Y221" s="570"/>
      <c r="Z221" s="565"/>
      <c r="AA221" s="565"/>
      <c r="AB221" s="567" t="s">
        <v>751</v>
      </c>
      <c r="AC221" s="565"/>
      <c r="AD221" s="565"/>
      <c r="AE221" s="560" t="s">
        <v>751</v>
      </c>
      <c r="AF221" s="560" t="s">
        <v>751</v>
      </c>
      <c r="AG221" s="560" t="s">
        <v>751</v>
      </c>
      <c r="AH221" s="560" t="s">
        <v>751</v>
      </c>
      <c r="AI221" s="565"/>
      <c r="AJ221" s="565"/>
      <c r="AK221" s="560" t="s">
        <v>751</v>
      </c>
      <c r="AL221" s="565"/>
      <c r="AM221" s="565"/>
      <c r="AN221" s="560" t="s">
        <v>751</v>
      </c>
      <c r="AO221" s="565"/>
      <c r="AP221" s="565"/>
      <c r="AQ221" s="560" t="s">
        <v>751</v>
      </c>
      <c r="AR221" s="566">
        <v>42107</v>
      </c>
      <c r="AS221" s="560" t="s">
        <v>751</v>
      </c>
      <c r="AT221" s="560" t="s">
        <v>751</v>
      </c>
      <c r="AU221" s="560" t="s">
        <v>751</v>
      </c>
      <c r="AV221" s="560" t="s">
        <v>751</v>
      </c>
      <c r="AW221" s="560" t="s">
        <v>751</v>
      </c>
      <c r="AX221" s="560" t="s">
        <v>751</v>
      </c>
      <c r="AY221" s="560" t="s">
        <v>751</v>
      </c>
      <c r="AZ221" s="560" t="s">
        <v>751</v>
      </c>
      <c r="BA221" s="560" t="s">
        <v>751</v>
      </c>
      <c r="BB221" s="565"/>
      <c r="BC221" s="565"/>
      <c r="BD221" s="567" t="s">
        <v>751</v>
      </c>
      <c r="BE221" s="564"/>
      <c r="BF221" s="564"/>
      <c r="BG221" s="560" t="s">
        <v>751</v>
      </c>
      <c r="BH221" s="564"/>
      <c r="BI221" s="564"/>
      <c r="BJ221" s="560" t="s">
        <v>751</v>
      </c>
      <c r="BK221" s="560" t="s">
        <v>751</v>
      </c>
      <c r="BL221" s="560" t="s">
        <v>751</v>
      </c>
      <c r="BM221" s="560" t="s">
        <v>751</v>
      </c>
      <c r="BN221" s="562"/>
      <c r="BO221" s="562"/>
      <c r="BP221" s="560" t="s">
        <v>751</v>
      </c>
      <c r="BQ221" s="560" t="s">
        <v>751</v>
      </c>
      <c r="BR221" s="560" t="s">
        <v>751</v>
      </c>
      <c r="BS221" s="560" t="s">
        <v>751</v>
      </c>
      <c r="BT221" s="562" t="s">
        <v>758</v>
      </c>
      <c r="BU221" s="562" t="s">
        <v>758</v>
      </c>
      <c r="BV221" s="560" t="s">
        <v>751</v>
      </c>
    </row>
    <row r="222" spans="1:74" x14ac:dyDescent="0.25">
      <c r="A222" s="566">
        <v>42108</v>
      </c>
      <c r="B222" s="560" t="s">
        <v>751</v>
      </c>
      <c r="C222" s="560" t="s">
        <v>751</v>
      </c>
      <c r="D222" s="560" t="s">
        <v>751</v>
      </c>
      <c r="E222" s="560" t="s">
        <v>751</v>
      </c>
      <c r="F222" s="560" t="s">
        <v>751</v>
      </c>
      <c r="G222" s="560" t="s">
        <v>751</v>
      </c>
      <c r="H222" s="560" t="s">
        <v>751</v>
      </c>
      <c r="I222" s="560" t="s">
        <v>751</v>
      </c>
      <c r="J222" s="560" t="s">
        <v>751</v>
      </c>
      <c r="K222" s="560" t="s">
        <v>751</v>
      </c>
      <c r="L222" s="560" t="s">
        <v>751</v>
      </c>
      <c r="M222" s="560" t="s">
        <v>751</v>
      </c>
      <c r="N222" s="560" t="s">
        <v>751</v>
      </c>
      <c r="O222" s="560" t="s">
        <v>751</v>
      </c>
      <c r="P222" s="560" t="s">
        <v>751</v>
      </c>
      <c r="Q222" s="560" t="s">
        <v>751</v>
      </c>
      <c r="R222" s="560" t="s">
        <v>751</v>
      </c>
      <c r="S222" s="560" t="s">
        <v>751</v>
      </c>
      <c r="T222" s="560" t="s">
        <v>751</v>
      </c>
      <c r="U222" s="560" t="s">
        <v>751</v>
      </c>
      <c r="V222" s="560" t="s">
        <v>751</v>
      </c>
      <c r="W222" s="570"/>
      <c r="X222" s="570"/>
      <c r="Y222" s="570"/>
      <c r="Z222" s="565"/>
      <c r="AA222" s="565"/>
      <c r="AB222" s="560" t="s">
        <v>751</v>
      </c>
      <c r="AC222" s="565"/>
      <c r="AD222" s="565"/>
      <c r="AE222" s="560" t="s">
        <v>751</v>
      </c>
      <c r="AF222" s="560" t="s">
        <v>751</v>
      </c>
      <c r="AG222" s="560" t="s">
        <v>751</v>
      </c>
      <c r="AH222" s="560" t="s">
        <v>751</v>
      </c>
      <c r="AI222" s="565"/>
      <c r="AJ222" s="565"/>
      <c r="AK222" s="560" t="s">
        <v>751</v>
      </c>
      <c r="AL222" s="565"/>
      <c r="AM222" s="565"/>
      <c r="AN222" s="560" t="s">
        <v>751</v>
      </c>
      <c r="AO222" s="565"/>
      <c r="AP222" s="565"/>
      <c r="AQ222" s="560" t="s">
        <v>751</v>
      </c>
      <c r="AR222" s="566">
        <v>42108</v>
      </c>
      <c r="AS222" s="560" t="s">
        <v>751</v>
      </c>
      <c r="AT222" s="560" t="s">
        <v>751</v>
      </c>
      <c r="AU222" s="560" t="s">
        <v>751</v>
      </c>
      <c r="AV222" s="560" t="s">
        <v>751</v>
      </c>
      <c r="AW222" s="560" t="s">
        <v>751</v>
      </c>
      <c r="AX222" s="560" t="s">
        <v>751</v>
      </c>
      <c r="AY222" s="560" t="s">
        <v>751</v>
      </c>
      <c r="AZ222" s="560" t="s">
        <v>751</v>
      </c>
      <c r="BA222" s="560" t="s">
        <v>751</v>
      </c>
      <c r="BB222" s="565"/>
      <c r="BC222" s="565"/>
      <c r="BD222" s="560" t="s">
        <v>751</v>
      </c>
      <c r="BE222" s="564"/>
      <c r="BF222" s="564"/>
      <c r="BG222" s="560" t="s">
        <v>751</v>
      </c>
      <c r="BH222" s="564"/>
      <c r="BI222" s="564"/>
      <c r="BJ222" s="560" t="s">
        <v>751</v>
      </c>
      <c r="BK222" s="560" t="s">
        <v>751</v>
      </c>
      <c r="BL222" s="560" t="s">
        <v>751</v>
      </c>
      <c r="BM222" s="560" t="s">
        <v>751</v>
      </c>
      <c r="BN222" s="562"/>
      <c r="BO222" s="562"/>
      <c r="BP222" s="560" t="s">
        <v>751</v>
      </c>
      <c r="BQ222" s="560" t="s">
        <v>751</v>
      </c>
      <c r="BR222" s="560" t="s">
        <v>751</v>
      </c>
      <c r="BS222" s="560" t="s">
        <v>751</v>
      </c>
      <c r="BT222" s="562" t="s">
        <v>758</v>
      </c>
      <c r="BU222" s="562" t="s">
        <v>758</v>
      </c>
      <c r="BV222" s="560" t="s">
        <v>751</v>
      </c>
    </row>
    <row r="223" spans="1:74" x14ac:dyDescent="0.25">
      <c r="A223" s="566">
        <v>42109</v>
      </c>
      <c r="B223" s="560" t="s">
        <v>751</v>
      </c>
      <c r="C223" s="560" t="s">
        <v>751</v>
      </c>
      <c r="D223" s="560" t="s">
        <v>751</v>
      </c>
      <c r="E223" s="560" t="s">
        <v>751</v>
      </c>
      <c r="F223" s="560" t="s">
        <v>751</v>
      </c>
      <c r="G223" s="560" t="s">
        <v>751</v>
      </c>
      <c r="H223" s="560" t="s">
        <v>751</v>
      </c>
      <c r="I223" s="560" t="s">
        <v>751</v>
      </c>
      <c r="J223" s="560" t="s">
        <v>751</v>
      </c>
      <c r="K223" s="560" t="s">
        <v>751</v>
      </c>
      <c r="L223" s="560" t="s">
        <v>751</v>
      </c>
      <c r="M223" s="560" t="s">
        <v>751</v>
      </c>
      <c r="N223" s="560" t="s">
        <v>751</v>
      </c>
      <c r="O223" s="560" t="s">
        <v>751</v>
      </c>
      <c r="P223" s="560" t="s">
        <v>751</v>
      </c>
      <c r="Q223" s="560" t="s">
        <v>751</v>
      </c>
      <c r="R223" s="560" t="s">
        <v>751</v>
      </c>
      <c r="S223" s="560" t="s">
        <v>751</v>
      </c>
      <c r="T223" s="560" t="s">
        <v>751</v>
      </c>
      <c r="U223" s="560" t="s">
        <v>751</v>
      </c>
      <c r="V223" s="560" t="s">
        <v>751</v>
      </c>
      <c r="W223" s="570"/>
      <c r="X223" s="570"/>
      <c r="Y223" s="570"/>
      <c r="Z223" s="565"/>
      <c r="AA223" s="565"/>
      <c r="AB223" s="560" t="s">
        <v>751</v>
      </c>
      <c r="AC223" s="565"/>
      <c r="AD223" s="565"/>
      <c r="AE223" s="560" t="s">
        <v>751</v>
      </c>
      <c r="AF223" s="560" t="s">
        <v>751</v>
      </c>
      <c r="AG223" s="560" t="s">
        <v>751</v>
      </c>
      <c r="AH223" s="560" t="s">
        <v>751</v>
      </c>
      <c r="AI223" s="565"/>
      <c r="AJ223" s="565"/>
      <c r="AK223" s="560" t="s">
        <v>751</v>
      </c>
      <c r="AL223" s="565"/>
      <c r="AM223" s="565"/>
      <c r="AN223" s="560" t="s">
        <v>751</v>
      </c>
      <c r="AO223" s="565"/>
      <c r="AP223" s="565"/>
      <c r="AQ223" s="560" t="s">
        <v>751</v>
      </c>
      <c r="AR223" s="566">
        <v>42109</v>
      </c>
      <c r="AS223" s="560" t="s">
        <v>751</v>
      </c>
      <c r="AT223" s="560" t="s">
        <v>751</v>
      </c>
      <c r="AU223" s="560" t="s">
        <v>751</v>
      </c>
      <c r="AV223" s="560" t="s">
        <v>751</v>
      </c>
      <c r="AW223" s="560" t="s">
        <v>751</v>
      </c>
      <c r="AX223" s="560" t="s">
        <v>751</v>
      </c>
      <c r="AY223" s="560" t="s">
        <v>751</v>
      </c>
      <c r="AZ223" s="560" t="s">
        <v>751</v>
      </c>
      <c r="BA223" s="560" t="s">
        <v>751</v>
      </c>
      <c r="BB223" s="565"/>
      <c r="BC223" s="565"/>
      <c r="BD223" s="560" t="s">
        <v>751</v>
      </c>
      <c r="BE223" s="564"/>
      <c r="BF223" s="564"/>
      <c r="BG223" s="560" t="s">
        <v>751</v>
      </c>
      <c r="BH223" s="564"/>
      <c r="BI223" s="564"/>
      <c r="BJ223" s="560" t="s">
        <v>751</v>
      </c>
      <c r="BK223" s="560" t="s">
        <v>751</v>
      </c>
      <c r="BL223" s="560" t="s">
        <v>751</v>
      </c>
      <c r="BM223" s="560" t="s">
        <v>751</v>
      </c>
      <c r="BN223" s="562"/>
      <c r="BO223" s="567" t="s">
        <v>751</v>
      </c>
      <c r="BP223" s="560" t="s">
        <v>751</v>
      </c>
      <c r="BQ223" s="560" t="s">
        <v>751</v>
      </c>
      <c r="BR223" s="560" t="s">
        <v>751</v>
      </c>
      <c r="BS223" s="560" t="s">
        <v>751</v>
      </c>
      <c r="BT223" s="562" t="s">
        <v>758</v>
      </c>
      <c r="BU223" s="562" t="s">
        <v>758</v>
      </c>
      <c r="BV223" s="560" t="s">
        <v>751</v>
      </c>
    </row>
    <row r="224" spans="1:74" x14ac:dyDescent="0.25">
      <c r="A224" s="566">
        <v>42110</v>
      </c>
      <c r="B224" s="560" t="s">
        <v>751</v>
      </c>
      <c r="C224" s="560" t="s">
        <v>751</v>
      </c>
      <c r="D224" s="560" t="s">
        <v>751</v>
      </c>
      <c r="E224" s="560" t="s">
        <v>751</v>
      </c>
      <c r="F224" s="560" t="s">
        <v>751</v>
      </c>
      <c r="G224" s="560" t="s">
        <v>751</v>
      </c>
      <c r="H224" s="560" t="s">
        <v>751</v>
      </c>
      <c r="I224" s="560" t="s">
        <v>751</v>
      </c>
      <c r="J224" s="560" t="s">
        <v>751</v>
      </c>
      <c r="K224" s="560" t="s">
        <v>751</v>
      </c>
      <c r="L224" s="560" t="s">
        <v>751</v>
      </c>
      <c r="M224" s="560" t="s">
        <v>751</v>
      </c>
      <c r="N224" s="560" t="s">
        <v>751</v>
      </c>
      <c r="O224" s="560" t="s">
        <v>751</v>
      </c>
      <c r="P224" s="560" t="s">
        <v>751</v>
      </c>
      <c r="Q224" s="560" t="s">
        <v>751</v>
      </c>
      <c r="R224" s="560" t="s">
        <v>751</v>
      </c>
      <c r="S224" s="560" t="s">
        <v>751</v>
      </c>
      <c r="T224" s="560" t="s">
        <v>751</v>
      </c>
      <c r="U224" s="560" t="s">
        <v>751</v>
      </c>
      <c r="V224" s="560" t="s">
        <v>751</v>
      </c>
      <c r="W224" s="570"/>
      <c r="X224" s="570"/>
      <c r="Y224" s="570"/>
      <c r="Z224" s="565"/>
      <c r="AA224" s="565"/>
      <c r="AB224" s="560" t="s">
        <v>751</v>
      </c>
      <c r="AC224" s="565"/>
      <c r="AD224" s="565"/>
      <c r="AE224" s="560" t="s">
        <v>751</v>
      </c>
      <c r="AF224" s="560" t="s">
        <v>751</v>
      </c>
      <c r="AG224" s="560" t="s">
        <v>751</v>
      </c>
      <c r="AH224" s="560" t="s">
        <v>751</v>
      </c>
      <c r="AI224" s="565"/>
      <c r="AJ224" s="565"/>
      <c r="AK224" s="560" t="s">
        <v>751</v>
      </c>
      <c r="AL224" s="565"/>
      <c r="AM224" s="565"/>
      <c r="AN224" s="560" t="s">
        <v>751</v>
      </c>
      <c r="AO224" s="565"/>
      <c r="AP224" s="565"/>
      <c r="AQ224" s="560" t="s">
        <v>751</v>
      </c>
      <c r="AR224" s="566">
        <v>42110</v>
      </c>
      <c r="AS224" s="560" t="s">
        <v>751</v>
      </c>
      <c r="AT224" s="560" t="s">
        <v>751</v>
      </c>
      <c r="AU224" s="560" t="s">
        <v>751</v>
      </c>
      <c r="AV224" s="560" t="s">
        <v>751</v>
      </c>
      <c r="AW224" s="560" t="s">
        <v>751</v>
      </c>
      <c r="AX224" s="560" t="s">
        <v>751</v>
      </c>
      <c r="AY224" s="560" t="s">
        <v>751</v>
      </c>
      <c r="AZ224" s="560" t="s">
        <v>751</v>
      </c>
      <c r="BA224" s="560" t="s">
        <v>751</v>
      </c>
      <c r="BB224" s="565"/>
      <c r="BC224" s="565"/>
      <c r="BD224" s="560" t="s">
        <v>751</v>
      </c>
      <c r="BE224" s="564"/>
      <c r="BF224" s="564"/>
      <c r="BG224" s="560" t="s">
        <v>751</v>
      </c>
      <c r="BH224" s="564"/>
      <c r="BI224" s="564"/>
      <c r="BJ224" s="560" t="s">
        <v>751</v>
      </c>
      <c r="BK224" s="560" t="s">
        <v>751</v>
      </c>
      <c r="BL224" s="560" t="s">
        <v>751</v>
      </c>
      <c r="BM224" s="560" t="s">
        <v>751</v>
      </c>
      <c r="BN224" s="562"/>
      <c r="BO224" s="562"/>
      <c r="BP224" s="560" t="s">
        <v>751</v>
      </c>
      <c r="BQ224" s="560" t="s">
        <v>751</v>
      </c>
      <c r="BR224" s="560" t="s">
        <v>751</v>
      </c>
      <c r="BS224" s="560" t="s">
        <v>751</v>
      </c>
      <c r="BT224" s="562" t="s">
        <v>758</v>
      </c>
      <c r="BU224" s="562" t="s">
        <v>758</v>
      </c>
      <c r="BV224" s="560" t="s">
        <v>751</v>
      </c>
    </row>
    <row r="225" spans="1:74" x14ac:dyDescent="0.25">
      <c r="A225" s="566">
        <v>42111</v>
      </c>
      <c r="B225" s="560" t="s">
        <v>751</v>
      </c>
      <c r="C225" s="560" t="s">
        <v>751</v>
      </c>
      <c r="D225" s="560" t="s">
        <v>751</v>
      </c>
      <c r="E225" s="560" t="s">
        <v>751</v>
      </c>
      <c r="F225" s="560" t="s">
        <v>751</v>
      </c>
      <c r="G225" s="560" t="s">
        <v>751</v>
      </c>
      <c r="H225" s="560" t="s">
        <v>751</v>
      </c>
      <c r="I225" s="560" t="s">
        <v>751</v>
      </c>
      <c r="J225" s="560" t="s">
        <v>751</v>
      </c>
      <c r="K225" s="560" t="s">
        <v>751</v>
      </c>
      <c r="L225" s="560" t="s">
        <v>751</v>
      </c>
      <c r="M225" s="560" t="s">
        <v>751</v>
      </c>
      <c r="N225" s="560" t="s">
        <v>751</v>
      </c>
      <c r="O225" s="560" t="s">
        <v>751</v>
      </c>
      <c r="P225" s="560" t="s">
        <v>751</v>
      </c>
      <c r="Q225" s="560" t="s">
        <v>751</v>
      </c>
      <c r="R225" s="560" t="s">
        <v>751</v>
      </c>
      <c r="S225" s="560" t="s">
        <v>751</v>
      </c>
      <c r="T225" s="560" t="s">
        <v>751</v>
      </c>
      <c r="U225" s="560" t="s">
        <v>751</v>
      </c>
      <c r="V225" s="560" t="s">
        <v>751</v>
      </c>
      <c r="W225" s="570"/>
      <c r="X225" s="570"/>
      <c r="Y225" s="570"/>
      <c r="Z225" s="565"/>
      <c r="AA225" s="565"/>
      <c r="AB225" s="560" t="s">
        <v>751</v>
      </c>
      <c r="AC225" s="565"/>
      <c r="AD225" s="565"/>
      <c r="AE225" s="560" t="s">
        <v>751</v>
      </c>
      <c r="AF225" s="560" t="s">
        <v>751</v>
      </c>
      <c r="AG225" s="560" t="s">
        <v>751</v>
      </c>
      <c r="AH225" s="560" t="s">
        <v>751</v>
      </c>
      <c r="AI225" s="565"/>
      <c r="AJ225" s="565"/>
      <c r="AK225" s="560" t="s">
        <v>751</v>
      </c>
      <c r="AL225" s="565"/>
      <c r="AM225" s="565"/>
      <c r="AN225" s="560" t="s">
        <v>751</v>
      </c>
      <c r="AO225" s="565"/>
      <c r="AP225" s="565"/>
      <c r="AQ225" s="560" t="s">
        <v>751</v>
      </c>
      <c r="AR225" s="566">
        <v>42111</v>
      </c>
      <c r="AS225" s="560" t="s">
        <v>751</v>
      </c>
      <c r="AT225" s="560" t="s">
        <v>751</v>
      </c>
      <c r="AU225" s="560" t="s">
        <v>751</v>
      </c>
      <c r="AV225" s="560" t="s">
        <v>751</v>
      </c>
      <c r="AW225" s="560" t="s">
        <v>751</v>
      </c>
      <c r="AX225" s="560" t="s">
        <v>751</v>
      </c>
      <c r="AY225" s="560" t="s">
        <v>751</v>
      </c>
      <c r="AZ225" s="560" t="s">
        <v>751</v>
      </c>
      <c r="BA225" s="560" t="s">
        <v>751</v>
      </c>
      <c r="BB225" s="565"/>
      <c r="BC225" s="565"/>
      <c r="BD225" s="560" t="s">
        <v>751</v>
      </c>
      <c r="BE225" s="564"/>
      <c r="BF225" s="564"/>
      <c r="BG225" s="560" t="s">
        <v>751</v>
      </c>
      <c r="BH225" s="564"/>
      <c r="BI225" s="564"/>
      <c r="BJ225" s="560" t="s">
        <v>751</v>
      </c>
      <c r="BK225" s="560" t="s">
        <v>751</v>
      </c>
      <c r="BL225" s="560" t="s">
        <v>751</v>
      </c>
      <c r="BM225" s="560" t="s">
        <v>751</v>
      </c>
      <c r="BN225" s="562"/>
      <c r="BO225" s="562"/>
      <c r="BP225" s="560" t="s">
        <v>751</v>
      </c>
      <c r="BQ225" s="560" t="s">
        <v>751</v>
      </c>
      <c r="BR225" s="560" t="s">
        <v>751</v>
      </c>
      <c r="BS225" s="560" t="s">
        <v>751</v>
      </c>
      <c r="BT225" s="567" t="s">
        <v>751</v>
      </c>
      <c r="BU225" s="567" t="s">
        <v>751</v>
      </c>
      <c r="BV225" s="560" t="s">
        <v>751</v>
      </c>
    </row>
    <row r="226" spans="1:74" x14ac:dyDescent="0.25">
      <c r="A226" s="566">
        <v>42112</v>
      </c>
      <c r="B226" s="560" t="s">
        <v>751</v>
      </c>
      <c r="C226" s="560" t="s">
        <v>751</v>
      </c>
      <c r="D226" s="560" t="s">
        <v>751</v>
      </c>
      <c r="E226" s="560" t="s">
        <v>751</v>
      </c>
      <c r="F226" s="560" t="s">
        <v>751</v>
      </c>
      <c r="G226" s="560" t="s">
        <v>751</v>
      </c>
      <c r="H226" s="560" t="s">
        <v>751</v>
      </c>
      <c r="I226" s="560" t="s">
        <v>751</v>
      </c>
      <c r="J226" s="560" t="s">
        <v>751</v>
      </c>
      <c r="K226" s="560" t="s">
        <v>751</v>
      </c>
      <c r="L226" s="560" t="s">
        <v>751</v>
      </c>
      <c r="M226" s="560" t="s">
        <v>751</v>
      </c>
      <c r="N226" s="560" t="s">
        <v>751</v>
      </c>
      <c r="O226" s="560" t="s">
        <v>751</v>
      </c>
      <c r="P226" s="560" t="s">
        <v>751</v>
      </c>
      <c r="Q226" s="560" t="s">
        <v>751</v>
      </c>
      <c r="R226" s="560" t="s">
        <v>751</v>
      </c>
      <c r="S226" s="560" t="s">
        <v>751</v>
      </c>
      <c r="T226" s="560" t="s">
        <v>751</v>
      </c>
      <c r="U226" s="560" t="s">
        <v>751</v>
      </c>
      <c r="V226" s="560" t="s">
        <v>751</v>
      </c>
      <c r="W226" s="570"/>
      <c r="X226" s="570"/>
      <c r="Y226" s="570"/>
      <c r="Z226" s="565"/>
      <c r="AA226" s="565"/>
      <c r="AB226" s="560" t="s">
        <v>751</v>
      </c>
      <c r="AC226" s="565"/>
      <c r="AD226" s="565"/>
      <c r="AE226" s="560" t="s">
        <v>751</v>
      </c>
      <c r="AF226" s="560" t="s">
        <v>751</v>
      </c>
      <c r="AG226" s="560" t="s">
        <v>751</v>
      </c>
      <c r="AH226" s="560" t="s">
        <v>751</v>
      </c>
      <c r="AI226" s="565"/>
      <c r="AJ226" s="565"/>
      <c r="AK226" s="560" t="s">
        <v>751</v>
      </c>
      <c r="AL226" s="565"/>
      <c r="AM226" s="565"/>
      <c r="AN226" s="560" t="s">
        <v>751</v>
      </c>
      <c r="AO226" s="565"/>
      <c r="AP226" s="565"/>
      <c r="AQ226" s="560" t="s">
        <v>751</v>
      </c>
      <c r="AR226" s="566">
        <v>42112</v>
      </c>
      <c r="AS226" s="560" t="s">
        <v>751</v>
      </c>
      <c r="AT226" s="560" t="s">
        <v>751</v>
      </c>
      <c r="AU226" s="560" t="s">
        <v>751</v>
      </c>
      <c r="AV226" s="560" t="s">
        <v>751</v>
      </c>
      <c r="AW226" s="560" t="s">
        <v>751</v>
      </c>
      <c r="AX226" s="560" t="s">
        <v>751</v>
      </c>
      <c r="AY226" s="560" t="s">
        <v>751</v>
      </c>
      <c r="AZ226" s="560" t="s">
        <v>751</v>
      </c>
      <c r="BA226" s="560" t="s">
        <v>751</v>
      </c>
      <c r="BB226" s="565"/>
      <c r="BC226" s="565"/>
      <c r="BD226" s="560" t="s">
        <v>751</v>
      </c>
      <c r="BE226" s="564"/>
      <c r="BF226" s="564"/>
      <c r="BG226" s="560" t="s">
        <v>751</v>
      </c>
      <c r="BH226" s="564"/>
      <c r="BI226" s="564"/>
      <c r="BJ226" s="560" t="s">
        <v>751</v>
      </c>
      <c r="BK226" s="560" t="s">
        <v>751</v>
      </c>
      <c r="BL226" s="560" t="s">
        <v>751</v>
      </c>
      <c r="BM226" s="560" t="s">
        <v>751</v>
      </c>
      <c r="BN226" s="562"/>
      <c r="BO226" s="562"/>
      <c r="BP226" s="560" t="s">
        <v>751</v>
      </c>
      <c r="BQ226" s="560" t="s">
        <v>751</v>
      </c>
      <c r="BR226" s="560" t="s">
        <v>751</v>
      </c>
      <c r="BS226" s="560" t="s">
        <v>751</v>
      </c>
      <c r="BT226" s="562" t="s">
        <v>758</v>
      </c>
      <c r="BU226" s="562" t="s">
        <v>758</v>
      </c>
      <c r="BV226" s="560" t="s">
        <v>751</v>
      </c>
    </row>
    <row r="227" spans="1:74" x14ac:dyDescent="0.25">
      <c r="A227" s="566">
        <v>42113</v>
      </c>
      <c r="B227" s="560" t="s">
        <v>751</v>
      </c>
      <c r="C227" s="560" t="s">
        <v>751</v>
      </c>
      <c r="D227" s="560" t="s">
        <v>751</v>
      </c>
      <c r="E227" s="560" t="s">
        <v>751</v>
      </c>
      <c r="F227" s="560" t="s">
        <v>751</v>
      </c>
      <c r="G227" s="567" t="s">
        <v>751</v>
      </c>
      <c r="H227" s="560" t="s">
        <v>751</v>
      </c>
      <c r="I227" s="560" t="s">
        <v>751</v>
      </c>
      <c r="J227" s="560" t="s">
        <v>751</v>
      </c>
      <c r="K227" s="560" t="s">
        <v>751</v>
      </c>
      <c r="L227" s="560" t="s">
        <v>751</v>
      </c>
      <c r="M227" s="560" t="s">
        <v>751</v>
      </c>
      <c r="N227" s="560" t="s">
        <v>751</v>
      </c>
      <c r="O227" s="560" t="s">
        <v>751</v>
      </c>
      <c r="P227" s="560" t="s">
        <v>751</v>
      </c>
      <c r="Q227" s="560" t="s">
        <v>751</v>
      </c>
      <c r="R227" s="560" t="s">
        <v>751</v>
      </c>
      <c r="S227" s="560" t="s">
        <v>751</v>
      </c>
      <c r="T227" s="560" t="s">
        <v>751</v>
      </c>
      <c r="U227" s="560" t="s">
        <v>751</v>
      </c>
      <c r="V227" s="560" t="s">
        <v>751</v>
      </c>
      <c r="W227" s="570"/>
      <c r="X227" s="570"/>
      <c r="Y227" s="570"/>
      <c r="Z227" s="565"/>
      <c r="AA227" s="565"/>
      <c r="AB227" s="560" t="s">
        <v>751</v>
      </c>
      <c r="AC227" s="565"/>
      <c r="AD227" s="565"/>
      <c r="AE227" s="560" t="s">
        <v>751</v>
      </c>
      <c r="AF227" s="560" t="s">
        <v>751</v>
      </c>
      <c r="AG227" s="560" t="s">
        <v>751</v>
      </c>
      <c r="AH227" s="560" t="s">
        <v>751</v>
      </c>
      <c r="AI227" s="565"/>
      <c r="AJ227" s="565"/>
      <c r="AK227" s="560" t="s">
        <v>751</v>
      </c>
      <c r="AL227" s="565"/>
      <c r="AM227" s="565"/>
      <c r="AN227" s="560" t="s">
        <v>751</v>
      </c>
      <c r="AO227" s="565"/>
      <c r="AP227" s="565"/>
      <c r="AQ227" s="560" t="s">
        <v>751</v>
      </c>
      <c r="AR227" s="566">
        <v>42113</v>
      </c>
      <c r="AS227" s="560" t="s">
        <v>751</v>
      </c>
      <c r="AT227" s="560" t="s">
        <v>751</v>
      </c>
      <c r="AU227" s="560" t="s">
        <v>751</v>
      </c>
      <c r="AV227" s="560" t="s">
        <v>751</v>
      </c>
      <c r="AW227" s="560" t="s">
        <v>751</v>
      </c>
      <c r="AX227" s="560" t="s">
        <v>751</v>
      </c>
      <c r="AY227" s="560" t="s">
        <v>751</v>
      </c>
      <c r="AZ227" s="560" t="s">
        <v>751</v>
      </c>
      <c r="BA227" s="560" t="s">
        <v>751</v>
      </c>
      <c r="BB227" s="565"/>
      <c r="BC227" s="565"/>
      <c r="BD227" s="567" t="s">
        <v>751</v>
      </c>
      <c r="BE227" s="564"/>
      <c r="BF227" s="564"/>
      <c r="BG227" s="560" t="s">
        <v>751</v>
      </c>
      <c r="BH227" s="564"/>
      <c r="BI227" s="564"/>
      <c r="BJ227" s="560" t="s">
        <v>751</v>
      </c>
      <c r="BK227" s="560" t="s">
        <v>751</v>
      </c>
      <c r="BL227" s="560" t="s">
        <v>751</v>
      </c>
      <c r="BM227" s="560" t="s">
        <v>751</v>
      </c>
      <c r="BN227" s="567" t="s">
        <v>751</v>
      </c>
      <c r="BO227" s="562"/>
      <c r="BP227" s="560" t="s">
        <v>751</v>
      </c>
      <c r="BQ227" s="560" t="s">
        <v>751</v>
      </c>
      <c r="BR227" s="560" t="s">
        <v>751</v>
      </c>
      <c r="BS227" s="560" t="s">
        <v>751</v>
      </c>
      <c r="BT227" s="562" t="s">
        <v>758</v>
      </c>
      <c r="BU227" s="562" t="s">
        <v>758</v>
      </c>
      <c r="BV227" s="560" t="s">
        <v>751</v>
      </c>
    </row>
    <row r="228" spans="1:74" x14ac:dyDescent="0.25">
      <c r="A228" s="566">
        <v>42114</v>
      </c>
      <c r="B228" s="560" t="s">
        <v>751</v>
      </c>
      <c r="C228" s="560" t="s">
        <v>751</v>
      </c>
      <c r="D228" s="560" t="s">
        <v>751</v>
      </c>
      <c r="E228" s="560" t="s">
        <v>751</v>
      </c>
      <c r="F228" s="560" t="s">
        <v>751</v>
      </c>
      <c r="G228" s="560" t="s">
        <v>751</v>
      </c>
      <c r="H228" s="560" t="s">
        <v>751</v>
      </c>
      <c r="I228" s="560" t="s">
        <v>751</v>
      </c>
      <c r="J228" s="560" t="s">
        <v>751</v>
      </c>
      <c r="K228" s="560" t="s">
        <v>751</v>
      </c>
      <c r="L228" s="560" t="s">
        <v>751</v>
      </c>
      <c r="M228" s="560" t="s">
        <v>751</v>
      </c>
      <c r="N228" s="560" t="s">
        <v>751</v>
      </c>
      <c r="O228" s="560" t="s">
        <v>751</v>
      </c>
      <c r="P228" s="560" t="s">
        <v>751</v>
      </c>
      <c r="Q228" s="560" t="s">
        <v>751</v>
      </c>
      <c r="R228" s="560" t="s">
        <v>751</v>
      </c>
      <c r="S228" s="560" t="s">
        <v>751</v>
      </c>
      <c r="T228" s="560" t="s">
        <v>751</v>
      </c>
      <c r="U228" s="560" t="s">
        <v>751</v>
      </c>
      <c r="V228" s="560" t="s">
        <v>751</v>
      </c>
      <c r="W228" s="570"/>
      <c r="X228" s="570"/>
      <c r="Y228" s="570"/>
      <c r="Z228" s="565"/>
      <c r="AA228" s="565"/>
      <c r="AB228" s="560" t="s">
        <v>751</v>
      </c>
      <c r="AC228" s="565"/>
      <c r="AD228" s="565"/>
      <c r="AE228" s="560" t="s">
        <v>751</v>
      </c>
      <c r="AF228" s="560" t="s">
        <v>751</v>
      </c>
      <c r="AG228" s="560" t="s">
        <v>751</v>
      </c>
      <c r="AH228" s="560" t="s">
        <v>751</v>
      </c>
      <c r="AI228" s="565"/>
      <c r="AJ228" s="565"/>
      <c r="AK228" s="560" t="s">
        <v>751</v>
      </c>
      <c r="AL228" s="565"/>
      <c r="AM228" s="565"/>
      <c r="AN228" s="560" t="s">
        <v>751</v>
      </c>
      <c r="AO228" s="565"/>
      <c r="AP228" s="565"/>
      <c r="AQ228" s="560" t="s">
        <v>751</v>
      </c>
      <c r="AR228" s="566">
        <v>42114</v>
      </c>
      <c r="AS228" s="560" t="s">
        <v>751</v>
      </c>
      <c r="AT228" s="560" t="s">
        <v>751</v>
      </c>
      <c r="AU228" s="560" t="s">
        <v>751</v>
      </c>
      <c r="AV228" s="560" t="s">
        <v>751</v>
      </c>
      <c r="AW228" s="560" t="s">
        <v>751</v>
      </c>
      <c r="AX228" s="560" t="s">
        <v>751</v>
      </c>
      <c r="AY228" s="560" t="s">
        <v>751</v>
      </c>
      <c r="AZ228" s="560" t="s">
        <v>751</v>
      </c>
      <c r="BA228" s="560" t="s">
        <v>751</v>
      </c>
      <c r="BB228" s="565"/>
      <c r="BC228" s="565"/>
      <c r="BD228" s="560" t="s">
        <v>751</v>
      </c>
      <c r="BE228" s="564"/>
      <c r="BF228" s="564"/>
      <c r="BG228" s="560" t="s">
        <v>751</v>
      </c>
      <c r="BH228" s="564"/>
      <c r="BI228" s="564"/>
      <c r="BJ228" s="560" t="s">
        <v>751</v>
      </c>
      <c r="BK228" s="560" t="s">
        <v>751</v>
      </c>
      <c r="BL228" s="560" t="s">
        <v>751</v>
      </c>
      <c r="BM228" s="560" t="s">
        <v>751</v>
      </c>
      <c r="BN228" s="562"/>
      <c r="BO228" s="567" t="s">
        <v>751</v>
      </c>
      <c r="BP228" s="560" t="s">
        <v>751</v>
      </c>
      <c r="BQ228" s="560" t="s">
        <v>751</v>
      </c>
      <c r="BR228" s="560" t="s">
        <v>751</v>
      </c>
      <c r="BS228" s="560" t="s">
        <v>751</v>
      </c>
      <c r="BT228" s="562" t="s">
        <v>758</v>
      </c>
      <c r="BU228" s="562" t="s">
        <v>758</v>
      </c>
      <c r="BV228" s="560" t="s">
        <v>751</v>
      </c>
    </row>
    <row r="229" spans="1:74" x14ac:dyDescent="0.25">
      <c r="A229" s="566">
        <v>42115</v>
      </c>
      <c r="B229" s="560" t="s">
        <v>751</v>
      </c>
      <c r="C229" s="560" t="s">
        <v>751</v>
      </c>
      <c r="D229" s="560" t="s">
        <v>751</v>
      </c>
      <c r="E229" s="560" t="s">
        <v>751</v>
      </c>
      <c r="F229" s="560" t="s">
        <v>751</v>
      </c>
      <c r="G229" s="560" t="s">
        <v>751</v>
      </c>
      <c r="H229" s="560" t="s">
        <v>751</v>
      </c>
      <c r="I229" s="560" t="s">
        <v>751</v>
      </c>
      <c r="J229" s="560" t="s">
        <v>751</v>
      </c>
      <c r="K229" s="560" t="s">
        <v>751</v>
      </c>
      <c r="L229" s="560" t="s">
        <v>751</v>
      </c>
      <c r="M229" s="560" t="s">
        <v>751</v>
      </c>
      <c r="N229" s="560" t="s">
        <v>751</v>
      </c>
      <c r="O229" s="560" t="s">
        <v>751</v>
      </c>
      <c r="P229" s="560" t="s">
        <v>751</v>
      </c>
      <c r="Q229" s="560" t="s">
        <v>751</v>
      </c>
      <c r="R229" s="560" t="s">
        <v>751</v>
      </c>
      <c r="S229" s="560" t="s">
        <v>751</v>
      </c>
      <c r="T229" s="560" t="s">
        <v>751</v>
      </c>
      <c r="U229" s="560" t="s">
        <v>751</v>
      </c>
      <c r="V229" s="560" t="s">
        <v>751</v>
      </c>
      <c r="W229" s="570"/>
      <c r="X229" s="570"/>
      <c r="Y229" s="570"/>
      <c r="Z229" s="565"/>
      <c r="AA229" s="565"/>
      <c r="AB229" s="560" t="s">
        <v>751</v>
      </c>
      <c r="AC229" s="565"/>
      <c r="AD229" s="565"/>
      <c r="AE229" s="560" t="s">
        <v>751</v>
      </c>
      <c r="AF229" s="560" t="s">
        <v>751</v>
      </c>
      <c r="AG229" s="560" t="s">
        <v>751</v>
      </c>
      <c r="AH229" s="560" t="s">
        <v>751</v>
      </c>
      <c r="AI229" s="565"/>
      <c r="AJ229" s="565"/>
      <c r="AK229" s="560" t="s">
        <v>751</v>
      </c>
      <c r="AL229" s="565"/>
      <c r="AM229" s="565"/>
      <c r="AN229" s="560" t="s">
        <v>751</v>
      </c>
      <c r="AO229" s="565"/>
      <c r="AP229" s="565"/>
      <c r="AQ229" s="560" t="s">
        <v>751</v>
      </c>
      <c r="AR229" s="566">
        <v>42115</v>
      </c>
      <c r="AS229" s="560" t="s">
        <v>751</v>
      </c>
      <c r="AT229" s="560" t="s">
        <v>751</v>
      </c>
      <c r="AU229" s="560" t="s">
        <v>751</v>
      </c>
      <c r="AV229" s="560" t="s">
        <v>751</v>
      </c>
      <c r="AW229" s="560" t="s">
        <v>751</v>
      </c>
      <c r="AX229" s="560" t="s">
        <v>751</v>
      </c>
      <c r="AY229" s="560" t="s">
        <v>751</v>
      </c>
      <c r="AZ229" s="560" t="s">
        <v>751</v>
      </c>
      <c r="BA229" s="560" t="s">
        <v>751</v>
      </c>
      <c r="BB229" s="565"/>
      <c r="BC229" s="565"/>
      <c r="BD229" s="560" t="s">
        <v>751</v>
      </c>
      <c r="BE229" s="564"/>
      <c r="BF229" s="564"/>
      <c r="BG229" s="560" t="s">
        <v>751</v>
      </c>
      <c r="BH229" s="564"/>
      <c r="BI229" s="564"/>
      <c r="BJ229" s="560" t="s">
        <v>751</v>
      </c>
      <c r="BK229" s="560" t="s">
        <v>751</v>
      </c>
      <c r="BL229" s="560" t="s">
        <v>751</v>
      </c>
      <c r="BM229" s="560" t="s">
        <v>751</v>
      </c>
      <c r="BN229" s="567" t="s">
        <v>751</v>
      </c>
      <c r="BO229" s="567" t="s">
        <v>751</v>
      </c>
      <c r="BP229" s="560" t="s">
        <v>751</v>
      </c>
      <c r="BQ229" s="560" t="s">
        <v>751</v>
      </c>
      <c r="BR229" s="560" t="s">
        <v>751</v>
      </c>
      <c r="BS229" s="560" t="s">
        <v>751</v>
      </c>
      <c r="BT229" s="562" t="s">
        <v>758</v>
      </c>
      <c r="BU229" s="562" t="s">
        <v>758</v>
      </c>
      <c r="BV229" s="560" t="s">
        <v>751</v>
      </c>
    </row>
    <row r="230" spans="1:74" x14ac:dyDescent="0.25">
      <c r="A230" s="566">
        <v>42116</v>
      </c>
      <c r="B230" s="560" t="s">
        <v>751</v>
      </c>
      <c r="C230" s="560" t="s">
        <v>751</v>
      </c>
      <c r="D230" s="560" t="s">
        <v>751</v>
      </c>
      <c r="E230" s="560" t="s">
        <v>751</v>
      </c>
      <c r="F230" s="560" t="s">
        <v>751</v>
      </c>
      <c r="G230" s="560" t="s">
        <v>751</v>
      </c>
      <c r="H230" s="560" t="s">
        <v>751</v>
      </c>
      <c r="I230" s="560" t="s">
        <v>751</v>
      </c>
      <c r="J230" s="560" t="s">
        <v>751</v>
      </c>
      <c r="K230" s="560" t="s">
        <v>751</v>
      </c>
      <c r="L230" s="560" t="s">
        <v>751</v>
      </c>
      <c r="M230" s="560" t="s">
        <v>751</v>
      </c>
      <c r="N230" s="560" t="s">
        <v>751</v>
      </c>
      <c r="O230" s="560" t="s">
        <v>751</v>
      </c>
      <c r="P230" s="560" t="s">
        <v>751</v>
      </c>
      <c r="Q230" s="560" t="s">
        <v>751</v>
      </c>
      <c r="R230" s="560" t="s">
        <v>751</v>
      </c>
      <c r="S230" s="560" t="s">
        <v>751</v>
      </c>
      <c r="T230" s="560" t="s">
        <v>751</v>
      </c>
      <c r="U230" s="560" t="s">
        <v>751</v>
      </c>
      <c r="V230" s="560" t="s">
        <v>751</v>
      </c>
      <c r="W230" s="570"/>
      <c r="X230" s="570"/>
      <c r="Y230" s="570"/>
      <c r="Z230" s="565"/>
      <c r="AA230" s="565"/>
      <c r="AB230" s="560" t="s">
        <v>751</v>
      </c>
      <c r="AC230" s="565"/>
      <c r="AD230" s="565"/>
      <c r="AE230" s="560" t="s">
        <v>751</v>
      </c>
      <c r="AF230" s="560" t="s">
        <v>751</v>
      </c>
      <c r="AG230" s="560" t="s">
        <v>751</v>
      </c>
      <c r="AH230" s="560" t="s">
        <v>751</v>
      </c>
      <c r="AI230" s="565"/>
      <c r="AJ230" s="565"/>
      <c r="AK230" s="560" t="s">
        <v>751</v>
      </c>
      <c r="AL230" s="565"/>
      <c r="AM230" s="565"/>
      <c r="AN230" s="560" t="s">
        <v>751</v>
      </c>
      <c r="AO230" s="565"/>
      <c r="AP230" s="565"/>
      <c r="AQ230" s="560" t="s">
        <v>751</v>
      </c>
      <c r="AR230" s="566">
        <v>42116</v>
      </c>
      <c r="AS230" s="560" t="s">
        <v>751</v>
      </c>
      <c r="AT230" s="560" t="s">
        <v>751</v>
      </c>
      <c r="AU230" s="560" t="s">
        <v>751</v>
      </c>
      <c r="AV230" s="560" t="s">
        <v>751</v>
      </c>
      <c r="AW230" s="560" t="s">
        <v>751</v>
      </c>
      <c r="AX230" s="560" t="s">
        <v>751</v>
      </c>
      <c r="AY230" s="560" t="s">
        <v>751</v>
      </c>
      <c r="AZ230" s="560" t="s">
        <v>751</v>
      </c>
      <c r="BA230" s="560" t="s">
        <v>751</v>
      </c>
      <c r="BB230" s="565"/>
      <c r="BC230" s="565"/>
      <c r="BD230" s="560" t="s">
        <v>751</v>
      </c>
      <c r="BE230" s="564"/>
      <c r="BF230" s="564"/>
      <c r="BG230" s="560" t="s">
        <v>751</v>
      </c>
      <c r="BH230" s="564"/>
      <c r="BI230" s="564"/>
      <c r="BJ230" s="560" t="s">
        <v>751</v>
      </c>
      <c r="BK230" s="560" t="s">
        <v>751</v>
      </c>
      <c r="BL230" s="560" t="s">
        <v>751</v>
      </c>
      <c r="BM230" s="560" t="s">
        <v>751</v>
      </c>
      <c r="BN230" s="562"/>
      <c r="BO230" s="562"/>
      <c r="BP230" s="560" t="s">
        <v>751</v>
      </c>
      <c r="BQ230" s="560" t="s">
        <v>751</v>
      </c>
      <c r="BR230" s="560" t="s">
        <v>751</v>
      </c>
      <c r="BS230" s="560" t="s">
        <v>751</v>
      </c>
      <c r="BT230" s="562" t="s">
        <v>758</v>
      </c>
      <c r="BU230" s="562" t="s">
        <v>758</v>
      </c>
      <c r="BV230" s="560" t="s">
        <v>751</v>
      </c>
    </row>
    <row r="231" spans="1:74" x14ac:dyDescent="0.25">
      <c r="A231" s="566">
        <v>42117</v>
      </c>
      <c r="B231" s="560" t="s">
        <v>751</v>
      </c>
      <c r="C231" s="560" t="s">
        <v>751</v>
      </c>
      <c r="D231" s="560" t="s">
        <v>751</v>
      </c>
      <c r="E231" s="560" t="s">
        <v>751</v>
      </c>
      <c r="F231" s="560" t="s">
        <v>751</v>
      </c>
      <c r="G231" s="560" t="s">
        <v>751</v>
      </c>
      <c r="H231" s="560" t="s">
        <v>751</v>
      </c>
      <c r="I231" s="560" t="s">
        <v>751</v>
      </c>
      <c r="J231" s="560" t="s">
        <v>751</v>
      </c>
      <c r="K231" s="560" t="s">
        <v>751</v>
      </c>
      <c r="L231" s="560" t="s">
        <v>751</v>
      </c>
      <c r="M231" s="560" t="s">
        <v>751</v>
      </c>
      <c r="N231" s="560" t="s">
        <v>751</v>
      </c>
      <c r="O231" s="560" t="s">
        <v>751</v>
      </c>
      <c r="P231" s="560" t="s">
        <v>751</v>
      </c>
      <c r="Q231" s="560" t="s">
        <v>751</v>
      </c>
      <c r="R231" s="560" t="s">
        <v>751</v>
      </c>
      <c r="S231" s="560" t="s">
        <v>751</v>
      </c>
      <c r="T231" s="560" t="s">
        <v>751</v>
      </c>
      <c r="U231" s="560" t="s">
        <v>751</v>
      </c>
      <c r="V231" s="560" t="s">
        <v>751</v>
      </c>
      <c r="W231" s="570"/>
      <c r="X231" s="570"/>
      <c r="Y231" s="570"/>
      <c r="Z231" s="565"/>
      <c r="AA231" s="565"/>
      <c r="AB231" s="560" t="s">
        <v>751</v>
      </c>
      <c r="AC231" s="565"/>
      <c r="AD231" s="565"/>
      <c r="AE231" s="560" t="s">
        <v>751</v>
      </c>
      <c r="AF231" s="560" t="s">
        <v>751</v>
      </c>
      <c r="AG231" s="560" t="s">
        <v>751</v>
      </c>
      <c r="AH231" s="560" t="s">
        <v>751</v>
      </c>
      <c r="AI231" s="565"/>
      <c r="AJ231" s="565"/>
      <c r="AK231" s="560" t="s">
        <v>751</v>
      </c>
      <c r="AL231" s="565"/>
      <c r="AM231" s="565"/>
      <c r="AN231" s="560" t="s">
        <v>751</v>
      </c>
      <c r="AO231" s="565"/>
      <c r="AP231" s="565"/>
      <c r="AQ231" s="560" t="s">
        <v>751</v>
      </c>
      <c r="AR231" s="566">
        <v>42117</v>
      </c>
      <c r="AS231" s="560" t="s">
        <v>751</v>
      </c>
      <c r="AT231" s="560" t="s">
        <v>751</v>
      </c>
      <c r="AU231" s="560" t="s">
        <v>751</v>
      </c>
      <c r="AV231" s="560" t="s">
        <v>751</v>
      </c>
      <c r="AW231" s="560" t="s">
        <v>751</v>
      </c>
      <c r="AX231" s="560" t="s">
        <v>751</v>
      </c>
      <c r="AY231" s="560" t="s">
        <v>751</v>
      </c>
      <c r="AZ231" s="560" t="s">
        <v>751</v>
      </c>
      <c r="BA231" s="560" t="s">
        <v>751</v>
      </c>
      <c r="BB231" s="565"/>
      <c r="BC231" s="565"/>
      <c r="BD231" s="560" t="s">
        <v>751</v>
      </c>
      <c r="BE231" s="564"/>
      <c r="BF231" s="564"/>
      <c r="BG231" s="560" t="s">
        <v>751</v>
      </c>
      <c r="BH231" s="564"/>
      <c r="BI231" s="564"/>
      <c r="BJ231" s="560" t="s">
        <v>751</v>
      </c>
      <c r="BK231" s="560" t="s">
        <v>751</v>
      </c>
      <c r="BL231" s="560" t="s">
        <v>751</v>
      </c>
      <c r="BM231" s="560" t="s">
        <v>751</v>
      </c>
      <c r="BN231" s="567" t="s">
        <v>751</v>
      </c>
      <c r="BO231" s="567" t="s">
        <v>751</v>
      </c>
      <c r="BP231" s="560" t="s">
        <v>751</v>
      </c>
      <c r="BQ231" s="560" t="s">
        <v>751</v>
      </c>
      <c r="BR231" s="560" t="s">
        <v>751</v>
      </c>
      <c r="BS231" s="560" t="s">
        <v>751</v>
      </c>
      <c r="BT231" s="567" t="s">
        <v>751</v>
      </c>
      <c r="BU231" s="562" t="s">
        <v>758</v>
      </c>
      <c r="BV231" s="560" t="s">
        <v>751</v>
      </c>
    </row>
    <row r="232" spans="1:74" x14ac:dyDescent="0.25">
      <c r="A232" s="566">
        <v>42118</v>
      </c>
      <c r="B232" s="560" t="s">
        <v>751</v>
      </c>
      <c r="C232" s="560" t="s">
        <v>751</v>
      </c>
      <c r="D232" s="560" t="s">
        <v>751</v>
      </c>
      <c r="E232" s="560" t="s">
        <v>751</v>
      </c>
      <c r="F232" s="560" t="s">
        <v>751</v>
      </c>
      <c r="G232" s="560" t="s">
        <v>751</v>
      </c>
      <c r="H232" s="560" t="s">
        <v>751</v>
      </c>
      <c r="I232" s="560" t="s">
        <v>751</v>
      </c>
      <c r="J232" s="560" t="s">
        <v>751</v>
      </c>
      <c r="K232" s="560" t="s">
        <v>751</v>
      </c>
      <c r="L232" s="560" t="s">
        <v>751</v>
      </c>
      <c r="M232" s="560" t="s">
        <v>751</v>
      </c>
      <c r="N232" s="560" t="s">
        <v>751</v>
      </c>
      <c r="O232" s="560" t="s">
        <v>751</v>
      </c>
      <c r="P232" s="560" t="s">
        <v>751</v>
      </c>
      <c r="Q232" s="560" t="s">
        <v>751</v>
      </c>
      <c r="R232" s="560" t="s">
        <v>751</v>
      </c>
      <c r="S232" s="560" t="s">
        <v>751</v>
      </c>
      <c r="T232" s="560" t="s">
        <v>751</v>
      </c>
      <c r="U232" s="560" t="s">
        <v>751</v>
      </c>
      <c r="V232" s="560" t="s">
        <v>751</v>
      </c>
      <c r="W232" s="570"/>
      <c r="X232" s="570"/>
      <c r="Y232" s="570"/>
      <c r="Z232" s="565"/>
      <c r="AA232" s="565"/>
      <c r="AB232" s="560" t="s">
        <v>751</v>
      </c>
      <c r="AC232" s="565"/>
      <c r="AD232" s="565"/>
      <c r="AE232" s="560" t="s">
        <v>751</v>
      </c>
      <c r="AF232" s="560" t="s">
        <v>751</v>
      </c>
      <c r="AG232" s="560" t="s">
        <v>751</v>
      </c>
      <c r="AH232" s="560" t="s">
        <v>751</v>
      </c>
      <c r="AI232" s="565"/>
      <c r="AJ232" s="565"/>
      <c r="AK232" s="560" t="s">
        <v>751</v>
      </c>
      <c r="AL232" s="565"/>
      <c r="AM232" s="565"/>
      <c r="AN232" s="560" t="s">
        <v>751</v>
      </c>
      <c r="AO232" s="565"/>
      <c r="AP232" s="565"/>
      <c r="AQ232" s="560" t="s">
        <v>751</v>
      </c>
      <c r="AR232" s="566">
        <v>42118</v>
      </c>
      <c r="AS232" s="560" t="s">
        <v>751</v>
      </c>
      <c r="AT232" s="560" t="s">
        <v>751</v>
      </c>
      <c r="AU232" s="560" t="s">
        <v>751</v>
      </c>
      <c r="AV232" s="560" t="s">
        <v>751</v>
      </c>
      <c r="AW232" s="560" t="s">
        <v>751</v>
      </c>
      <c r="AX232" s="560" t="s">
        <v>751</v>
      </c>
      <c r="AY232" s="560" t="s">
        <v>751</v>
      </c>
      <c r="AZ232" s="560" t="s">
        <v>751</v>
      </c>
      <c r="BA232" s="560" t="s">
        <v>751</v>
      </c>
      <c r="BB232" s="565"/>
      <c r="BC232" s="565"/>
      <c r="BD232" s="560" t="s">
        <v>751</v>
      </c>
      <c r="BE232" s="564"/>
      <c r="BF232" s="564"/>
      <c r="BG232" s="560" t="s">
        <v>751</v>
      </c>
      <c r="BH232" s="564"/>
      <c r="BI232" s="564"/>
      <c r="BJ232" s="560" t="s">
        <v>751</v>
      </c>
      <c r="BK232" s="560" t="s">
        <v>751</v>
      </c>
      <c r="BL232" s="560" t="s">
        <v>751</v>
      </c>
      <c r="BM232" s="560" t="s">
        <v>751</v>
      </c>
      <c r="BN232" s="562"/>
      <c r="BO232" s="562"/>
      <c r="BP232" s="560" t="s">
        <v>751</v>
      </c>
      <c r="BQ232" s="560" t="s">
        <v>751</v>
      </c>
      <c r="BR232" s="560" t="s">
        <v>751</v>
      </c>
      <c r="BS232" s="560" t="s">
        <v>751</v>
      </c>
      <c r="BT232" s="562" t="s">
        <v>758</v>
      </c>
      <c r="BU232" s="562" t="s">
        <v>758</v>
      </c>
      <c r="BV232" s="560" t="s">
        <v>751</v>
      </c>
    </row>
    <row r="233" spans="1:74" x14ac:dyDescent="0.25">
      <c r="A233" s="566">
        <v>42119</v>
      </c>
      <c r="B233" s="560" t="s">
        <v>751</v>
      </c>
      <c r="C233" s="560" t="s">
        <v>751</v>
      </c>
      <c r="D233" s="560" t="s">
        <v>751</v>
      </c>
      <c r="E233" s="560" t="s">
        <v>751</v>
      </c>
      <c r="F233" s="560" t="s">
        <v>751</v>
      </c>
      <c r="G233" s="560" t="s">
        <v>751</v>
      </c>
      <c r="H233" s="560" t="s">
        <v>751</v>
      </c>
      <c r="I233" s="560" t="s">
        <v>751</v>
      </c>
      <c r="J233" s="560" t="s">
        <v>751</v>
      </c>
      <c r="K233" s="560" t="s">
        <v>751</v>
      </c>
      <c r="L233" s="560" t="s">
        <v>751</v>
      </c>
      <c r="M233" s="560" t="s">
        <v>751</v>
      </c>
      <c r="N233" s="560" t="s">
        <v>751</v>
      </c>
      <c r="O233" s="560" t="s">
        <v>751</v>
      </c>
      <c r="P233" s="560" t="s">
        <v>751</v>
      </c>
      <c r="Q233" s="560" t="s">
        <v>751</v>
      </c>
      <c r="R233" s="560" t="s">
        <v>751</v>
      </c>
      <c r="S233" s="560" t="s">
        <v>751</v>
      </c>
      <c r="T233" s="560" t="s">
        <v>751</v>
      </c>
      <c r="U233" s="560" t="s">
        <v>751</v>
      </c>
      <c r="V233" s="560" t="s">
        <v>751</v>
      </c>
      <c r="W233" s="570"/>
      <c r="X233" s="570"/>
      <c r="Y233" s="570"/>
      <c r="Z233" s="565"/>
      <c r="AA233" s="565"/>
      <c r="AB233" s="560" t="s">
        <v>751</v>
      </c>
      <c r="AC233" s="565"/>
      <c r="AD233" s="565"/>
      <c r="AE233" s="560" t="s">
        <v>751</v>
      </c>
      <c r="AF233" s="560" t="s">
        <v>751</v>
      </c>
      <c r="AG233" s="560" t="s">
        <v>751</v>
      </c>
      <c r="AH233" s="560" t="s">
        <v>751</v>
      </c>
      <c r="AI233" s="565"/>
      <c r="AJ233" s="565"/>
      <c r="AK233" s="560" t="s">
        <v>751</v>
      </c>
      <c r="AL233" s="565"/>
      <c r="AM233" s="565"/>
      <c r="AN233" s="560" t="s">
        <v>751</v>
      </c>
      <c r="AO233" s="565"/>
      <c r="AP233" s="565"/>
      <c r="AQ233" s="560" t="s">
        <v>751</v>
      </c>
      <c r="AR233" s="566">
        <v>42119</v>
      </c>
      <c r="AS233" s="560" t="s">
        <v>751</v>
      </c>
      <c r="AT233" s="560" t="s">
        <v>751</v>
      </c>
      <c r="AU233" s="560" t="s">
        <v>751</v>
      </c>
      <c r="AV233" s="560" t="s">
        <v>751</v>
      </c>
      <c r="AW233" s="560" t="s">
        <v>751</v>
      </c>
      <c r="AX233" s="560" t="s">
        <v>751</v>
      </c>
      <c r="AY233" s="560" t="s">
        <v>751</v>
      </c>
      <c r="AZ233" s="560" t="s">
        <v>751</v>
      </c>
      <c r="BA233" s="560" t="s">
        <v>751</v>
      </c>
      <c r="BB233" s="565"/>
      <c r="BC233" s="565"/>
      <c r="BD233" s="560" t="s">
        <v>751</v>
      </c>
      <c r="BE233" s="564"/>
      <c r="BF233" s="564"/>
      <c r="BG233" s="560" t="s">
        <v>751</v>
      </c>
      <c r="BH233" s="564"/>
      <c r="BI233" s="564"/>
      <c r="BJ233" s="560" t="s">
        <v>751</v>
      </c>
      <c r="BK233" s="560" t="s">
        <v>751</v>
      </c>
      <c r="BL233" s="560" t="s">
        <v>751</v>
      </c>
      <c r="BM233" s="560" t="s">
        <v>751</v>
      </c>
      <c r="BN233" s="562"/>
      <c r="BO233" s="562"/>
      <c r="BP233" s="560" t="s">
        <v>751</v>
      </c>
      <c r="BQ233" s="560" t="s">
        <v>751</v>
      </c>
      <c r="BR233" s="560" t="s">
        <v>751</v>
      </c>
      <c r="BS233" s="560" t="s">
        <v>751</v>
      </c>
      <c r="BT233" s="562" t="s">
        <v>758</v>
      </c>
      <c r="BU233" s="562" t="s">
        <v>758</v>
      </c>
      <c r="BV233" s="560" t="s">
        <v>751</v>
      </c>
    </row>
    <row r="234" spans="1:74" x14ac:dyDescent="0.25">
      <c r="A234" s="566">
        <v>42120</v>
      </c>
      <c r="B234" s="560" t="s">
        <v>751</v>
      </c>
      <c r="C234" s="563" t="s">
        <v>758</v>
      </c>
      <c r="D234" s="560" t="s">
        <v>751</v>
      </c>
      <c r="E234" s="560" t="s">
        <v>751</v>
      </c>
      <c r="F234" s="560" t="s">
        <v>751</v>
      </c>
      <c r="G234" s="560" t="s">
        <v>751</v>
      </c>
      <c r="H234" s="560" t="s">
        <v>751</v>
      </c>
      <c r="I234" s="560" t="s">
        <v>751</v>
      </c>
      <c r="J234" s="560" t="s">
        <v>751</v>
      </c>
      <c r="K234" s="560" t="s">
        <v>751</v>
      </c>
      <c r="L234" s="560" t="s">
        <v>751</v>
      </c>
      <c r="M234" s="560" t="s">
        <v>751</v>
      </c>
      <c r="N234" s="560" t="s">
        <v>751</v>
      </c>
      <c r="O234" s="560" t="s">
        <v>751</v>
      </c>
      <c r="P234" s="560" t="s">
        <v>751</v>
      </c>
      <c r="Q234" s="560" t="s">
        <v>751</v>
      </c>
      <c r="R234" s="560" t="s">
        <v>751</v>
      </c>
      <c r="S234" s="560" t="s">
        <v>751</v>
      </c>
      <c r="T234" s="560" t="s">
        <v>751</v>
      </c>
      <c r="U234" s="560" t="s">
        <v>751</v>
      </c>
      <c r="V234" s="560" t="s">
        <v>751</v>
      </c>
      <c r="W234" s="570"/>
      <c r="X234" s="570"/>
      <c r="Y234" s="570"/>
      <c r="Z234" s="565"/>
      <c r="AA234" s="565"/>
      <c r="AB234" s="560" t="s">
        <v>751</v>
      </c>
      <c r="AC234" s="565"/>
      <c r="AD234" s="565"/>
      <c r="AE234" s="560" t="s">
        <v>751</v>
      </c>
      <c r="AF234" s="560" t="s">
        <v>751</v>
      </c>
      <c r="AG234" s="560" t="s">
        <v>751</v>
      </c>
      <c r="AH234" s="560" t="s">
        <v>751</v>
      </c>
      <c r="AI234" s="565"/>
      <c r="AJ234" s="565"/>
      <c r="AK234" s="560" t="s">
        <v>751</v>
      </c>
      <c r="AL234" s="565"/>
      <c r="AM234" s="565"/>
      <c r="AN234" s="560" t="s">
        <v>751</v>
      </c>
      <c r="AO234" s="565"/>
      <c r="AP234" s="565"/>
      <c r="AQ234" s="560" t="s">
        <v>751</v>
      </c>
      <c r="AR234" s="566">
        <v>42120</v>
      </c>
      <c r="AS234" s="560" t="s">
        <v>751</v>
      </c>
      <c r="AT234" s="560" t="s">
        <v>751</v>
      </c>
      <c r="AU234" s="560" t="s">
        <v>751</v>
      </c>
      <c r="AV234" s="560" t="s">
        <v>751</v>
      </c>
      <c r="AW234" s="560" t="s">
        <v>751</v>
      </c>
      <c r="AX234" s="560" t="s">
        <v>751</v>
      </c>
      <c r="AY234" s="560" t="s">
        <v>751</v>
      </c>
      <c r="AZ234" s="560" t="s">
        <v>751</v>
      </c>
      <c r="BA234" s="560" t="s">
        <v>751</v>
      </c>
      <c r="BB234" s="565"/>
      <c r="BC234" s="565"/>
      <c r="BD234" s="563" t="s">
        <v>758</v>
      </c>
      <c r="BE234" s="564"/>
      <c r="BF234" s="564"/>
      <c r="BG234" s="560" t="s">
        <v>751</v>
      </c>
      <c r="BH234" s="564"/>
      <c r="BI234" s="564"/>
      <c r="BJ234" s="560" t="s">
        <v>751</v>
      </c>
      <c r="BK234" s="560" t="s">
        <v>751</v>
      </c>
      <c r="BL234" s="560" t="s">
        <v>751</v>
      </c>
      <c r="BM234" s="560" t="s">
        <v>751</v>
      </c>
      <c r="BN234" s="567" t="s">
        <v>751</v>
      </c>
      <c r="BO234" s="562"/>
      <c r="BP234" s="560" t="s">
        <v>751</v>
      </c>
      <c r="BQ234" s="560" t="s">
        <v>751</v>
      </c>
      <c r="BR234" s="560" t="s">
        <v>751</v>
      </c>
      <c r="BS234" s="560" t="s">
        <v>751</v>
      </c>
      <c r="BT234" s="562" t="s">
        <v>758</v>
      </c>
      <c r="BU234" s="562" t="s">
        <v>758</v>
      </c>
      <c r="BV234" s="560" t="s">
        <v>751</v>
      </c>
    </row>
    <row r="235" spans="1:74" x14ac:dyDescent="0.25">
      <c r="A235" s="566">
        <v>42121</v>
      </c>
      <c r="B235" s="560" t="s">
        <v>751</v>
      </c>
      <c r="C235" s="563" t="s">
        <v>758</v>
      </c>
      <c r="D235" s="560" t="s">
        <v>751</v>
      </c>
      <c r="E235" s="560" t="s">
        <v>751</v>
      </c>
      <c r="F235" s="560" t="s">
        <v>751</v>
      </c>
      <c r="G235" s="560" t="s">
        <v>751</v>
      </c>
      <c r="H235" s="560" t="s">
        <v>751</v>
      </c>
      <c r="I235" s="560" t="s">
        <v>751</v>
      </c>
      <c r="J235" s="560" t="s">
        <v>751</v>
      </c>
      <c r="K235" s="560" t="s">
        <v>751</v>
      </c>
      <c r="L235" s="560" t="s">
        <v>751</v>
      </c>
      <c r="M235" s="560" t="s">
        <v>751</v>
      </c>
      <c r="N235" s="560" t="s">
        <v>751</v>
      </c>
      <c r="O235" s="560" t="s">
        <v>751</v>
      </c>
      <c r="P235" s="560" t="s">
        <v>751</v>
      </c>
      <c r="Q235" s="560" t="s">
        <v>751</v>
      </c>
      <c r="R235" s="560" t="s">
        <v>751</v>
      </c>
      <c r="S235" s="560" t="s">
        <v>751</v>
      </c>
      <c r="T235" s="560" t="s">
        <v>751</v>
      </c>
      <c r="U235" s="560" t="s">
        <v>751</v>
      </c>
      <c r="V235" s="560" t="s">
        <v>751</v>
      </c>
      <c r="W235" s="570"/>
      <c r="X235" s="570"/>
      <c r="Y235" s="570"/>
      <c r="Z235" s="565"/>
      <c r="AA235" s="565"/>
      <c r="AB235" s="560" t="s">
        <v>751</v>
      </c>
      <c r="AC235" s="565"/>
      <c r="AD235" s="565"/>
      <c r="AE235" s="560" t="s">
        <v>751</v>
      </c>
      <c r="AF235" s="560" t="s">
        <v>751</v>
      </c>
      <c r="AG235" s="560" t="s">
        <v>751</v>
      </c>
      <c r="AH235" s="560" t="s">
        <v>751</v>
      </c>
      <c r="AI235" s="565"/>
      <c r="AJ235" s="565"/>
      <c r="AK235" s="560" t="s">
        <v>751</v>
      </c>
      <c r="AL235" s="565"/>
      <c r="AM235" s="565"/>
      <c r="AN235" s="560" t="s">
        <v>751</v>
      </c>
      <c r="AO235" s="565"/>
      <c r="AP235" s="565"/>
      <c r="AQ235" s="560" t="s">
        <v>751</v>
      </c>
      <c r="AR235" s="566">
        <v>42121</v>
      </c>
      <c r="AS235" s="560" t="s">
        <v>751</v>
      </c>
      <c r="AT235" s="560" t="s">
        <v>751</v>
      </c>
      <c r="AU235" s="560" t="s">
        <v>751</v>
      </c>
      <c r="AV235" s="560" t="s">
        <v>751</v>
      </c>
      <c r="AW235" s="560" t="s">
        <v>751</v>
      </c>
      <c r="AX235" s="560" t="s">
        <v>751</v>
      </c>
      <c r="AY235" s="560" t="s">
        <v>751</v>
      </c>
      <c r="AZ235" s="560" t="s">
        <v>751</v>
      </c>
      <c r="BA235" s="560" t="s">
        <v>751</v>
      </c>
      <c r="BB235" s="565"/>
      <c r="BC235" s="565"/>
      <c r="BD235" s="560" t="s">
        <v>751</v>
      </c>
      <c r="BE235" s="564"/>
      <c r="BF235" s="564"/>
      <c r="BG235" s="560" t="s">
        <v>751</v>
      </c>
      <c r="BH235" s="564"/>
      <c r="BI235" s="564"/>
      <c r="BJ235" s="560" t="s">
        <v>751</v>
      </c>
      <c r="BK235" s="560" t="s">
        <v>751</v>
      </c>
      <c r="BL235" s="560" t="s">
        <v>751</v>
      </c>
      <c r="BM235" s="560" t="s">
        <v>751</v>
      </c>
      <c r="BN235" s="562"/>
      <c r="BO235" s="562"/>
      <c r="BP235" s="560" t="s">
        <v>751</v>
      </c>
      <c r="BQ235" s="560" t="s">
        <v>751</v>
      </c>
      <c r="BR235" s="560" t="s">
        <v>751</v>
      </c>
      <c r="BS235" s="560" t="s">
        <v>751</v>
      </c>
      <c r="BT235" s="562" t="s">
        <v>758</v>
      </c>
      <c r="BU235" s="562" t="s">
        <v>758</v>
      </c>
      <c r="BV235" s="560" t="s">
        <v>751</v>
      </c>
    </row>
    <row r="236" spans="1:74" x14ac:dyDescent="0.25">
      <c r="A236" s="566">
        <v>42122</v>
      </c>
      <c r="B236" s="560" t="s">
        <v>751</v>
      </c>
      <c r="C236" s="560" t="s">
        <v>751</v>
      </c>
      <c r="D236" s="560" t="s">
        <v>751</v>
      </c>
      <c r="E236" s="560" t="s">
        <v>751</v>
      </c>
      <c r="F236" s="560" t="s">
        <v>751</v>
      </c>
      <c r="G236" s="560" t="s">
        <v>751</v>
      </c>
      <c r="H236" s="560" t="s">
        <v>751</v>
      </c>
      <c r="I236" s="560" t="s">
        <v>751</v>
      </c>
      <c r="J236" s="560" t="s">
        <v>751</v>
      </c>
      <c r="K236" s="560" t="s">
        <v>751</v>
      </c>
      <c r="L236" s="560" t="s">
        <v>751</v>
      </c>
      <c r="M236" s="560" t="s">
        <v>751</v>
      </c>
      <c r="N236" s="560" t="s">
        <v>751</v>
      </c>
      <c r="O236" s="560" t="s">
        <v>751</v>
      </c>
      <c r="P236" s="560" t="s">
        <v>751</v>
      </c>
      <c r="Q236" s="560" t="s">
        <v>751</v>
      </c>
      <c r="R236" s="560" t="s">
        <v>751</v>
      </c>
      <c r="S236" s="560" t="s">
        <v>751</v>
      </c>
      <c r="T236" s="560" t="s">
        <v>751</v>
      </c>
      <c r="U236" s="560" t="s">
        <v>751</v>
      </c>
      <c r="V236" s="560" t="s">
        <v>751</v>
      </c>
      <c r="W236" s="570"/>
      <c r="X236" s="570"/>
      <c r="Y236" s="570"/>
      <c r="Z236" s="565"/>
      <c r="AA236" s="565"/>
      <c r="AB236" s="560" t="s">
        <v>751</v>
      </c>
      <c r="AC236" s="565"/>
      <c r="AD236" s="565"/>
      <c r="AE236" s="560" t="s">
        <v>751</v>
      </c>
      <c r="AF236" s="560" t="s">
        <v>751</v>
      </c>
      <c r="AG236" s="560" t="s">
        <v>751</v>
      </c>
      <c r="AH236" s="560" t="s">
        <v>751</v>
      </c>
      <c r="AI236" s="565"/>
      <c r="AJ236" s="565"/>
      <c r="AK236" s="560" t="s">
        <v>751</v>
      </c>
      <c r="AL236" s="565"/>
      <c r="AM236" s="565"/>
      <c r="AN236" s="560" t="s">
        <v>751</v>
      </c>
      <c r="AO236" s="565"/>
      <c r="AP236" s="565"/>
      <c r="AQ236" s="560" t="s">
        <v>751</v>
      </c>
      <c r="AR236" s="566">
        <v>42122</v>
      </c>
      <c r="AS236" s="560" t="s">
        <v>751</v>
      </c>
      <c r="AT236" s="560" t="s">
        <v>751</v>
      </c>
      <c r="AU236" s="560" t="s">
        <v>751</v>
      </c>
      <c r="AV236" s="560" t="s">
        <v>751</v>
      </c>
      <c r="AW236" s="560" t="s">
        <v>751</v>
      </c>
      <c r="AX236" s="560" t="s">
        <v>751</v>
      </c>
      <c r="AY236" s="560" t="s">
        <v>751</v>
      </c>
      <c r="AZ236" s="560" t="s">
        <v>751</v>
      </c>
      <c r="BA236" s="560" t="s">
        <v>751</v>
      </c>
      <c r="BB236" s="565"/>
      <c r="BC236" s="565"/>
      <c r="BD236" s="560" t="s">
        <v>751</v>
      </c>
      <c r="BE236" s="564"/>
      <c r="BF236" s="564"/>
      <c r="BG236" s="560" t="s">
        <v>751</v>
      </c>
      <c r="BH236" s="564"/>
      <c r="BI236" s="564"/>
      <c r="BJ236" s="560" t="s">
        <v>751</v>
      </c>
      <c r="BK236" s="560" t="s">
        <v>751</v>
      </c>
      <c r="BL236" s="560" t="s">
        <v>751</v>
      </c>
      <c r="BM236" s="560" t="s">
        <v>751</v>
      </c>
      <c r="BN236" s="562"/>
      <c r="BO236" s="562"/>
      <c r="BP236" s="560" t="s">
        <v>751</v>
      </c>
      <c r="BQ236" s="560" t="s">
        <v>751</v>
      </c>
      <c r="BR236" s="560" t="s">
        <v>751</v>
      </c>
      <c r="BS236" s="560" t="s">
        <v>751</v>
      </c>
      <c r="BT236" s="562" t="s">
        <v>758</v>
      </c>
      <c r="BU236" s="562" t="s">
        <v>758</v>
      </c>
      <c r="BV236" s="560" t="s">
        <v>751</v>
      </c>
    </row>
    <row r="237" spans="1:74" x14ac:dyDescent="0.25">
      <c r="A237" s="566">
        <v>42123</v>
      </c>
      <c r="B237" s="560" t="s">
        <v>751</v>
      </c>
      <c r="C237" s="560" t="s">
        <v>751</v>
      </c>
      <c r="D237" s="560" t="s">
        <v>751</v>
      </c>
      <c r="E237" s="560" t="s">
        <v>751</v>
      </c>
      <c r="F237" s="560" t="s">
        <v>751</v>
      </c>
      <c r="G237" s="560" t="s">
        <v>751</v>
      </c>
      <c r="H237" s="560" t="s">
        <v>751</v>
      </c>
      <c r="I237" s="560" t="s">
        <v>751</v>
      </c>
      <c r="J237" s="560" t="s">
        <v>751</v>
      </c>
      <c r="K237" s="560" t="s">
        <v>751</v>
      </c>
      <c r="L237" s="560" t="s">
        <v>751</v>
      </c>
      <c r="M237" s="560" t="s">
        <v>751</v>
      </c>
      <c r="N237" s="560" t="s">
        <v>751</v>
      </c>
      <c r="O237" s="560" t="s">
        <v>751</v>
      </c>
      <c r="P237" s="560" t="s">
        <v>751</v>
      </c>
      <c r="Q237" s="560" t="s">
        <v>751</v>
      </c>
      <c r="R237" s="560" t="s">
        <v>751</v>
      </c>
      <c r="S237" s="560" t="s">
        <v>751</v>
      </c>
      <c r="T237" s="560" t="s">
        <v>751</v>
      </c>
      <c r="U237" s="560" t="s">
        <v>751</v>
      </c>
      <c r="V237" s="560" t="s">
        <v>751</v>
      </c>
      <c r="W237" s="570"/>
      <c r="X237" s="570"/>
      <c r="Y237" s="570"/>
      <c r="Z237" s="565"/>
      <c r="AA237" s="565"/>
      <c r="AB237" s="560" t="s">
        <v>751</v>
      </c>
      <c r="AC237" s="565"/>
      <c r="AD237" s="565"/>
      <c r="AE237" s="560" t="s">
        <v>751</v>
      </c>
      <c r="AF237" s="560" t="s">
        <v>751</v>
      </c>
      <c r="AG237" s="560" t="s">
        <v>751</v>
      </c>
      <c r="AH237" s="560" t="s">
        <v>751</v>
      </c>
      <c r="AI237" s="565"/>
      <c r="AJ237" s="565"/>
      <c r="AK237" s="560" t="s">
        <v>751</v>
      </c>
      <c r="AL237" s="565"/>
      <c r="AM237" s="565"/>
      <c r="AN237" s="560" t="s">
        <v>751</v>
      </c>
      <c r="AO237" s="565"/>
      <c r="AP237" s="565"/>
      <c r="AQ237" s="560" t="s">
        <v>751</v>
      </c>
      <c r="AR237" s="566">
        <v>42123</v>
      </c>
      <c r="AS237" s="560" t="s">
        <v>751</v>
      </c>
      <c r="AT237" s="560" t="s">
        <v>751</v>
      </c>
      <c r="AU237" s="560" t="s">
        <v>751</v>
      </c>
      <c r="AV237" s="560" t="s">
        <v>751</v>
      </c>
      <c r="AW237" s="560" t="s">
        <v>751</v>
      </c>
      <c r="AX237" s="560" t="s">
        <v>751</v>
      </c>
      <c r="AY237" s="560" t="s">
        <v>751</v>
      </c>
      <c r="AZ237" s="560" t="s">
        <v>751</v>
      </c>
      <c r="BA237" s="560" t="s">
        <v>751</v>
      </c>
      <c r="BB237" s="565"/>
      <c r="BC237" s="565"/>
      <c r="BD237" s="560" t="s">
        <v>751</v>
      </c>
      <c r="BE237" s="564"/>
      <c r="BF237" s="564"/>
      <c r="BG237" s="560" t="s">
        <v>751</v>
      </c>
      <c r="BH237" s="564"/>
      <c r="BI237" s="564"/>
      <c r="BJ237" s="560" t="s">
        <v>751</v>
      </c>
      <c r="BK237" s="560" t="s">
        <v>751</v>
      </c>
      <c r="BL237" s="560" t="s">
        <v>751</v>
      </c>
      <c r="BM237" s="560" t="s">
        <v>751</v>
      </c>
      <c r="BN237" s="562"/>
      <c r="BO237" s="562"/>
      <c r="BP237" s="560" t="s">
        <v>751</v>
      </c>
      <c r="BQ237" s="560" t="s">
        <v>751</v>
      </c>
      <c r="BR237" s="560" t="s">
        <v>751</v>
      </c>
      <c r="BS237" s="560" t="s">
        <v>751</v>
      </c>
      <c r="BT237" s="562" t="s">
        <v>758</v>
      </c>
      <c r="BU237" s="562" t="s">
        <v>758</v>
      </c>
      <c r="BV237" s="560" t="s">
        <v>751</v>
      </c>
    </row>
    <row r="238" spans="1:74" x14ac:dyDescent="0.25">
      <c r="A238" s="566">
        <v>42124</v>
      </c>
      <c r="B238" s="560" t="s">
        <v>751</v>
      </c>
      <c r="C238" s="560" t="s">
        <v>751</v>
      </c>
      <c r="D238" s="560" t="s">
        <v>751</v>
      </c>
      <c r="E238" s="560" t="s">
        <v>751</v>
      </c>
      <c r="F238" s="560" t="s">
        <v>751</v>
      </c>
      <c r="G238" s="560" t="s">
        <v>751</v>
      </c>
      <c r="H238" s="560" t="s">
        <v>751</v>
      </c>
      <c r="I238" s="560" t="s">
        <v>751</v>
      </c>
      <c r="J238" s="560" t="s">
        <v>751</v>
      </c>
      <c r="K238" s="560" t="s">
        <v>751</v>
      </c>
      <c r="L238" s="560" t="s">
        <v>751</v>
      </c>
      <c r="M238" s="560" t="s">
        <v>751</v>
      </c>
      <c r="N238" s="560" t="s">
        <v>751</v>
      </c>
      <c r="O238" s="560" t="s">
        <v>751</v>
      </c>
      <c r="P238" s="560" t="s">
        <v>751</v>
      </c>
      <c r="Q238" s="560" t="s">
        <v>751</v>
      </c>
      <c r="R238" s="560" t="s">
        <v>751</v>
      </c>
      <c r="S238" s="560" t="s">
        <v>751</v>
      </c>
      <c r="T238" s="560" t="s">
        <v>751</v>
      </c>
      <c r="U238" s="560" t="s">
        <v>751</v>
      </c>
      <c r="V238" s="560" t="s">
        <v>751</v>
      </c>
      <c r="W238" s="570"/>
      <c r="X238" s="570"/>
      <c r="Y238" s="570"/>
      <c r="Z238" s="565"/>
      <c r="AA238" s="565"/>
      <c r="AB238" s="560" t="s">
        <v>751</v>
      </c>
      <c r="AC238" s="565"/>
      <c r="AD238" s="565"/>
      <c r="AE238" s="560" t="s">
        <v>751</v>
      </c>
      <c r="AF238" s="560" t="s">
        <v>751</v>
      </c>
      <c r="AG238" s="560" t="s">
        <v>751</v>
      </c>
      <c r="AH238" s="560" t="s">
        <v>751</v>
      </c>
      <c r="AI238" s="565"/>
      <c r="AJ238" s="565"/>
      <c r="AK238" s="560" t="s">
        <v>751</v>
      </c>
      <c r="AL238" s="565"/>
      <c r="AM238" s="565"/>
      <c r="AN238" s="560" t="s">
        <v>751</v>
      </c>
      <c r="AO238" s="565"/>
      <c r="AP238" s="565"/>
      <c r="AQ238" s="560" t="s">
        <v>751</v>
      </c>
      <c r="AR238" s="566">
        <v>42124</v>
      </c>
      <c r="AS238" s="560" t="s">
        <v>751</v>
      </c>
      <c r="AT238" s="560" t="s">
        <v>751</v>
      </c>
      <c r="AU238" s="560" t="s">
        <v>751</v>
      </c>
      <c r="AV238" s="560" t="s">
        <v>751</v>
      </c>
      <c r="AW238" s="560" t="s">
        <v>751</v>
      </c>
      <c r="AX238" s="560" t="s">
        <v>751</v>
      </c>
      <c r="AY238" s="560" t="s">
        <v>751</v>
      </c>
      <c r="AZ238" s="560" t="s">
        <v>751</v>
      </c>
      <c r="BA238" s="560" t="s">
        <v>751</v>
      </c>
      <c r="BB238" s="565"/>
      <c r="BC238" s="565"/>
      <c r="BD238" s="560" t="s">
        <v>751</v>
      </c>
      <c r="BE238" s="564"/>
      <c r="BF238" s="564"/>
      <c r="BG238" s="560" t="s">
        <v>751</v>
      </c>
      <c r="BH238" s="564"/>
      <c r="BI238" s="564"/>
      <c r="BJ238" s="560" t="s">
        <v>751</v>
      </c>
      <c r="BK238" s="560" t="s">
        <v>751</v>
      </c>
      <c r="BL238" s="560" t="s">
        <v>751</v>
      </c>
      <c r="BM238" s="560" t="s">
        <v>751</v>
      </c>
      <c r="BN238" s="567" t="s">
        <v>751</v>
      </c>
      <c r="BO238" s="562"/>
      <c r="BP238" s="560" t="s">
        <v>751</v>
      </c>
      <c r="BQ238" s="560" t="s">
        <v>751</v>
      </c>
      <c r="BR238" s="560" t="s">
        <v>751</v>
      </c>
      <c r="BS238" s="560" t="s">
        <v>751</v>
      </c>
      <c r="BT238" s="562" t="s">
        <v>758</v>
      </c>
      <c r="BU238" s="562" t="s">
        <v>758</v>
      </c>
      <c r="BV238" s="560" t="s">
        <v>751</v>
      </c>
    </row>
    <row r="239" spans="1:74" x14ac:dyDescent="0.25">
      <c r="A239" s="566">
        <v>42125</v>
      </c>
      <c r="B239" s="560" t="s">
        <v>751</v>
      </c>
      <c r="C239" s="560" t="s">
        <v>751</v>
      </c>
      <c r="D239" s="560" t="s">
        <v>751</v>
      </c>
      <c r="E239" s="560" t="s">
        <v>751</v>
      </c>
      <c r="F239" s="560" t="s">
        <v>751</v>
      </c>
      <c r="G239" s="560" t="s">
        <v>751</v>
      </c>
      <c r="H239" s="560" t="s">
        <v>751</v>
      </c>
      <c r="I239" s="560" t="s">
        <v>751</v>
      </c>
      <c r="J239" s="560" t="s">
        <v>751</v>
      </c>
      <c r="K239" s="560" t="s">
        <v>751</v>
      </c>
      <c r="L239" s="560" t="s">
        <v>751</v>
      </c>
      <c r="M239" s="560" t="s">
        <v>751</v>
      </c>
      <c r="N239" s="560" t="s">
        <v>751</v>
      </c>
      <c r="O239" s="560" t="s">
        <v>751</v>
      </c>
      <c r="P239" s="560" t="s">
        <v>751</v>
      </c>
      <c r="Q239" s="560" t="s">
        <v>751</v>
      </c>
      <c r="R239" s="560" t="s">
        <v>751</v>
      </c>
      <c r="S239" s="560" t="s">
        <v>751</v>
      </c>
      <c r="T239" s="560" t="s">
        <v>751</v>
      </c>
      <c r="U239" s="560" t="s">
        <v>751</v>
      </c>
      <c r="V239" s="560" t="s">
        <v>751</v>
      </c>
      <c r="W239" s="570"/>
      <c r="X239" s="570"/>
      <c r="Y239" s="570"/>
      <c r="Z239" s="565"/>
      <c r="AA239" s="565"/>
      <c r="AB239" s="560" t="s">
        <v>751</v>
      </c>
      <c r="AC239" s="565"/>
      <c r="AD239" s="565"/>
      <c r="AE239" s="560" t="s">
        <v>751</v>
      </c>
      <c r="AF239" s="560" t="s">
        <v>751</v>
      </c>
      <c r="AG239" s="560" t="s">
        <v>751</v>
      </c>
      <c r="AH239" s="560" t="s">
        <v>751</v>
      </c>
      <c r="AI239" s="565"/>
      <c r="AJ239" s="565"/>
      <c r="AK239" s="560" t="s">
        <v>751</v>
      </c>
      <c r="AL239" s="565"/>
      <c r="AM239" s="565"/>
      <c r="AN239" s="560" t="s">
        <v>751</v>
      </c>
      <c r="AO239" s="565"/>
      <c r="AP239" s="565"/>
      <c r="AQ239" s="560" t="s">
        <v>751</v>
      </c>
      <c r="AR239" s="566">
        <v>42125</v>
      </c>
      <c r="AS239" s="560" t="s">
        <v>751</v>
      </c>
      <c r="AT239" s="560" t="s">
        <v>751</v>
      </c>
      <c r="AU239" s="560" t="s">
        <v>751</v>
      </c>
      <c r="AV239" s="560" t="s">
        <v>751</v>
      </c>
      <c r="AW239" s="560" t="s">
        <v>751</v>
      </c>
      <c r="AX239" s="560" t="s">
        <v>751</v>
      </c>
      <c r="AY239" s="560" t="s">
        <v>751</v>
      </c>
      <c r="AZ239" s="560" t="s">
        <v>751</v>
      </c>
      <c r="BA239" s="560" t="s">
        <v>751</v>
      </c>
      <c r="BB239" s="565"/>
      <c r="BC239" s="565"/>
      <c r="BD239" s="560" t="s">
        <v>751</v>
      </c>
      <c r="BE239" s="564"/>
      <c r="BF239" s="564"/>
      <c r="BG239" s="560" t="s">
        <v>751</v>
      </c>
      <c r="BH239" s="564"/>
      <c r="BI239" s="564"/>
      <c r="BJ239" s="560" t="s">
        <v>751</v>
      </c>
      <c r="BK239" s="560" t="s">
        <v>751</v>
      </c>
      <c r="BL239" s="560" t="s">
        <v>751</v>
      </c>
      <c r="BM239" s="560" t="s">
        <v>751</v>
      </c>
      <c r="BN239" s="562"/>
      <c r="BO239" s="562"/>
      <c r="BP239" s="560" t="s">
        <v>751</v>
      </c>
      <c r="BQ239" s="560" t="s">
        <v>751</v>
      </c>
      <c r="BR239" s="560" t="s">
        <v>751</v>
      </c>
      <c r="BS239" s="560" t="s">
        <v>751</v>
      </c>
      <c r="BT239" s="562" t="s">
        <v>758</v>
      </c>
      <c r="BU239" s="562" t="s">
        <v>758</v>
      </c>
      <c r="BV239" s="560" t="s">
        <v>751</v>
      </c>
    </row>
    <row r="240" spans="1:74" x14ac:dyDescent="0.25">
      <c r="A240" s="566">
        <v>42126</v>
      </c>
      <c r="B240" s="560" t="s">
        <v>751</v>
      </c>
      <c r="C240" s="563" t="s">
        <v>758</v>
      </c>
      <c r="D240" s="560" t="s">
        <v>751</v>
      </c>
      <c r="E240" s="560" t="s">
        <v>751</v>
      </c>
      <c r="F240" s="560" t="s">
        <v>751</v>
      </c>
      <c r="G240" s="560" t="s">
        <v>751</v>
      </c>
      <c r="H240" s="560" t="s">
        <v>751</v>
      </c>
      <c r="I240" s="560" t="s">
        <v>751</v>
      </c>
      <c r="J240" s="560" t="s">
        <v>751</v>
      </c>
      <c r="K240" s="560" t="s">
        <v>751</v>
      </c>
      <c r="L240" s="560" t="s">
        <v>751</v>
      </c>
      <c r="M240" s="560" t="s">
        <v>751</v>
      </c>
      <c r="N240" s="560" t="s">
        <v>751</v>
      </c>
      <c r="O240" s="560" t="s">
        <v>751</v>
      </c>
      <c r="P240" s="560" t="s">
        <v>751</v>
      </c>
      <c r="Q240" s="560" t="s">
        <v>751</v>
      </c>
      <c r="R240" s="560" t="s">
        <v>751</v>
      </c>
      <c r="S240" s="560" t="s">
        <v>751</v>
      </c>
      <c r="T240" s="560" t="s">
        <v>751</v>
      </c>
      <c r="U240" s="560" t="s">
        <v>751</v>
      </c>
      <c r="V240" s="560" t="s">
        <v>751</v>
      </c>
      <c r="W240" s="570"/>
      <c r="X240" s="570"/>
      <c r="Y240" s="570"/>
      <c r="Z240" s="565"/>
      <c r="AA240" s="565"/>
      <c r="AB240" s="560" t="s">
        <v>751</v>
      </c>
      <c r="AC240" s="565"/>
      <c r="AD240" s="565"/>
      <c r="AE240" s="560" t="s">
        <v>751</v>
      </c>
      <c r="AF240" s="560" t="s">
        <v>751</v>
      </c>
      <c r="AG240" s="560" t="s">
        <v>751</v>
      </c>
      <c r="AH240" s="560" t="s">
        <v>751</v>
      </c>
      <c r="AI240" s="565"/>
      <c r="AJ240" s="565"/>
      <c r="AK240" s="560" t="s">
        <v>751</v>
      </c>
      <c r="AL240" s="565"/>
      <c r="AM240" s="565"/>
      <c r="AN240" s="560" t="s">
        <v>751</v>
      </c>
      <c r="AO240" s="565"/>
      <c r="AP240" s="565"/>
      <c r="AQ240" s="560" t="s">
        <v>751</v>
      </c>
      <c r="AR240" s="566">
        <v>42126</v>
      </c>
      <c r="AS240" s="560" t="s">
        <v>751</v>
      </c>
      <c r="AT240" s="560" t="s">
        <v>751</v>
      </c>
      <c r="AU240" s="560" t="s">
        <v>751</v>
      </c>
      <c r="AV240" s="560" t="s">
        <v>751</v>
      </c>
      <c r="AW240" s="560" t="s">
        <v>751</v>
      </c>
      <c r="AX240" s="560" t="s">
        <v>751</v>
      </c>
      <c r="AY240" s="560" t="s">
        <v>751</v>
      </c>
      <c r="AZ240" s="560" t="s">
        <v>751</v>
      </c>
      <c r="BA240" s="560" t="s">
        <v>751</v>
      </c>
      <c r="BB240" s="565"/>
      <c r="BC240" s="565"/>
      <c r="BD240" s="560" t="s">
        <v>751</v>
      </c>
      <c r="BE240" s="564"/>
      <c r="BF240" s="564"/>
      <c r="BG240" s="560" t="s">
        <v>751</v>
      </c>
      <c r="BH240" s="564"/>
      <c r="BI240" s="564"/>
      <c r="BJ240" s="560" t="s">
        <v>751</v>
      </c>
      <c r="BK240" s="560" t="s">
        <v>751</v>
      </c>
      <c r="BL240" s="560" t="s">
        <v>751</v>
      </c>
      <c r="BM240" s="560" t="s">
        <v>751</v>
      </c>
      <c r="BN240" s="562"/>
      <c r="BO240" s="562"/>
      <c r="BP240" s="560" t="s">
        <v>751</v>
      </c>
      <c r="BQ240" s="560" t="s">
        <v>751</v>
      </c>
      <c r="BR240" s="560" t="s">
        <v>751</v>
      </c>
      <c r="BS240" s="560" t="s">
        <v>751</v>
      </c>
      <c r="BT240" s="562" t="s">
        <v>758</v>
      </c>
      <c r="BU240" s="562" t="s">
        <v>758</v>
      </c>
      <c r="BV240" s="560" t="s">
        <v>751</v>
      </c>
    </row>
    <row r="241" spans="1:74" x14ac:dyDescent="0.25">
      <c r="A241" s="566">
        <v>42127</v>
      </c>
      <c r="B241" s="560" t="s">
        <v>751</v>
      </c>
      <c r="C241" s="560" t="s">
        <v>751</v>
      </c>
      <c r="D241" s="560" t="s">
        <v>751</v>
      </c>
      <c r="E241" s="560" t="s">
        <v>751</v>
      </c>
      <c r="F241" s="560" t="s">
        <v>751</v>
      </c>
      <c r="G241" s="560" t="s">
        <v>751</v>
      </c>
      <c r="H241" s="560" t="s">
        <v>751</v>
      </c>
      <c r="I241" s="560" t="s">
        <v>751</v>
      </c>
      <c r="J241" s="560" t="s">
        <v>751</v>
      </c>
      <c r="K241" s="560" t="s">
        <v>751</v>
      </c>
      <c r="L241" s="560" t="s">
        <v>751</v>
      </c>
      <c r="M241" s="560" t="s">
        <v>751</v>
      </c>
      <c r="N241" s="560" t="s">
        <v>751</v>
      </c>
      <c r="O241" s="560" t="s">
        <v>751</v>
      </c>
      <c r="P241" s="560" t="s">
        <v>751</v>
      </c>
      <c r="Q241" s="560" t="s">
        <v>751</v>
      </c>
      <c r="R241" s="560" t="s">
        <v>751</v>
      </c>
      <c r="S241" s="560" t="s">
        <v>751</v>
      </c>
      <c r="T241" s="560" t="s">
        <v>751</v>
      </c>
      <c r="U241" s="560" t="s">
        <v>751</v>
      </c>
      <c r="V241" s="560" t="s">
        <v>751</v>
      </c>
      <c r="W241" s="570"/>
      <c r="X241" s="570"/>
      <c r="Y241" s="570"/>
      <c r="Z241" s="565"/>
      <c r="AA241" s="565"/>
      <c r="AB241" s="560" t="s">
        <v>751</v>
      </c>
      <c r="AC241" s="565"/>
      <c r="AD241" s="565"/>
      <c r="AE241" s="560" t="s">
        <v>751</v>
      </c>
      <c r="AF241" s="560" t="s">
        <v>751</v>
      </c>
      <c r="AG241" s="560" t="s">
        <v>751</v>
      </c>
      <c r="AH241" s="560" t="s">
        <v>751</v>
      </c>
      <c r="AI241" s="565"/>
      <c r="AJ241" s="565"/>
      <c r="AK241" s="560" t="s">
        <v>751</v>
      </c>
      <c r="AL241" s="565"/>
      <c r="AM241" s="565"/>
      <c r="AN241" s="560" t="s">
        <v>751</v>
      </c>
      <c r="AO241" s="565"/>
      <c r="AP241" s="565"/>
      <c r="AQ241" s="560" t="s">
        <v>751</v>
      </c>
      <c r="AR241" s="566">
        <v>42127</v>
      </c>
      <c r="AS241" s="560" t="s">
        <v>751</v>
      </c>
      <c r="AT241" s="560" t="s">
        <v>751</v>
      </c>
      <c r="AU241" s="560" t="s">
        <v>751</v>
      </c>
      <c r="AV241" s="560" t="s">
        <v>751</v>
      </c>
      <c r="AW241" s="560" t="s">
        <v>751</v>
      </c>
      <c r="AX241" s="560" t="s">
        <v>751</v>
      </c>
      <c r="AY241" s="560" t="s">
        <v>751</v>
      </c>
      <c r="AZ241" s="560" t="s">
        <v>751</v>
      </c>
      <c r="BA241" s="560" t="s">
        <v>751</v>
      </c>
      <c r="BB241" s="565"/>
      <c r="BC241" s="565"/>
      <c r="BD241" s="560" t="s">
        <v>751</v>
      </c>
      <c r="BE241" s="564"/>
      <c r="BF241" s="564"/>
      <c r="BG241" s="560" t="s">
        <v>751</v>
      </c>
      <c r="BH241" s="564"/>
      <c r="BI241" s="564"/>
      <c r="BJ241" s="560" t="s">
        <v>751</v>
      </c>
      <c r="BK241" s="560" t="s">
        <v>751</v>
      </c>
      <c r="BL241" s="560" t="s">
        <v>751</v>
      </c>
      <c r="BM241" s="560" t="s">
        <v>751</v>
      </c>
      <c r="BN241" s="567" t="s">
        <v>751</v>
      </c>
      <c r="BO241" s="562"/>
      <c r="BP241" s="560" t="s">
        <v>751</v>
      </c>
      <c r="BQ241" s="560" t="s">
        <v>751</v>
      </c>
      <c r="BR241" s="560" t="s">
        <v>751</v>
      </c>
      <c r="BS241" s="560" t="s">
        <v>751</v>
      </c>
      <c r="BT241" s="562" t="s">
        <v>758</v>
      </c>
      <c r="BU241" s="562" t="s">
        <v>758</v>
      </c>
      <c r="BV241" s="560" t="s">
        <v>751</v>
      </c>
    </row>
    <row r="242" spans="1:74" x14ac:dyDescent="0.25">
      <c r="A242" s="566">
        <v>42128</v>
      </c>
      <c r="B242" s="560" t="s">
        <v>751</v>
      </c>
      <c r="C242" s="560" t="s">
        <v>751</v>
      </c>
      <c r="D242" s="560" t="s">
        <v>751</v>
      </c>
      <c r="E242" s="560" t="s">
        <v>751</v>
      </c>
      <c r="F242" s="560" t="s">
        <v>751</v>
      </c>
      <c r="G242" s="560" t="s">
        <v>751</v>
      </c>
      <c r="H242" s="560" t="s">
        <v>751</v>
      </c>
      <c r="I242" s="560" t="s">
        <v>751</v>
      </c>
      <c r="J242" s="560" t="s">
        <v>751</v>
      </c>
      <c r="K242" s="560" t="s">
        <v>751</v>
      </c>
      <c r="L242" s="560" t="s">
        <v>751</v>
      </c>
      <c r="M242" s="560" t="s">
        <v>751</v>
      </c>
      <c r="N242" s="560" t="s">
        <v>751</v>
      </c>
      <c r="O242" s="560" t="s">
        <v>751</v>
      </c>
      <c r="P242" s="560" t="s">
        <v>751</v>
      </c>
      <c r="Q242" s="560" t="s">
        <v>751</v>
      </c>
      <c r="R242" s="560" t="s">
        <v>751</v>
      </c>
      <c r="S242" s="560" t="s">
        <v>751</v>
      </c>
      <c r="T242" s="560" t="s">
        <v>751</v>
      </c>
      <c r="U242" s="560" t="s">
        <v>751</v>
      </c>
      <c r="V242" s="560" t="s">
        <v>751</v>
      </c>
      <c r="W242" s="570"/>
      <c r="X242" s="570"/>
      <c r="Y242" s="570"/>
      <c r="Z242" s="565"/>
      <c r="AA242" s="565"/>
      <c r="AB242" s="560" t="s">
        <v>751</v>
      </c>
      <c r="AC242" s="565"/>
      <c r="AD242" s="565"/>
      <c r="AE242" s="560" t="s">
        <v>751</v>
      </c>
      <c r="AF242" s="560" t="s">
        <v>751</v>
      </c>
      <c r="AG242" s="560" t="s">
        <v>751</v>
      </c>
      <c r="AH242" s="560" t="s">
        <v>751</v>
      </c>
      <c r="AI242" s="565"/>
      <c r="AJ242" s="565"/>
      <c r="AK242" s="560" t="s">
        <v>751</v>
      </c>
      <c r="AL242" s="565"/>
      <c r="AM242" s="565"/>
      <c r="AN242" s="560" t="s">
        <v>751</v>
      </c>
      <c r="AO242" s="565"/>
      <c r="AP242" s="565"/>
      <c r="AQ242" s="560" t="s">
        <v>751</v>
      </c>
      <c r="AR242" s="566">
        <v>42128</v>
      </c>
      <c r="AS242" s="560" t="s">
        <v>751</v>
      </c>
      <c r="AT242" s="560" t="s">
        <v>751</v>
      </c>
      <c r="AU242" s="560" t="s">
        <v>751</v>
      </c>
      <c r="AV242" s="560" t="s">
        <v>751</v>
      </c>
      <c r="AW242" s="560" t="s">
        <v>751</v>
      </c>
      <c r="AX242" s="560" t="s">
        <v>751</v>
      </c>
      <c r="AY242" s="560" t="s">
        <v>751</v>
      </c>
      <c r="AZ242" s="560" t="s">
        <v>751</v>
      </c>
      <c r="BA242" s="560" t="s">
        <v>751</v>
      </c>
      <c r="BB242" s="565"/>
      <c r="BC242" s="565"/>
      <c r="BD242" s="567" t="s">
        <v>751</v>
      </c>
      <c r="BE242" s="564"/>
      <c r="BF242" s="564"/>
      <c r="BG242" s="560" t="s">
        <v>751</v>
      </c>
      <c r="BH242" s="564"/>
      <c r="BI242" s="564"/>
      <c r="BJ242" s="560" t="s">
        <v>751</v>
      </c>
      <c r="BK242" s="560" t="s">
        <v>751</v>
      </c>
      <c r="BL242" s="560" t="s">
        <v>751</v>
      </c>
      <c r="BM242" s="560" t="s">
        <v>751</v>
      </c>
      <c r="BN242" s="562"/>
      <c r="BO242" s="562"/>
      <c r="BP242" s="560" t="s">
        <v>751</v>
      </c>
      <c r="BQ242" s="560" t="s">
        <v>751</v>
      </c>
      <c r="BR242" s="560" t="s">
        <v>751</v>
      </c>
      <c r="BS242" s="560" t="s">
        <v>751</v>
      </c>
      <c r="BT242" s="562" t="s">
        <v>758</v>
      </c>
      <c r="BU242" s="562" t="s">
        <v>758</v>
      </c>
      <c r="BV242" s="560" t="s">
        <v>751</v>
      </c>
    </row>
    <row r="243" spans="1:74" x14ac:dyDescent="0.25">
      <c r="A243" s="566">
        <v>42129</v>
      </c>
      <c r="B243" s="560" t="s">
        <v>751</v>
      </c>
      <c r="C243" s="560" t="s">
        <v>751</v>
      </c>
      <c r="D243" s="560" t="s">
        <v>751</v>
      </c>
      <c r="E243" s="560" t="s">
        <v>751</v>
      </c>
      <c r="F243" s="560" t="s">
        <v>751</v>
      </c>
      <c r="G243" s="560" t="s">
        <v>751</v>
      </c>
      <c r="H243" s="560" t="s">
        <v>751</v>
      </c>
      <c r="I243" s="560" t="s">
        <v>751</v>
      </c>
      <c r="J243" s="560" t="s">
        <v>751</v>
      </c>
      <c r="K243" s="560" t="s">
        <v>751</v>
      </c>
      <c r="L243" s="560" t="s">
        <v>751</v>
      </c>
      <c r="M243" s="560" t="s">
        <v>751</v>
      </c>
      <c r="N243" s="560" t="s">
        <v>751</v>
      </c>
      <c r="O243" s="560" t="s">
        <v>751</v>
      </c>
      <c r="P243" s="560" t="s">
        <v>751</v>
      </c>
      <c r="Q243" s="560" t="s">
        <v>751</v>
      </c>
      <c r="R243" s="560" t="s">
        <v>751</v>
      </c>
      <c r="S243" s="560" t="s">
        <v>751</v>
      </c>
      <c r="T243" s="560" t="s">
        <v>751</v>
      </c>
      <c r="U243" s="560" t="s">
        <v>751</v>
      </c>
      <c r="V243" s="560" t="s">
        <v>751</v>
      </c>
      <c r="W243" s="570"/>
      <c r="X243" s="570"/>
      <c r="Y243" s="570"/>
      <c r="Z243" s="565"/>
      <c r="AA243" s="565"/>
      <c r="AB243" s="560" t="s">
        <v>751</v>
      </c>
      <c r="AC243" s="565"/>
      <c r="AD243" s="565"/>
      <c r="AE243" s="560" t="s">
        <v>751</v>
      </c>
      <c r="AF243" s="560" t="s">
        <v>751</v>
      </c>
      <c r="AG243" s="560" t="s">
        <v>751</v>
      </c>
      <c r="AH243" s="560" t="s">
        <v>751</v>
      </c>
      <c r="AI243" s="565"/>
      <c r="AJ243" s="565"/>
      <c r="AK243" s="560" t="s">
        <v>751</v>
      </c>
      <c r="AL243" s="565"/>
      <c r="AM243" s="565"/>
      <c r="AN243" s="560" t="s">
        <v>751</v>
      </c>
      <c r="AO243" s="565"/>
      <c r="AP243" s="565"/>
      <c r="AQ243" s="560" t="s">
        <v>751</v>
      </c>
      <c r="AR243" s="566">
        <v>42129</v>
      </c>
      <c r="AS243" s="560" t="s">
        <v>751</v>
      </c>
      <c r="AT243" s="560" t="s">
        <v>751</v>
      </c>
      <c r="AU243" s="560" t="s">
        <v>751</v>
      </c>
      <c r="AV243" s="560" t="s">
        <v>751</v>
      </c>
      <c r="AW243" s="560" t="s">
        <v>751</v>
      </c>
      <c r="AX243" s="560" t="s">
        <v>751</v>
      </c>
      <c r="AY243" s="560" t="s">
        <v>751</v>
      </c>
      <c r="AZ243" s="560" t="s">
        <v>751</v>
      </c>
      <c r="BA243" s="560" t="s">
        <v>751</v>
      </c>
      <c r="BB243" s="565"/>
      <c r="BC243" s="565"/>
      <c r="BD243" s="560" t="s">
        <v>751</v>
      </c>
      <c r="BE243" s="564"/>
      <c r="BF243" s="564"/>
      <c r="BG243" s="560" t="s">
        <v>751</v>
      </c>
      <c r="BH243" s="564"/>
      <c r="BI243" s="564"/>
      <c r="BJ243" s="560" t="s">
        <v>751</v>
      </c>
      <c r="BK243" s="560" t="s">
        <v>751</v>
      </c>
      <c r="BL243" s="560" t="s">
        <v>751</v>
      </c>
      <c r="BM243" s="560" t="s">
        <v>751</v>
      </c>
      <c r="BN243" s="562"/>
      <c r="BO243" s="562"/>
      <c r="BP243" s="560" t="s">
        <v>751</v>
      </c>
      <c r="BQ243" s="560" t="s">
        <v>751</v>
      </c>
      <c r="BR243" s="560" t="s">
        <v>751</v>
      </c>
      <c r="BS243" s="560" t="s">
        <v>751</v>
      </c>
      <c r="BT243" s="562" t="s">
        <v>758</v>
      </c>
      <c r="BU243" s="562" t="s">
        <v>758</v>
      </c>
      <c r="BV243" s="560" t="s">
        <v>751</v>
      </c>
    </row>
    <row r="244" spans="1:74" x14ac:dyDescent="0.25">
      <c r="A244" s="566">
        <v>42130</v>
      </c>
      <c r="B244" s="560" t="s">
        <v>751</v>
      </c>
      <c r="C244" s="567" t="s">
        <v>751</v>
      </c>
      <c r="D244" s="560" t="s">
        <v>751</v>
      </c>
      <c r="E244" s="560" t="s">
        <v>751</v>
      </c>
      <c r="F244" s="560" t="s">
        <v>751</v>
      </c>
      <c r="G244" s="560" t="s">
        <v>751</v>
      </c>
      <c r="H244" s="560" t="s">
        <v>751</v>
      </c>
      <c r="I244" s="560" t="s">
        <v>751</v>
      </c>
      <c r="J244" s="560" t="s">
        <v>751</v>
      </c>
      <c r="K244" s="560" t="s">
        <v>751</v>
      </c>
      <c r="L244" s="560" t="s">
        <v>751</v>
      </c>
      <c r="M244" s="560" t="s">
        <v>751</v>
      </c>
      <c r="N244" s="560" t="s">
        <v>751</v>
      </c>
      <c r="O244" s="560" t="s">
        <v>751</v>
      </c>
      <c r="P244" s="560" t="s">
        <v>751</v>
      </c>
      <c r="Q244" s="560" t="s">
        <v>751</v>
      </c>
      <c r="R244" s="560" t="s">
        <v>751</v>
      </c>
      <c r="S244" s="560" t="s">
        <v>751</v>
      </c>
      <c r="T244" s="560" t="s">
        <v>751</v>
      </c>
      <c r="U244" s="560" t="s">
        <v>751</v>
      </c>
      <c r="V244" s="560" t="s">
        <v>751</v>
      </c>
      <c r="W244" s="570"/>
      <c r="X244" s="570"/>
      <c r="Y244" s="570"/>
      <c r="Z244" s="565"/>
      <c r="AA244" s="565"/>
      <c r="AB244" s="560" t="s">
        <v>751</v>
      </c>
      <c r="AC244" s="565"/>
      <c r="AD244" s="565"/>
      <c r="AE244" s="560" t="s">
        <v>751</v>
      </c>
      <c r="AF244" s="560" t="s">
        <v>751</v>
      </c>
      <c r="AG244" s="560" t="s">
        <v>751</v>
      </c>
      <c r="AH244" s="560" t="s">
        <v>751</v>
      </c>
      <c r="AI244" s="565"/>
      <c r="AJ244" s="565"/>
      <c r="AK244" s="560" t="s">
        <v>751</v>
      </c>
      <c r="AL244" s="565"/>
      <c r="AM244" s="565"/>
      <c r="AN244" s="560" t="s">
        <v>751</v>
      </c>
      <c r="AO244" s="565"/>
      <c r="AP244" s="565"/>
      <c r="AQ244" s="560" t="s">
        <v>751</v>
      </c>
      <c r="AR244" s="566">
        <v>42130</v>
      </c>
      <c r="AS244" s="560" t="s">
        <v>751</v>
      </c>
      <c r="AT244" s="560" t="s">
        <v>751</v>
      </c>
      <c r="AU244" s="560" t="s">
        <v>751</v>
      </c>
      <c r="AV244" s="560" t="s">
        <v>751</v>
      </c>
      <c r="AW244" s="560" t="s">
        <v>751</v>
      </c>
      <c r="AX244" s="560" t="s">
        <v>751</v>
      </c>
      <c r="AY244" s="560" t="s">
        <v>751</v>
      </c>
      <c r="AZ244" s="560" t="s">
        <v>751</v>
      </c>
      <c r="BA244" s="560" t="s">
        <v>751</v>
      </c>
      <c r="BB244" s="565"/>
      <c r="BC244" s="565"/>
      <c r="BD244" s="560" t="s">
        <v>751</v>
      </c>
      <c r="BE244" s="564"/>
      <c r="BF244" s="564"/>
      <c r="BG244" s="560" t="s">
        <v>751</v>
      </c>
      <c r="BH244" s="564"/>
      <c r="BI244" s="564"/>
      <c r="BJ244" s="560" t="s">
        <v>751</v>
      </c>
      <c r="BK244" s="560" t="s">
        <v>751</v>
      </c>
      <c r="BL244" s="560" t="s">
        <v>751</v>
      </c>
      <c r="BM244" s="560" t="s">
        <v>751</v>
      </c>
      <c r="BN244" s="562"/>
      <c r="BO244" s="562"/>
      <c r="BP244" s="560" t="s">
        <v>751</v>
      </c>
      <c r="BQ244" s="560" t="s">
        <v>751</v>
      </c>
      <c r="BR244" s="560" t="s">
        <v>751</v>
      </c>
      <c r="BS244" s="560" t="s">
        <v>751</v>
      </c>
      <c r="BT244" s="567" t="s">
        <v>751</v>
      </c>
      <c r="BU244" s="567" t="s">
        <v>751</v>
      </c>
      <c r="BV244" s="560" t="s">
        <v>751</v>
      </c>
    </row>
    <row r="245" spans="1:74" x14ac:dyDescent="0.25">
      <c r="A245" s="566">
        <v>42131</v>
      </c>
      <c r="B245" s="560" t="s">
        <v>751</v>
      </c>
      <c r="C245" s="560" t="s">
        <v>751</v>
      </c>
      <c r="D245" s="560" t="s">
        <v>751</v>
      </c>
      <c r="E245" s="560" t="s">
        <v>751</v>
      </c>
      <c r="F245" s="560" t="s">
        <v>751</v>
      </c>
      <c r="G245" s="560" t="s">
        <v>751</v>
      </c>
      <c r="H245" s="560" t="s">
        <v>751</v>
      </c>
      <c r="I245" s="560" t="s">
        <v>751</v>
      </c>
      <c r="J245" s="560" t="s">
        <v>751</v>
      </c>
      <c r="K245" s="560" t="s">
        <v>751</v>
      </c>
      <c r="L245" s="560" t="s">
        <v>751</v>
      </c>
      <c r="M245" s="560" t="s">
        <v>751</v>
      </c>
      <c r="N245" s="560" t="s">
        <v>751</v>
      </c>
      <c r="O245" s="560" t="s">
        <v>751</v>
      </c>
      <c r="P245" s="560" t="s">
        <v>751</v>
      </c>
      <c r="Q245" s="560" t="s">
        <v>751</v>
      </c>
      <c r="R245" s="560" t="s">
        <v>751</v>
      </c>
      <c r="S245" s="560" t="s">
        <v>751</v>
      </c>
      <c r="T245" s="560" t="s">
        <v>751</v>
      </c>
      <c r="U245" s="560" t="s">
        <v>751</v>
      </c>
      <c r="V245" s="560" t="s">
        <v>751</v>
      </c>
      <c r="W245" s="570"/>
      <c r="X245" s="570"/>
      <c r="Y245" s="570"/>
      <c r="Z245" s="565"/>
      <c r="AA245" s="565"/>
      <c r="AB245" s="560" t="s">
        <v>751</v>
      </c>
      <c r="AC245" s="565"/>
      <c r="AD245" s="565"/>
      <c r="AE245" s="560" t="s">
        <v>751</v>
      </c>
      <c r="AF245" s="560" t="s">
        <v>751</v>
      </c>
      <c r="AG245" s="560" t="s">
        <v>751</v>
      </c>
      <c r="AH245" s="560" t="s">
        <v>751</v>
      </c>
      <c r="AI245" s="565"/>
      <c r="AJ245" s="565"/>
      <c r="AK245" s="560" t="s">
        <v>751</v>
      </c>
      <c r="AL245" s="565"/>
      <c r="AM245" s="565"/>
      <c r="AN245" s="560" t="s">
        <v>751</v>
      </c>
      <c r="AO245" s="565"/>
      <c r="AP245" s="565"/>
      <c r="AQ245" s="560" t="s">
        <v>751</v>
      </c>
      <c r="AR245" s="566">
        <v>42131</v>
      </c>
      <c r="AS245" s="560" t="s">
        <v>751</v>
      </c>
      <c r="AT245" s="560" t="s">
        <v>751</v>
      </c>
      <c r="AU245" s="560" t="s">
        <v>751</v>
      </c>
      <c r="AV245" s="560" t="s">
        <v>751</v>
      </c>
      <c r="AW245" s="560" t="s">
        <v>751</v>
      </c>
      <c r="AX245" s="560" t="s">
        <v>751</v>
      </c>
      <c r="AY245" s="560" t="s">
        <v>751</v>
      </c>
      <c r="AZ245" s="560" t="s">
        <v>751</v>
      </c>
      <c r="BA245" s="560" t="s">
        <v>751</v>
      </c>
      <c r="BB245" s="565"/>
      <c r="BC245" s="565"/>
      <c r="BD245" s="560" t="s">
        <v>751</v>
      </c>
      <c r="BE245" s="564"/>
      <c r="BF245" s="564"/>
      <c r="BG245" s="560" t="s">
        <v>751</v>
      </c>
      <c r="BH245" s="564"/>
      <c r="BI245" s="564"/>
      <c r="BJ245" s="560" t="s">
        <v>751</v>
      </c>
      <c r="BK245" s="560" t="s">
        <v>751</v>
      </c>
      <c r="BL245" s="560" t="s">
        <v>751</v>
      </c>
      <c r="BM245" s="560" t="s">
        <v>751</v>
      </c>
      <c r="BN245" s="562"/>
      <c r="BO245" s="562"/>
      <c r="BP245" s="560" t="s">
        <v>751</v>
      </c>
      <c r="BQ245" s="560" t="s">
        <v>751</v>
      </c>
      <c r="BR245" s="560" t="s">
        <v>751</v>
      </c>
      <c r="BS245" s="560" t="s">
        <v>751</v>
      </c>
      <c r="BT245" s="562" t="s">
        <v>758</v>
      </c>
      <c r="BU245" s="562" t="s">
        <v>758</v>
      </c>
      <c r="BV245" s="560" t="s">
        <v>751</v>
      </c>
    </row>
    <row r="246" spans="1:74" x14ac:dyDescent="0.25">
      <c r="A246" s="566">
        <v>42132</v>
      </c>
      <c r="B246" s="560" t="s">
        <v>751</v>
      </c>
      <c r="C246" s="560" t="s">
        <v>751</v>
      </c>
      <c r="D246" s="560" t="s">
        <v>751</v>
      </c>
      <c r="E246" s="560" t="s">
        <v>751</v>
      </c>
      <c r="F246" s="560" t="s">
        <v>751</v>
      </c>
      <c r="G246" s="560" t="s">
        <v>751</v>
      </c>
      <c r="H246" s="560" t="s">
        <v>751</v>
      </c>
      <c r="I246" s="560" t="s">
        <v>751</v>
      </c>
      <c r="J246" s="560" t="s">
        <v>751</v>
      </c>
      <c r="K246" s="560" t="s">
        <v>751</v>
      </c>
      <c r="L246" s="560" t="s">
        <v>751</v>
      </c>
      <c r="M246" s="560" t="s">
        <v>751</v>
      </c>
      <c r="N246" s="560" t="s">
        <v>751</v>
      </c>
      <c r="O246" s="560" t="s">
        <v>751</v>
      </c>
      <c r="P246" s="560" t="s">
        <v>751</v>
      </c>
      <c r="Q246" s="560" t="s">
        <v>751</v>
      </c>
      <c r="R246" s="560" t="s">
        <v>751</v>
      </c>
      <c r="S246" s="560" t="s">
        <v>751</v>
      </c>
      <c r="T246" s="560" t="s">
        <v>751</v>
      </c>
      <c r="U246" s="560" t="s">
        <v>751</v>
      </c>
      <c r="V246" s="560" t="s">
        <v>751</v>
      </c>
      <c r="W246" s="570"/>
      <c r="X246" s="570"/>
      <c r="Y246" s="570"/>
      <c r="Z246" s="565"/>
      <c r="AA246" s="565"/>
      <c r="AB246" s="560" t="s">
        <v>751</v>
      </c>
      <c r="AC246" s="565"/>
      <c r="AD246" s="565"/>
      <c r="AE246" s="560" t="s">
        <v>751</v>
      </c>
      <c r="AF246" s="560" t="s">
        <v>751</v>
      </c>
      <c r="AG246" s="560" t="s">
        <v>751</v>
      </c>
      <c r="AH246" s="560" t="s">
        <v>751</v>
      </c>
      <c r="AI246" s="565"/>
      <c r="AJ246" s="565"/>
      <c r="AK246" s="560" t="s">
        <v>751</v>
      </c>
      <c r="AL246" s="565"/>
      <c r="AM246" s="565"/>
      <c r="AN246" s="560" t="s">
        <v>751</v>
      </c>
      <c r="AO246" s="565"/>
      <c r="AP246" s="565"/>
      <c r="AQ246" s="560" t="s">
        <v>751</v>
      </c>
      <c r="AR246" s="566">
        <v>42132</v>
      </c>
      <c r="AS246" s="560" t="s">
        <v>751</v>
      </c>
      <c r="AT246" s="560" t="s">
        <v>751</v>
      </c>
      <c r="AU246" s="560" t="s">
        <v>751</v>
      </c>
      <c r="AV246" s="560" t="s">
        <v>751</v>
      </c>
      <c r="AW246" s="560" t="s">
        <v>751</v>
      </c>
      <c r="AX246" s="560" t="s">
        <v>751</v>
      </c>
      <c r="AY246" s="560" t="s">
        <v>751</v>
      </c>
      <c r="AZ246" s="560" t="s">
        <v>751</v>
      </c>
      <c r="BA246" s="560" t="s">
        <v>751</v>
      </c>
      <c r="BB246" s="565"/>
      <c r="BC246" s="565"/>
      <c r="BD246" s="560" t="s">
        <v>751</v>
      </c>
      <c r="BE246" s="564"/>
      <c r="BF246" s="564"/>
      <c r="BG246" s="560" t="s">
        <v>751</v>
      </c>
      <c r="BH246" s="564"/>
      <c r="BI246" s="564"/>
      <c r="BJ246" s="560" t="s">
        <v>751</v>
      </c>
      <c r="BK246" s="560" t="s">
        <v>751</v>
      </c>
      <c r="BL246" s="560" t="s">
        <v>751</v>
      </c>
      <c r="BM246" s="560" t="s">
        <v>751</v>
      </c>
      <c r="BN246" s="562"/>
      <c r="BO246" s="562"/>
      <c r="BP246" s="560" t="s">
        <v>751</v>
      </c>
      <c r="BQ246" s="560" t="s">
        <v>751</v>
      </c>
      <c r="BR246" s="560" t="s">
        <v>751</v>
      </c>
      <c r="BS246" s="560" t="s">
        <v>751</v>
      </c>
      <c r="BT246" s="562" t="s">
        <v>758</v>
      </c>
      <c r="BU246" s="562" t="s">
        <v>758</v>
      </c>
      <c r="BV246" s="560" t="s">
        <v>751</v>
      </c>
    </row>
    <row r="247" spans="1:74" x14ac:dyDescent="0.25">
      <c r="A247" s="566">
        <v>42133</v>
      </c>
      <c r="B247" s="560" t="s">
        <v>751</v>
      </c>
      <c r="C247" s="560" t="s">
        <v>751</v>
      </c>
      <c r="D247" s="560" t="s">
        <v>751</v>
      </c>
      <c r="E247" s="560" t="s">
        <v>751</v>
      </c>
      <c r="F247" s="560" t="s">
        <v>751</v>
      </c>
      <c r="G247" s="560" t="s">
        <v>751</v>
      </c>
      <c r="H247" s="560" t="s">
        <v>751</v>
      </c>
      <c r="I247" s="560" t="s">
        <v>751</v>
      </c>
      <c r="J247" s="560" t="s">
        <v>751</v>
      </c>
      <c r="K247" s="560" t="s">
        <v>751</v>
      </c>
      <c r="L247" s="560" t="s">
        <v>751</v>
      </c>
      <c r="M247" s="560" t="s">
        <v>751</v>
      </c>
      <c r="N247" s="560" t="s">
        <v>751</v>
      </c>
      <c r="O247" s="560" t="s">
        <v>751</v>
      </c>
      <c r="P247" s="560" t="s">
        <v>751</v>
      </c>
      <c r="Q247" s="560" t="s">
        <v>751</v>
      </c>
      <c r="R247" s="560" t="s">
        <v>751</v>
      </c>
      <c r="S247" s="560" t="s">
        <v>751</v>
      </c>
      <c r="T247" s="560" t="s">
        <v>751</v>
      </c>
      <c r="U247" s="560" t="s">
        <v>751</v>
      </c>
      <c r="V247" s="560" t="s">
        <v>751</v>
      </c>
      <c r="W247" s="570"/>
      <c r="X247" s="570"/>
      <c r="Y247" s="570"/>
      <c r="Z247" s="565"/>
      <c r="AA247" s="565"/>
      <c r="AB247" s="560" t="s">
        <v>751</v>
      </c>
      <c r="AC247" s="565"/>
      <c r="AD247" s="565"/>
      <c r="AE247" s="560" t="s">
        <v>751</v>
      </c>
      <c r="AF247" s="560" t="s">
        <v>751</v>
      </c>
      <c r="AG247" s="560" t="s">
        <v>751</v>
      </c>
      <c r="AH247" s="560" t="s">
        <v>751</v>
      </c>
      <c r="AI247" s="565"/>
      <c r="AJ247" s="565"/>
      <c r="AK247" s="560" t="s">
        <v>751</v>
      </c>
      <c r="AL247" s="565"/>
      <c r="AM247" s="565"/>
      <c r="AN247" s="560" t="s">
        <v>751</v>
      </c>
      <c r="AO247" s="565"/>
      <c r="AP247" s="565"/>
      <c r="AQ247" s="560" t="s">
        <v>751</v>
      </c>
      <c r="AR247" s="566">
        <v>42133</v>
      </c>
      <c r="AS247" s="560" t="s">
        <v>751</v>
      </c>
      <c r="AT247" s="560" t="s">
        <v>751</v>
      </c>
      <c r="AU247" s="560" t="s">
        <v>751</v>
      </c>
      <c r="AV247" s="560" t="s">
        <v>751</v>
      </c>
      <c r="AW247" s="560" t="s">
        <v>751</v>
      </c>
      <c r="AX247" s="560" t="s">
        <v>751</v>
      </c>
      <c r="AY247" s="560" t="s">
        <v>751</v>
      </c>
      <c r="AZ247" s="560" t="s">
        <v>751</v>
      </c>
      <c r="BA247" s="560" t="s">
        <v>751</v>
      </c>
      <c r="BB247" s="565"/>
      <c r="BC247" s="565"/>
      <c r="BD247" s="560" t="s">
        <v>751</v>
      </c>
      <c r="BE247" s="564"/>
      <c r="BF247" s="564"/>
      <c r="BG247" s="560" t="s">
        <v>751</v>
      </c>
      <c r="BH247" s="564"/>
      <c r="BI247" s="564"/>
      <c r="BJ247" s="560" t="s">
        <v>751</v>
      </c>
      <c r="BK247" s="560" t="s">
        <v>751</v>
      </c>
      <c r="BL247" s="560" t="s">
        <v>751</v>
      </c>
      <c r="BM247" s="560" t="s">
        <v>751</v>
      </c>
      <c r="BN247" s="562"/>
      <c r="BO247" s="562"/>
      <c r="BP247" s="560" t="s">
        <v>751</v>
      </c>
      <c r="BQ247" s="560" t="s">
        <v>751</v>
      </c>
      <c r="BR247" s="560" t="s">
        <v>751</v>
      </c>
      <c r="BS247" s="560" t="s">
        <v>751</v>
      </c>
      <c r="BT247" s="562" t="s">
        <v>758</v>
      </c>
      <c r="BU247" s="562" t="s">
        <v>758</v>
      </c>
      <c r="BV247" s="560" t="s">
        <v>751</v>
      </c>
    </row>
    <row r="248" spans="1:74" x14ac:dyDescent="0.25">
      <c r="A248" s="566">
        <v>42134</v>
      </c>
      <c r="B248" s="560" t="s">
        <v>751</v>
      </c>
      <c r="C248" s="560" t="s">
        <v>751</v>
      </c>
      <c r="D248" s="560" t="s">
        <v>751</v>
      </c>
      <c r="E248" s="560" t="s">
        <v>751</v>
      </c>
      <c r="F248" s="560" t="s">
        <v>751</v>
      </c>
      <c r="G248" s="560" t="s">
        <v>751</v>
      </c>
      <c r="H248" s="560" t="s">
        <v>751</v>
      </c>
      <c r="I248" s="560" t="s">
        <v>751</v>
      </c>
      <c r="J248" s="560" t="s">
        <v>751</v>
      </c>
      <c r="K248" s="560" t="s">
        <v>751</v>
      </c>
      <c r="L248" s="560" t="s">
        <v>751</v>
      </c>
      <c r="M248" s="560" t="s">
        <v>751</v>
      </c>
      <c r="N248" s="560" t="s">
        <v>751</v>
      </c>
      <c r="O248" s="560" t="s">
        <v>751</v>
      </c>
      <c r="P248" s="560" t="s">
        <v>751</v>
      </c>
      <c r="Q248" s="560" t="s">
        <v>751</v>
      </c>
      <c r="R248" s="560" t="s">
        <v>751</v>
      </c>
      <c r="S248" s="560" t="s">
        <v>751</v>
      </c>
      <c r="T248" s="560" t="s">
        <v>751</v>
      </c>
      <c r="U248" s="560" t="s">
        <v>751</v>
      </c>
      <c r="V248" s="560" t="s">
        <v>751</v>
      </c>
      <c r="W248" s="570"/>
      <c r="X248" s="570"/>
      <c r="Y248" s="570"/>
      <c r="Z248" s="565"/>
      <c r="AA248" s="565"/>
      <c r="AB248" s="560" t="s">
        <v>751</v>
      </c>
      <c r="AC248" s="565"/>
      <c r="AD248" s="565"/>
      <c r="AE248" s="560" t="s">
        <v>751</v>
      </c>
      <c r="AF248" s="560" t="s">
        <v>751</v>
      </c>
      <c r="AG248" s="560" t="s">
        <v>751</v>
      </c>
      <c r="AH248" s="560" t="s">
        <v>751</v>
      </c>
      <c r="AI248" s="565"/>
      <c r="AJ248" s="565"/>
      <c r="AK248" s="560" t="s">
        <v>751</v>
      </c>
      <c r="AL248" s="565"/>
      <c r="AM248" s="565"/>
      <c r="AN248" s="560" t="s">
        <v>751</v>
      </c>
      <c r="AO248" s="565"/>
      <c r="AP248" s="565"/>
      <c r="AQ248" s="560" t="s">
        <v>751</v>
      </c>
      <c r="AR248" s="566">
        <v>42134</v>
      </c>
      <c r="AS248" s="560" t="s">
        <v>751</v>
      </c>
      <c r="AT248" s="560" t="s">
        <v>751</v>
      </c>
      <c r="AU248" s="560" t="s">
        <v>751</v>
      </c>
      <c r="AV248" s="560" t="s">
        <v>751</v>
      </c>
      <c r="AW248" s="560" t="s">
        <v>751</v>
      </c>
      <c r="AX248" s="560" t="s">
        <v>751</v>
      </c>
      <c r="AY248" s="560" t="s">
        <v>751</v>
      </c>
      <c r="AZ248" s="560" t="s">
        <v>751</v>
      </c>
      <c r="BA248" s="560" t="s">
        <v>751</v>
      </c>
      <c r="BB248" s="565"/>
      <c r="BC248" s="565"/>
      <c r="BD248" s="560" t="s">
        <v>751</v>
      </c>
      <c r="BE248" s="564"/>
      <c r="BF248" s="564"/>
      <c r="BG248" s="560" t="s">
        <v>751</v>
      </c>
      <c r="BH248" s="564"/>
      <c r="BI248" s="564"/>
      <c r="BJ248" s="560" t="s">
        <v>751</v>
      </c>
      <c r="BK248" s="560" t="s">
        <v>751</v>
      </c>
      <c r="BL248" s="560" t="s">
        <v>751</v>
      </c>
      <c r="BM248" s="560" t="s">
        <v>751</v>
      </c>
      <c r="BN248" s="562"/>
      <c r="BO248" s="562"/>
      <c r="BP248" s="560" t="s">
        <v>751</v>
      </c>
      <c r="BQ248" s="560" t="s">
        <v>751</v>
      </c>
      <c r="BR248" s="560" t="s">
        <v>751</v>
      </c>
      <c r="BS248" s="560" t="s">
        <v>751</v>
      </c>
      <c r="BT248" s="562" t="s">
        <v>758</v>
      </c>
      <c r="BU248" s="562" t="s">
        <v>758</v>
      </c>
      <c r="BV248" s="560" t="s">
        <v>751</v>
      </c>
    </row>
    <row r="249" spans="1:74" x14ac:dyDescent="0.25">
      <c r="A249" s="566">
        <v>42135</v>
      </c>
      <c r="B249" s="560" t="s">
        <v>751</v>
      </c>
      <c r="C249" s="560" t="s">
        <v>751</v>
      </c>
      <c r="D249" s="560" t="s">
        <v>751</v>
      </c>
      <c r="E249" s="560" t="s">
        <v>751</v>
      </c>
      <c r="F249" s="560" t="s">
        <v>751</v>
      </c>
      <c r="G249" s="560" t="s">
        <v>751</v>
      </c>
      <c r="H249" s="560" t="s">
        <v>751</v>
      </c>
      <c r="I249" s="560" t="s">
        <v>751</v>
      </c>
      <c r="J249" s="560" t="s">
        <v>751</v>
      </c>
      <c r="K249" s="560" t="s">
        <v>751</v>
      </c>
      <c r="L249" s="560" t="s">
        <v>751</v>
      </c>
      <c r="M249" s="560" t="s">
        <v>751</v>
      </c>
      <c r="N249" s="560" t="s">
        <v>751</v>
      </c>
      <c r="O249" s="560" t="s">
        <v>751</v>
      </c>
      <c r="P249" s="560" t="s">
        <v>751</v>
      </c>
      <c r="Q249" s="560" t="s">
        <v>751</v>
      </c>
      <c r="R249" s="560" t="s">
        <v>751</v>
      </c>
      <c r="S249" s="560" t="s">
        <v>751</v>
      </c>
      <c r="T249" s="560" t="s">
        <v>751</v>
      </c>
      <c r="U249" s="560" t="s">
        <v>751</v>
      </c>
      <c r="V249" s="560" t="s">
        <v>751</v>
      </c>
      <c r="W249" s="570"/>
      <c r="X249" s="570"/>
      <c r="Y249" s="570"/>
      <c r="Z249" s="565"/>
      <c r="AA249" s="565"/>
      <c r="AB249" s="560" t="s">
        <v>751</v>
      </c>
      <c r="AC249" s="565"/>
      <c r="AD249" s="565"/>
      <c r="AE249" s="560" t="s">
        <v>751</v>
      </c>
      <c r="AF249" s="560" t="s">
        <v>751</v>
      </c>
      <c r="AG249" s="560" t="s">
        <v>751</v>
      </c>
      <c r="AH249" s="560" t="s">
        <v>751</v>
      </c>
      <c r="AI249" s="565"/>
      <c r="AJ249" s="565"/>
      <c r="AK249" s="560" t="s">
        <v>751</v>
      </c>
      <c r="AL249" s="565"/>
      <c r="AM249" s="565"/>
      <c r="AN249" s="560" t="s">
        <v>751</v>
      </c>
      <c r="AO249" s="565"/>
      <c r="AP249" s="565"/>
      <c r="AQ249" s="560" t="s">
        <v>751</v>
      </c>
      <c r="AR249" s="566">
        <v>42135</v>
      </c>
      <c r="AS249" s="560" t="s">
        <v>751</v>
      </c>
      <c r="AT249" s="560" t="s">
        <v>751</v>
      </c>
      <c r="AU249" s="560" t="s">
        <v>751</v>
      </c>
      <c r="AV249" s="560" t="s">
        <v>751</v>
      </c>
      <c r="AW249" s="560" t="s">
        <v>751</v>
      </c>
      <c r="AX249" s="560" t="s">
        <v>751</v>
      </c>
      <c r="AY249" s="560" t="s">
        <v>751</v>
      </c>
      <c r="AZ249" s="560" t="s">
        <v>751</v>
      </c>
      <c r="BA249" s="560" t="s">
        <v>751</v>
      </c>
      <c r="BB249" s="565"/>
      <c r="BC249" s="565"/>
      <c r="BD249" s="560" t="s">
        <v>751</v>
      </c>
      <c r="BE249" s="564"/>
      <c r="BF249" s="564"/>
      <c r="BG249" s="560" t="s">
        <v>751</v>
      </c>
      <c r="BH249" s="564"/>
      <c r="BI249" s="564"/>
      <c r="BJ249" s="560" t="s">
        <v>751</v>
      </c>
      <c r="BK249" s="560" t="s">
        <v>751</v>
      </c>
      <c r="BL249" s="560" t="s">
        <v>751</v>
      </c>
      <c r="BM249" s="560" t="s">
        <v>751</v>
      </c>
      <c r="BN249" s="567" t="s">
        <v>751</v>
      </c>
      <c r="BO249" s="562"/>
      <c r="BP249" s="560" t="s">
        <v>751</v>
      </c>
      <c r="BQ249" s="560" t="s">
        <v>751</v>
      </c>
      <c r="BR249" s="560" t="s">
        <v>751</v>
      </c>
      <c r="BS249" s="560" t="s">
        <v>751</v>
      </c>
      <c r="BT249" s="562" t="s">
        <v>758</v>
      </c>
      <c r="BU249" s="562" t="s">
        <v>758</v>
      </c>
      <c r="BV249" s="560" t="s">
        <v>751</v>
      </c>
    </row>
    <row r="250" spans="1:74" x14ac:dyDescent="0.25">
      <c r="A250" s="566">
        <v>42136</v>
      </c>
      <c r="B250" s="560" t="s">
        <v>751</v>
      </c>
      <c r="C250" s="560" t="s">
        <v>751</v>
      </c>
      <c r="D250" s="560" t="s">
        <v>751</v>
      </c>
      <c r="E250" s="560" t="s">
        <v>751</v>
      </c>
      <c r="F250" s="560" t="s">
        <v>751</v>
      </c>
      <c r="G250" s="560" t="s">
        <v>751</v>
      </c>
      <c r="H250" s="560" t="s">
        <v>751</v>
      </c>
      <c r="I250" s="560" t="s">
        <v>751</v>
      </c>
      <c r="J250" s="560" t="s">
        <v>751</v>
      </c>
      <c r="K250" s="560" t="s">
        <v>751</v>
      </c>
      <c r="L250" s="560" t="s">
        <v>751</v>
      </c>
      <c r="M250" s="560" t="s">
        <v>751</v>
      </c>
      <c r="N250" s="560" t="s">
        <v>751</v>
      </c>
      <c r="O250" s="560" t="s">
        <v>751</v>
      </c>
      <c r="P250" s="560" t="s">
        <v>751</v>
      </c>
      <c r="Q250" s="560" t="s">
        <v>751</v>
      </c>
      <c r="R250" s="560" t="s">
        <v>751</v>
      </c>
      <c r="S250" s="560" t="s">
        <v>751</v>
      </c>
      <c r="T250" s="560" t="s">
        <v>751</v>
      </c>
      <c r="U250" s="560" t="s">
        <v>751</v>
      </c>
      <c r="V250" s="560" t="s">
        <v>751</v>
      </c>
      <c r="W250" s="570"/>
      <c r="X250" s="570"/>
      <c r="Y250" s="570"/>
      <c r="Z250" s="565"/>
      <c r="AA250" s="565"/>
      <c r="AB250" s="560" t="s">
        <v>751</v>
      </c>
      <c r="AC250" s="565"/>
      <c r="AD250" s="565"/>
      <c r="AE250" s="560" t="s">
        <v>751</v>
      </c>
      <c r="AF250" s="560" t="s">
        <v>751</v>
      </c>
      <c r="AG250" s="560" t="s">
        <v>751</v>
      </c>
      <c r="AH250" s="560" t="s">
        <v>751</v>
      </c>
      <c r="AI250" s="565"/>
      <c r="AJ250" s="565"/>
      <c r="AK250" s="560" t="s">
        <v>751</v>
      </c>
      <c r="AL250" s="565"/>
      <c r="AM250" s="565"/>
      <c r="AN250" s="560" t="s">
        <v>751</v>
      </c>
      <c r="AO250" s="565"/>
      <c r="AP250" s="565"/>
      <c r="AQ250" s="560" t="s">
        <v>751</v>
      </c>
      <c r="AR250" s="566">
        <v>42136</v>
      </c>
      <c r="AS250" s="560" t="s">
        <v>751</v>
      </c>
      <c r="AT250" s="560" t="s">
        <v>751</v>
      </c>
      <c r="AU250" s="560" t="s">
        <v>751</v>
      </c>
      <c r="AV250" s="560" t="s">
        <v>751</v>
      </c>
      <c r="AW250" s="560" t="s">
        <v>751</v>
      </c>
      <c r="AX250" s="560" t="s">
        <v>751</v>
      </c>
      <c r="AY250" s="560" t="s">
        <v>751</v>
      </c>
      <c r="AZ250" s="560" t="s">
        <v>751</v>
      </c>
      <c r="BA250" s="560" t="s">
        <v>751</v>
      </c>
      <c r="BB250" s="565"/>
      <c r="BC250" s="565"/>
      <c r="BD250" s="560" t="s">
        <v>751</v>
      </c>
      <c r="BE250" s="564"/>
      <c r="BF250" s="564"/>
      <c r="BG250" s="560" t="s">
        <v>751</v>
      </c>
      <c r="BH250" s="564"/>
      <c r="BI250" s="564"/>
      <c r="BJ250" s="560" t="s">
        <v>751</v>
      </c>
      <c r="BK250" s="560" t="s">
        <v>751</v>
      </c>
      <c r="BL250" s="560" t="s">
        <v>751</v>
      </c>
      <c r="BM250" s="560" t="s">
        <v>751</v>
      </c>
      <c r="BN250" s="567" t="s">
        <v>751</v>
      </c>
      <c r="BO250" s="562"/>
      <c r="BP250" s="560" t="s">
        <v>751</v>
      </c>
      <c r="BQ250" s="560" t="s">
        <v>751</v>
      </c>
      <c r="BR250" s="560" t="s">
        <v>751</v>
      </c>
      <c r="BS250" s="560" t="s">
        <v>751</v>
      </c>
      <c r="BT250" s="562" t="s">
        <v>758</v>
      </c>
      <c r="BU250" s="562" t="s">
        <v>758</v>
      </c>
      <c r="BV250" s="560" t="s">
        <v>751</v>
      </c>
    </row>
    <row r="251" spans="1:74" x14ac:dyDescent="0.25">
      <c r="A251" s="566">
        <v>42137</v>
      </c>
      <c r="B251" s="560" t="s">
        <v>751</v>
      </c>
      <c r="C251" s="560" t="s">
        <v>751</v>
      </c>
      <c r="D251" s="560" t="s">
        <v>751</v>
      </c>
      <c r="E251" s="560" t="s">
        <v>751</v>
      </c>
      <c r="F251" s="560" t="s">
        <v>751</v>
      </c>
      <c r="G251" s="560" t="s">
        <v>751</v>
      </c>
      <c r="H251" s="560" t="s">
        <v>751</v>
      </c>
      <c r="I251" s="560" t="s">
        <v>751</v>
      </c>
      <c r="J251" s="560" t="s">
        <v>751</v>
      </c>
      <c r="K251" s="560" t="s">
        <v>751</v>
      </c>
      <c r="L251" s="560" t="s">
        <v>751</v>
      </c>
      <c r="M251" s="560" t="s">
        <v>751</v>
      </c>
      <c r="N251" s="560" t="s">
        <v>751</v>
      </c>
      <c r="O251" s="560" t="s">
        <v>751</v>
      </c>
      <c r="P251" s="560" t="s">
        <v>751</v>
      </c>
      <c r="Q251" s="560" t="s">
        <v>751</v>
      </c>
      <c r="R251" s="560" t="s">
        <v>751</v>
      </c>
      <c r="S251" s="560" t="s">
        <v>751</v>
      </c>
      <c r="T251" s="560" t="s">
        <v>751</v>
      </c>
      <c r="U251" s="560" t="s">
        <v>751</v>
      </c>
      <c r="V251" s="560" t="s">
        <v>751</v>
      </c>
      <c r="W251" s="570"/>
      <c r="X251" s="570"/>
      <c r="Y251" s="570"/>
      <c r="Z251" s="565"/>
      <c r="AA251" s="565"/>
      <c r="AB251" s="560" t="s">
        <v>751</v>
      </c>
      <c r="AC251" s="565"/>
      <c r="AD251" s="565"/>
      <c r="AE251" s="560" t="s">
        <v>751</v>
      </c>
      <c r="AF251" s="560" t="s">
        <v>751</v>
      </c>
      <c r="AG251" s="560" t="s">
        <v>751</v>
      </c>
      <c r="AH251" s="560" t="s">
        <v>751</v>
      </c>
      <c r="AI251" s="565"/>
      <c r="AJ251" s="565"/>
      <c r="AK251" s="560" t="s">
        <v>751</v>
      </c>
      <c r="AL251" s="565"/>
      <c r="AM251" s="565"/>
      <c r="AN251" s="560" t="s">
        <v>751</v>
      </c>
      <c r="AO251" s="565"/>
      <c r="AP251" s="565"/>
      <c r="AQ251" s="560" t="s">
        <v>751</v>
      </c>
      <c r="AR251" s="566">
        <v>42137</v>
      </c>
      <c r="AS251" s="560" t="s">
        <v>751</v>
      </c>
      <c r="AT251" s="560" t="s">
        <v>751</v>
      </c>
      <c r="AU251" s="560" t="s">
        <v>751</v>
      </c>
      <c r="AV251" s="560" t="s">
        <v>751</v>
      </c>
      <c r="AW251" s="560" t="s">
        <v>751</v>
      </c>
      <c r="AX251" s="560" t="s">
        <v>751</v>
      </c>
      <c r="AY251" s="560" t="s">
        <v>751</v>
      </c>
      <c r="AZ251" s="560" t="s">
        <v>751</v>
      </c>
      <c r="BA251" s="560" t="s">
        <v>751</v>
      </c>
      <c r="BB251" s="565"/>
      <c r="BC251" s="565"/>
      <c r="BD251" s="560" t="s">
        <v>751</v>
      </c>
      <c r="BE251" s="564"/>
      <c r="BF251" s="564"/>
      <c r="BG251" s="560" t="s">
        <v>751</v>
      </c>
      <c r="BH251" s="564"/>
      <c r="BI251" s="564"/>
      <c r="BJ251" s="560" t="s">
        <v>751</v>
      </c>
      <c r="BK251" s="560" t="s">
        <v>751</v>
      </c>
      <c r="BL251" s="560" t="s">
        <v>751</v>
      </c>
      <c r="BM251" s="560" t="s">
        <v>751</v>
      </c>
      <c r="BN251" s="562"/>
      <c r="BO251" s="562"/>
      <c r="BP251" s="560" t="s">
        <v>751</v>
      </c>
      <c r="BQ251" s="560" t="s">
        <v>751</v>
      </c>
      <c r="BR251" s="560" t="s">
        <v>751</v>
      </c>
      <c r="BS251" s="560" t="s">
        <v>751</v>
      </c>
      <c r="BT251" s="562" t="s">
        <v>758</v>
      </c>
      <c r="BU251" s="562" t="s">
        <v>758</v>
      </c>
      <c r="BV251" s="560" t="s">
        <v>751</v>
      </c>
    </row>
    <row r="252" spans="1:74" x14ac:dyDescent="0.25">
      <c r="A252" s="566">
        <v>42138</v>
      </c>
      <c r="B252" s="560" t="s">
        <v>751</v>
      </c>
      <c r="C252" s="560" t="s">
        <v>751</v>
      </c>
      <c r="D252" s="560" t="s">
        <v>751</v>
      </c>
      <c r="E252" s="560" t="s">
        <v>751</v>
      </c>
      <c r="F252" s="560" t="s">
        <v>751</v>
      </c>
      <c r="G252" s="560" t="s">
        <v>751</v>
      </c>
      <c r="H252" s="560" t="s">
        <v>751</v>
      </c>
      <c r="I252" s="560" t="s">
        <v>751</v>
      </c>
      <c r="J252" s="560" t="s">
        <v>751</v>
      </c>
      <c r="K252" s="560" t="s">
        <v>751</v>
      </c>
      <c r="L252" s="560" t="s">
        <v>751</v>
      </c>
      <c r="M252" s="560" t="s">
        <v>751</v>
      </c>
      <c r="N252" s="560" t="s">
        <v>751</v>
      </c>
      <c r="O252" s="560" t="s">
        <v>751</v>
      </c>
      <c r="P252" s="560" t="s">
        <v>751</v>
      </c>
      <c r="Q252" s="560" t="s">
        <v>751</v>
      </c>
      <c r="R252" s="560" t="s">
        <v>751</v>
      </c>
      <c r="S252" s="560" t="s">
        <v>751</v>
      </c>
      <c r="T252" s="560" t="s">
        <v>751</v>
      </c>
      <c r="U252" s="560" t="s">
        <v>751</v>
      </c>
      <c r="V252" s="560" t="s">
        <v>751</v>
      </c>
      <c r="W252" s="570"/>
      <c r="X252" s="570"/>
      <c r="Y252" s="570"/>
      <c r="Z252" s="565"/>
      <c r="AA252" s="565"/>
      <c r="AB252" s="560" t="s">
        <v>751</v>
      </c>
      <c r="AC252" s="565"/>
      <c r="AD252" s="565"/>
      <c r="AE252" s="560" t="s">
        <v>751</v>
      </c>
      <c r="AF252" s="560" t="s">
        <v>751</v>
      </c>
      <c r="AG252" s="560" t="s">
        <v>751</v>
      </c>
      <c r="AH252" s="560" t="s">
        <v>751</v>
      </c>
      <c r="AI252" s="565"/>
      <c r="AJ252" s="565"/>
      <c r="AK252" s="560" t="s">
        <v>751</v>
      </c>
      <c r="AL252" s="565"/>
      <c r="AM252" s="565"/>
      <c r="AN252" s="560" t="s">
        <v>751</v>
      </c>
      <c r="AO252" s="565"/>
      <c r="AP252" s="565"/>
      <c r="AQ252" s="560" t="s">
        <v>751</v>
      </c>
      <c r="AR252" s="566">
        <v>42138</v>
      </c>
      <c r="AS252" s="560" t="s">
        <v>751</v>
      </c>
      <c r="AT252" s="560" t="s">
        <v>751</v>
      </c>
      <c r="AU252" s="560" t="s">
        <v>751</v>
      </c>
      <c r="AV252" s="560" t="s">
        <v>751</v>
      </c>
      <c r="AW252" s="560" t="s">
        <v>751</v>
      </c>
      <c r="AX252" s="560" t="s">
        <v>751</v>
      </c>
      <c r="AY252" s="560" t="s">
        <v>751</v>
      </c>
      <c r="AZ252" s="560" t="s">
        <v>751</v>
      </c>
      <c r="BA252" s="560" t="s">
        <v>751</v>
      </c>
      <c r="BB252" s="565"/>
      <c r="BC252" s="565"/>
      <c r="BD252" s="560" t="s">
        <v>751</v>
      </c>
      <c r="BE252" s="564"/>
      <c r="BF252" s="564"/>
      <c r="BG252" s="560" t="s">
        <v>751</v>
      </c>
      <c r="BH252" s="564"/>
      <c r="BI252" s="564"/>
      <c r="BJ252" s="560" t="s">
        <v>751</v>
      </c>
      <c r="BK252" s="560" t="s">
        <v>751</v>
      </c>
      <c r="BL252" s="560" t="s">
        <v>751</v>
      </c>
      <c r="BM252" s="560" t="s">
        <v>751</v>
      </c>
      <c r="BN252" s="567" t="s">
        <v>751</v>
      </c>
      <c r="BO252" s="562"/>
      <c r="BP252" s="560" t="s">
        <v>751</v>
      </c>
      <c r="BQ252" s="560" t="s">
        <v>751</v>
      </c>
      <c r="BR252" s="560" t="s">
        <v>751</v>
      </c>
      <c r="BS252" s="560" t="s">
        <v>751</v>
      </c>
      <c r="BT252" s="562" t="s">
        <v>758</v>
      </c>
      <c r="BU252" s="562" t="s">
        <v>758</v>
      </c>
      <c r="BV252" s="560" t="s">
        <v>751</v>
      </c>
    </row>
    <row r="253" spans="1:74" x14ac:dyDescent="0.25">
      <c r="A253" s="566">
        <v>42139</v>
      </c>
      <c r="B253" s="560" t="s">
        <v>751</v>
      </c>
      <c r="C253" s="560" t="s">
        <v>751</v>
      </c>
      <c r="D253" s="560" t="s">
        <v>751</v>
      </c>
      <c r="E253" s="560" t="s">
        <v>751</v>
      </c>
      <c r="F253" s="560" t="s">
        <v>751</v>
      </c>
      <c r="G253" s="560" t="s">
        <v>751</v>
      </c>
      <c r="H253" s="560" t="s">
        <v>751</v>
      </c>
      <c r="I253" s="560" t="s">
        <v>751</v>
      </c>
      <c r="J253" s="560" t="s">
        <v>751</v>
      </c>
      <c r="K253" s="560" t="s">
        <v>751</v>
      </c>
      <c r="L253" s="560" t="s">
        <v>751</v>
      </c>
      <c r="M253" s="560" t="s">
        <v>751</v>
      </c>
      <c r="N253" s="560" t="s">
        <v>751</v>
      </c>
      <c r="O253" s="560" t="s">
        <v>751</v>
      </c>
      <c r="P253" s="560" t="s">
        <v>751</v>
      </c>
      <c r="Q253" s="560" t="s">
        <v>751</v>
      </c>
      <c r="R253" s="560" t="s">
        <v>751</v>
      </c>
      <c r="S253" s="560" t="s">
        <v>751</v>
      </c>
      <c r="T253" s="560" t="s">
        <v>751</v>
      </c>
      <c r="U253" s="560" t="s">
        <v>751</v>
      </c>
      <c r="V253" s="560" t="s">
        <v>751</v>
      </c>
      <c r="W253" s="570"/>
      <c r="X253" s="570"/>
      <c r="Y253" s="570"/>
      <c r="Z253" s="565"/>
      <c r="AA253" s="565"/>
      <c r="AB253" s="560" t="s">
        <v>751</v>
      </c>
      <c r="AC253" s="565"/>
      <c r="AD253" s="565"/>
      <c r="AE253" s="560" t="s">
        <v>751</v>
      </c>
      <c r="AF253" s="560" t="s">
        <v>751</v>
      </c>
      <c r="AG253" s="560" t="s">
        <v>751</v>
      </c>
      <c r="AH253" s="560" t="s">
        <v>751</v>
      </c>
      <c r="AI253" s="565"/>
      <c r="AJ253" s="565"/>
      <c r="AK253" s="560" t="s">
        <v>751</v>
      </c>
      <c r="AL253" s="565"/>
      <c r="AM253" s="565"/>
      <c r="AN253" s="560" t="s">
        <v>751</v>
      </c>
      <c r="AO253" s="565"/>
      <c r="AP253" s="565"/>
      <c r="AQ253" s="560" t="s">
        <v>751</v>
      </c>
      <c r="AR253" s="566">
        <v>42139</v>
      </c>
      <c r="AS253" s="560" t="s">
        <v>751</v>
      </c>
      <c r="AT253" s="560" t="s">
        <v>751</v>
      </c>
      <c r="AU253" s="560" t="s">
        <v>751</v>
      </c>
      <c r="AV253" s="560" t="s">
        <v>751</v>
      </c>
      <c r="AW253" s="560" t="s">
        <v>751</v>
      </c>
      <c r="AX253" s="560" t="s">
        <v>751</v>
      </c>
      <c r="AY253" s="560" t="s">
        <v>751</v>
      </c>
      <c r="AZ253" s="560" t="s">
        <v>751</v>
      </c>
      <c r="BA253" s="560" t="s">
        <v>751</v>
      </c>
      <c r="BB253" s="565"/>
      <c r="BC253" s="565"/>
      <c r="BD253" s="560" t="s">
        <v>751</v>
      </c>
      <c r="BE253" s="564"/>
      <c r="BF253" s="564"/>
      <c r="BG253" s="560" t="s">
        <v>751</v>
      </c>
      <c r="BH253" s="564"/>
      <c r="BI253" s="564"/>
      <c r="BJ253" s="560" t="s">
        <v>751</v>
      </c>
      <c r="BK253" s="560" t="s">
        <v>751</v>
      </c>
      <c r="BL253" s="560" t="s">
        <v>751</v>
      </c>
      <c r="BM253" s="560" t="s">
        <v>751</v>
      </c>
      <c r="BN253" s="562"/>
      <c r="BO253" s="562"/>
      <c r="BP253" s="560" t="s">
        <v>751</v>
      </c>
      <c r="BQ253" s="560" t="s">
        <v>751</v>
      </c>
      <c r="BR253" s="560" t="s">
        <v>751</v>
      </c>
      <c r="BS253" s="560" t="s">
        <v>751</v>
      </c>
      <c r="BT253" s="562" t="s">
        <v>758</v>
      </c>
      <c r="BU253" s="562" t="s">
        <v>758</v>
      </c>
      <c r="BV253" s="560" t="s">
        <v>751</v>
      </c>
    </row>
    <row r="254" spans="1:74" x14ac:dyDescent="0.25">
      <c r="A254" s="566">
        <v>42140</v>
      </c>
      <c r="B254" s="560" t="s">
        <v>751</v>
      </c>
      <c r="C254" s="560" t="s">
        <v>751</v>
      </c>
      <c r="D254" s="560" t="s">
        <v>751</v>
      </c>
      <c r="E254" s="560" t="s">
        <v>751</v>
      </c>
      <c r="F254" s="560" t="s">
        <v>751</v>
      </c>
      <c r="G254" s="560" t="s">
        <v>751</v>
      </c>
      <c r="H254" s="560" t="s">
        <v>751</v>
      </c>
      <c r="I254" s="560" t="s">
        <v>751</v>
      </c>
      <c r="J254" s="560" t="s">
        <v>751</v>
      </c>
      <c r="K254" s="560" t="s">
        <v>751</v>
      </c>
      <c r="L254" s="560" t="s">
        <v>751</v>
      </c>
      <c r="M254" s="560" t="s">
        <v>751</v>
      </c>
      <c r="N254" s="560" t="s">
        <v>751</v>
      </c>
      <c r="O254" s="560" t="s">
        <v>751</v>
      </c>
      <c r="P254" s="560" t="s">
        <v>751</v>
      </c>
      <c r="Q254" s="560" t="s">
        <v>751</v>
      </c>
      <c r="R254" s="560" t="s">
        <v>751</v>
      </c>
      <c r="S254" s="560" t="s">
        <v>751</v>
      </c>
      <c r="T254" s="560" t="s">
        <v>751</v>
      </c>
      <c r="U254" s="560" t="s">
        <v>751</v>
      </c>
      <c r="V254" s="560" t="s">
        <v>751</v>
      </c>
      <c r="W254" s="570"/>
      <c r="X254" s="570"/>
      <c r="Y254" s="570"/>
      <c r="Z254" s="565"/>
      <c r="AA254" s="565"/>
      <c r="AB254" s="560" t="s">
        <v>751</v>
      </c>
      <c r="AC254" s="565"/>
      <c r="AD254" s="565"/>
      <c r="AE254" s="560" t="s">
        <v>751</v>
      </c>
      <c r="AF254" s="560" t="s">
        <v>751</v>
      </c>
      <c r="AG254" s="560" t="s">
        <v>751</v>
      </c>
      <c r="AH254" s="560" t="s">
        <v>751</v>
      </c>
      <c r="AI254" s="565"/>
      <c r="AJ254" s="565"/>
      <c r="AK254" s="560" t="s">
        <v>751</v>
      </c>
      <c r="AL254" s="565"/>
      <c r="AM254" s="565"/>
      <c r="AN254" s="560" t="s">
        <v>751</v>
      </c>
      <c r="AO254" s="565"/>
      <c r="AP254" s="565"/>
      <c r="AQ254" s="560" t="s">
        <v>751</v>
      </c>
      <c r="AR254" s="566">
        <v>42140</v>
      </c>
      <c r="AS254" s="560" t="s">
        <v>751</v>
      </c>
      <c r="AT254" s="560" t="s">
        <v>751</v>
      </c>
      <c r="AU254" s="560" t="s">
        <v>751</v>
      </c>
      <c r="AV254" s="560" t="s">
        <v>751</v>
      </c>
      <c r="AW254" s="560" t="s">
        <v>751</v>
      </c>
      <c r="AX254" s="560" t="s">
        <v>751</v>
      </c>
      <c r="AY254" s="560" t="s">
        <v>751</v>
      </c>
      <c r="AZ254" s="560" t="s">
        <v>751</v>
      </c>
      <c r="BA254" s="560" t="s">
        <v>751</v>
      </c>
      <c r="BB254" s="565"/>
      <c r="BC254" s="565"/>
      <c r="BD254" s="563" t="s">
        <v>758</v>
      </c>
      <c r="BE254" s="564"/>
      <c r="BF254" s="564"/>
      <c r="BG254" s="560" t="s">
        <v>751</v>
      </c>
      <c r="BH254" s="564"/>
      <c r="BI254" s="564"/>
      <c r="BJ254" s="560" t="s">
        <v>751</v>
      </c>
      <c r="BK254" s="560" t="s">
        <v>751</v>
      </c>
      <c r="BL254" s="560" t="s">
        <v>751</v>
      </c>
      <c r="BM254" s="560" t="s">
        <v>751</v>
      </c>
      <c r="BN254" s="562"/>
      <c r="BO254" s="562"/>
      <c r="BP254" s="560" t="s">
        <v>751</v>
      </c>
      <c r="BQ254" s="560" t="s">
        <v>751</v>
      </c>
      <c r="BR254" s="560" t="s">
        <v>751</v>
      </c>
      <c r="BS254" s="560" t="s">
        <v>751</v>
      </c>
      <c r="BT254" s="562" t="s">
        <v>758</v>
      </c>
      <c r="BU254" s="562" t="s">
        <v>758</v>
      </c>
      <c r="BV254" s="560" t="s">
        <v>751</v>
      </c>
    </row>
    <row r="255" spans="1:74" x14ac:dyDescent="0.25">
      <c r="A255" s="566">
        <v>42141</v>
      </c>
      <c r="B255" s="560" t="s">
        <v>751</v>
      </c>
      <c r="C255" s="560" t="s">
        <v>751</v>
      </c>
      <c r="D255" s="560" t="s">
        <v>751</v>
      </c>
      <c r="E255" s="560" t="s">
        <v>751</v>
      </c>
      <c r="F255" s="560" t="s">
        <v>751</v>
      </c>
      <c r="G255" s="560" t="s">
        <v>751</v>
      </c>
      <c r="H255" s="560" t="s">
        <v>751</v>
      </c>
      <c r="I255" s="560" t="s">
        <v>751</v>
      </c>
      <c r="J255" s="560" t="s">
        <v>751</v>
      </c>
      <c r="K255" s="560" t="s">
        <v>751</v>
      </c>
      <c r="L255" s="560" t="s">
        <v>751</v>
      </c>
      <c r="M255" s="560" t="s">
        <v>751</v>
      </c>
      <c r="N255" s="560" t="s">
        <v>751</v>
      </c>
      <c r="O255" s="560" t="s">
        <v>751</v>
      </c>
      <c r="P255" s="560" t="s">
        <v>751</v>
      </c>
      <c r="Q255" s="560" t="s">
        <v>751</v>
      </c>
      <c r="R255" s="560" t="s">
        <v>751</v>
      </c>
      <c r="S255" s="560" t="s">
        <v>751</v>
      </c>
      <c r="T255" s="560" t="s">
        <v>751</v>
      </c>
      <c r="U255" s="560" t="s">
        <v>751</v>
      </c>
      <c r="V255" s="560" t="s">
        <v>751</v>
      </c>
      <c r="W255" s="570"/>
      <c r="X255" s="570"/>
      <c r="Y255" s="570"/>
      <c r="Z255" s="565"/>
      <c r="AA255" s="565"/>
      <c r="AB255" s="560" t="s">
        <v>751</v>
      </c>
      <c r="AC255" s="565"/>
      <c r="AD255" s="565"/>
      <c r="AE255" s="560" t="s">
        <v>751</v>
      </c>
      <c r="AF255" s="560" t="s">
        <v>751</v>
      </c>
      <c r="AG255" s="560" t="s">
        <v>751</v>
      </c>
      <c r="AH255" s="560" t="s">
        <v>751</v>
      </c>
      <c r="AI255" s="565"/>
      <c r="AJ255" s="565"/>
      <c r="AK255" s="560" t="s">
        <v>751</v>
      </c>
      <c r="AL255" s="565"/>
      <c r="AM255" s="565"/>
      <c r="AN255" s="571" t="s">
        <v>751</v>
      </c>
      <c r="AO255" s="565"/>
      <c r="AP255" s="565"/>
      <c r="AQ255" s="560" t="s">
        <v>751</v>
      </c>
      <c r="AR255" s="566">
        <v>42141</v>
      </c>
      <c r="AS255" s="560" t="s">
        <v>751</v>
      </c>
      <c r="AT255" s="560" t="s">
        <v>751</v>
      </c>
      <c r="AU255" s="560" t="s">
        <v>751</v>
      </c>
      <c r="AV255" s="560" t="s">
        <v>751</v>
      </c>
      <c r="AW255" s="560" t="s">
        <v>751</v>
      </c>
      <c r="AX255" s="560" t="s">
        <v>751</v>
      </c>
      <c r="AY255" s="560" t="s">
        <v>751</v>
      </c>
      <c r="AZ255" s="560" t="s">
        <v>751</v>
      </c>
      <c r="BA255" s="560" t="s">
        <v>751</v>
      </c>
      <c r="BB255" s="565"/>
      <c r="BC255" s="565"/>
      <c r="BD255" s="560" t="s">
        <v>751</v>
      </c>
      <c r="BE255" s="564"/>
      <c r="BF255" s="564"/>
      <c r="BG255" s="560" t="s">
        <v>751</v>
      </c>
      <c r="BH255" s="564"/>
      <c r="BI255" s="564"/>
      <c r="BJ255" s="560" t="s">
        <v>751</v>
      </c>
      <c r="BK255" s="560" t="s">
        <v>751</v>
      </c>
      <c r="BL255" s="560" t="s">
        <v>751</v>
      </c>
      <c r="BM255" s="560" t="s">
        <v>751</v>
      </c>
      <c r="BN255" s="567" t="s">
        <v>751</v>
      </c>
      <c r="BO255" s="562"/>
      <c r="BP255" s="571" t="s">
        <v>751</v>
      </c>
      <c r="BQ255" s="560" t="s">
        <v>751</v>
      </c>
      <c r="BR255" s="560" t="s">
        <v>751</v>
      </c>
      <c r="BS255" s="560" t="s">
        <v>751</v>
      </c>
      <c r="BT255" s="562" t="s">
        <v>758</v>
      </c>
      <c r="BU255" s="562" t="s">
        <v>758</v>
      </c>
      <c r="BV255" s="560" t="s">
        <v>751</v>
      </c>
    </row>
    <row r="256" spans="1:74" x14ac:dyDescent="0.25">
      <c r="A256" s="566">
        <v>42142</v>
      </c>
      <c r="B256" s="563" t="s">
        <v>758</v>
      </c>
      <c r="C256" s="563" t="s">
        <v>758</v>
      </c>
      <c r="D256" s="560" t="s">
        <v>751</v>
      </c>
      <c r="E256" s="560" t="s">
        <v>751</v>
      </c>
      <c r="F256" s="560" t="s">
        <v>751</v>
      </c>
      <c r="G256" s="560" t="s">
        <v>751</v>
      </c>
      <c r="H256" s="560" t="s">
        <v>751</v>
      </c>
      <c r="I256" s="560" t="s">
        <v>751</v>
      </c>
      <c r="J256" s="560" t="s">
        <v>751</v>
      </c>
      <c r="K256" s="560" t="s">
        <v>751</v>
      </c>
      <c r="L256" s="560" t="s">
        <v>751</v>
      </c>
      <c r="M256" s="560" t="s">
        <v>751</v>
      </c>
      <c r="N256" s="560" t="s">
        <v>751</v>
      </c>
      <c r="O256" s="560" t="s">
        <v>751</v>
      </c>
      <c r="P256" s="560" t="s">
        <v>751</v>
      </c>
      <c r="Q256" s="560" t="s">
        <v>751</v>
      </c>
      <c r="R256" s="560" t="s">
        <v>751</v>
      </c>
      <c r="S256" s="560" t="s">
        <v>751</v>
      </c>
      <c r="T256" s="560" t="s">
        <v>751</v>
      </c>
      <c r="U256" s="560" t="s">
        <v>751</v>
      </c>
      <c r="V256" s="560" t="s">
        <v>751</v>
      </c>
      <c r="W256" s="570"/>
      <c r="X256" s="570"/>
      <c r="Y256" s="570"/>
      <c r="Z256" s="565"/>
      <c r="AA256" s="565"/>
      <c r="AB256" s="560" t="s">
        <v>751</v>
      </c>
      <c r="AC256" s="565"/>
      <c r="AD256" s="565"/>
      <c r="AE256" s="560" t="s">
        <v>751</v>
      </c>
      <c r="AF256" s="560" t="s">
        <v>751</v>
      </c>
      <c r="AG256" s="560" t="s">
        <v>751</v>
      </c>
      <c r="AH256" s="560" t="s">
        <v>751</v>
      </c>
      <c r="AI256" s="565"/>
      <c r="AJ256" s="565"/>
      <c r="AK256" s="560" t="s">
        <v>751</v>
      </c>
      <c r="AL256" s="565"/>
      <c r="AM256" s="565"/>
      <c r="AN256" s="560" t="s">
        <v>751</v>
      </c>
      <c r="AO256" s="565"/>
      <c r="AP256" s="565"/>
      <c r="AQ256" s="560" t="s">
        <v>751</v>
      </c>
      <c r="AR256" s="566">
        <v>42142</v>
      </c>
      <c r="AS256" s="560" t="s">
        <v>751</v>
      </c>
      <c r="AT256" s="560" t="s">
        <v>751</v>
      </c>
      <c r="AU256" s="560" t="s">
        <v>751</v>
      </c>
      <c r="AV256" s="560" t="s">
        <v>751</v>
      </c>
      <c r="AW256" s="560" t="s">
        <v>751</v>
      </c>
      <c r="AX256" s="560" t="s">
        <v>751</v>
      </c>
      <c r="AY256" s="560" t="s">
        <v>751</v>
      </c>
      <c r="AZ256" s="560" t="s">
        <v>751</v>
      </c>
      <c r="BA256" s="560" t="s">
        <v>751</v>
      </c>
      <c r="BB256" s="565"/>
      <c r="BC256" s="565"/>
      <c r="BD256" s="560" t="s">
        <v>751</v>
      </c>
      <c r="BE256" s="564"/>
      <c r="BF256" s="564"/>
      <c r="BG256" s="560" t="s">
        <v>751</v>
      </c>
      <c r="BH256" s="564"/>
      <c r="BI256" s="564"/>
      <c r="BJ256" s="560" t="s">
        <v>751</v>
      </c>
      <c r="BK256" s="560" t="s">
        <v>751</v>
      </c>
      <c r="BL256" s="560" t="s">
        <v>751</v>
      </c>
      <c r="BM256" s="560" t="s">
        <v>751</v>
      </c>
      <c r="BN256" s="562"/>
      <c r="BO256" s="562"/>
      <c r="BP256" s="560" t="s">
        <v>751</v>
      </c>
      <c r="BQ256" s="560" t="s">
        <v>751</v>
      </c>
      <c r="BR256" s="560" t="s">
        <v>751</v>
      </c>
      <c r="BS256" s="560" t="s">
        <v>751</v>
      </c>
      <c r="BT256" s="562" t="s">
        <v>758</v>
      </c>
      <c r="BU256" s="562" t="s">
        <v>758</v>
      </c>
      <c r="BV256" s="560" t="s">
        <v>751</v>
      </c>
    </row>
    <row r="257" spans="1:74" x14ac:dyDescent="0.25">
      <c r="A257" s="566">
        <v>42143</v>
      </c>
      <c r="B257" s="560" t="s">
        <v>751</v>
      </c>
      <c r="C257" s="560" t="s">
        <v>751</v>
      </c>
      <c r="D257" s="560" t="s">
        <v>751</v>
      </c>
      <c r="E257" s="560" t="s">
        <v>751</v>
      </c>
      <c r="F257" s="560" t="s">
        <v>751</v>
      </c>
      <c r="G257" s="560" t="s">
        <v>751</v>
      </c>
      <c r="H257" s="560" t="s">
        <v>751</v>
      </c>
      <c r="I257" s="560" t="s">
        <v>751</v>
      </c>
      <c r="J257" s="560" t="s">
        <v>751</v>
      </c>
      <c r="K257" s="560" t="s">
        <v>751</v>
      </c>
      <c r="L257" s="560" t="s">
        <v>751</v>
      </c>
      <c r="M257" s="560" t="s">
        <v>751</v>
      </c>
      <c r="N257" s="560" t="s">
        <v>751</v>
      </c>
      <c r="O257" s="560" t="s">
        <v>751</v>
      </c>
      <c r="P257" s="560" t="s">
        <v>751</v>
      </c>
      <c r="Q257" s="560" t="s">
        <v>751</v>
      </c>
      <c r="R257" s="560" t="s">
        <v>751</v>
      </c>
      <c r="S257" s="560" t="s">
        <v>751</v>
      </c>
      <c r="T257" s="560" t="s">
        <v>751</v>
      </c>
      <c r="U257" s="560" t="s">
        <v>751</v>
      </c>
      <c r="V257" s="560" t="s">
        <v>751</v>
      </c>
      <c r="W257" s="570"/>
      <c r="X257" s="570"/>
      <c r="Y257" s="570"/>
      <c r="Z257" s="565"/>
      <c r="AA257" s="565"/>
      <c r="AB257" s="560" t="s">
        <v>751</v>
      </c>
      <c r="AC257" s="565"/>
      <c r="AD257" s="565"/>
      <c r="AE257" s="560" t="s">
        <v>751</v>
      </c>
      <c r="AF257" s="560" t="s">
        <v>751</v>
      </c>
      <c r="AG257" s="560" t="s">
        <v>751</v>
      </c>
      <c r="AH257" s="560" t="s">
        <v>751</v>
      </c>
      <c r="AI257" s="565"/>
      <c r="AJ257" s="565"/>
      <c r="AK257" s="560" t="s">
        <v>751</v>
      </c>
      <c r="AL257" s="565"/>
      <c r="AM257" s="565"/>
      <c r="AN257" s="560" t="s">
        <v>751</v>
      </c>
      <c r="AO257" s="565"/>
      <c r="AP257" s="565"/>
      <c r="AQ257" s="560" t="s">
        <v>751</v>
      </c>
      <c r="AR257" s="566">
        <v>42143</v>
      </c>
      <c r="AS257" s="560" t="s">
        <v>751</v>
      </c>
      <c r="AT257" s="560" t="s">
        <v>751</v>
      </c>
      <c r="AU257" s="560" t="s">
        <v>751</v>
      </c>
      <c r="AV257" s="560" t="s">
        <v>751</v>
      </c>
      <c r="AW257" s="560" t="s">
        <v>751</v>
      </c>
      <c r="AX257" s="560" t="s">
        <v>751</v>
      </c>
      <c r="AY257" s="560" t="s">
        <v>751</v>
      </c>
      <c r="AZ257" s="560" t="s">
        <v>751</v>
      </c>
      <c r="BA257" s="560" t="s">
        <v>751</v>
      </c>
      <c r="BB257" s="565"/>
      <c r="BC257" s="565"/>
      <c r="BD257" s="560" t="s">
        <v>751</v>
      </c>
      <c r="BE257" s="564"/>
      <c r="BF257" s="564"/>
      <c r="BG257" s="560" t="s">
        <v>751</v>
      </c>
      <c r="BH257" s="564"/>
      <c r="BI257" s="564"/>
      <c r="BJ257" s="560" t="s">
        <v>751</v>
      </c>
      <c r="BK257" s="560" t="s">
        <v>751</v>
      </c>
      <c r="BL257" s="560" t="s">
        <v>751</v>
      </c>
      <c r="BM257" s="560" t="s">
        <v>751</v>
      </c>
      <c r="BN257" s="562"/>
      <c r="BO257" s="562"/>
      <c r="BP257" s="560" t="s">
        <v>751</v>
      </c>
      <c r="BQ257" s="560" t="s">
        <v>751</v>
      </c>
      <c r="BR257" s="560" t="s">
        <v>751</v>
      </c>
      <c r="BS257" s="560" t="s">
        <v>751</v>
      </c>
      <c r="BT257" s="562" t="s">
        <v>758</v>
      </c>
      <c r="BU257" s="562" t="s">
        <v>758</v>
      </c>
      <c r="BV257" s="560" t="s">
        <v>751</v>
      </c>
    </row>
    <row r="258" spans="1:74" x14ac:dyDescent="0.25">
      <c r="A258" s="566">
        <v>42144</v>
      </c>
      <c r="B258" s="560" t="s">
        <v>751</v>
      </c>
      <c r="C258" s="560" t="s">
        <v>751</v>
      </c>
      <c r="D258" s="560" t="s">
        <v>751</v>
      </c>
      <c r="E258" s="560" t="s">
        <v>751</v>
      </c>
      <c r="F258" s="560" t="s">
        <v>751</v>
      </c>
      <c r="G258" s="560" t="s">
        <v>751</v>
      </c>
      <c r="H258" s="560" t="s">
        <v>751</v>
      </c>
      <c r="I258" s="560" t="s">
        <v>751</v>
      </c>
      <c r="J258" s="560" t="s">
        <v>751</v>
      </c>
      <c r="K258" s="560" t="s">
        <v>751</v>
      </c>
      <c r="L258" s="560" t="s">
        <v>751</v>
      </c>
      <c r="M258" s="560" t="s">
        <v>751</v>
      </c>
      <c r="N258" s="560" t="s">
        <v>751</v>
      </c>
      <c r="O258" s="560" t="s">
        <v>751</v>
      </c>
      <c r="P258" s="560" t="s">
        <v>751</v>
      </c>
      <c r="Q258" s="560" t="s">
        <v>751</v>
      </c>
      <c r="R258" s="560" t="s">
        <v>751</v>
      </c>
      <c r="S258" s="560" t="s">
        <v>751</v>
      </c>
      <c r="T258" s="560" t="s">
        <v>751</v>
      </c>
      <c r="U258" s="560" t="s">
        <v>751</v>
      </c>
      <c r="V258" s="560" t="s">
        <v>751</v>
      </c>
      <c r="W258" s="570"/>
      <c r="X258" s="570"/>
      <c r="Y258" s="570"/>
      <c r="Z258" s="565"/>
      <c r="AA258" s="565"/>
      <c r="AB258" s="560" t="s">
        <v>751</v>
      </c>
      <c r="AC258" s="565"/>
      <c r="AD258" s="565"/>
      <c r="AE258" s="560" t="s">
        <v>751</v>
      </c>
      <c r="AF258" s="560" t="s">
        <v>751</v>
      </c>
      <c r="AG258" s="560" t="s">
        <v>751</v>
      </c>
      <c r="AH258" s="560" t="s">
        <v>751</v>
      </c>
      <c r="AI258" s="565"/>
      <c r="AJ258" s="565"/>
      <c r="AK258" s="560" t="s">
        <v>751</v>
      </c>
      <c r="AL258" s="565"/>
      <c r="AM258" s="565"/>
      <c r="AN258" s="560" t="s">
        <v>751</v>
      </c>
      <c r="AO258" s="565"/>
      <c r="AP258" s="565"/>
      <c r="AQ258" s="560" t="s">
        <v>751</v>
      </c>
      <c r="AR258" s="566">
        <v>42144</v>
      </c>
      <c r="AS258" s="560" t="s">
        <v>751</v>
      </c>
      <c r="AT258" s="560" t="s">
        <v>751</v>
      </c>
      <c r="AU258" s="560" t="s">
        <v>751</v>
      </c>
      <c r="AV258" s="560" t="s">
        <v>751</v>
      </c>
      <c r="AW258" s="560" t="s">
        <v>751</v>
      </c>
      <c r="AX258" s="560" t="s">
        <v>751</v>
      </c>
      <c r="AY258" s="560" t="s">
        <v>751</v>
      </c>
      <c r="AZ258" s="560" t="s">
        <v>751</v>
      </c>
      <c r="BA258" s="560" t="s">
        <v>751</v>
      </c>
      <c r="BB258" s="565"/>
      <c r="BC258" s="565"/>
      <c r="BD258" s="560" t="s">
        <v>751</v>
      </c>
      <c r="BE258" s="564"/>
      <c r="BF258" s="564"/>
      <c r="BG258" s="560" t="s">
        <v>751</v>
      </c>
      <c r="BH258" s="564"/>
      <c r="BI258" s="564"/>
      <c r="BJ258" s="560" t="s">
        <v>751</v>
      </c>
      <c r="BK258" s="560" t="s">
        <v>751</v>
      </c>
      <c r="BL258" s="560" t="s">
        <v>751</v>
      </c>
      <c r="BM258" s="560" t="s">
        <v>751</v>
      </c>
      <c r="BN258" s="562"/>
      <c r="BO258" s="562"/>
      <c r="BP258" s="560" t="s">
        <v>751</v>
      </c>
      <c r="BQ258" s="560" t="s">
        <v>751</v>
      </c>
      <c r="BR258" s="560" t="s">
        <v>751</v>
      </c>
      <c r="BS258" s="560" t="s">
        <v>751</v>
      </c>
      <c r="BT258" s="562" t="s">
        <v>758</v>
      </c>
      <c r="BU258" s="562" t="s">
        <v>758</v>
      </c>
      <c r="BV258" s="560" t="s">
        <v>751</v>
      </c>
    </row>
    <row r="259" spans="1:74" x14ac:dyDescent="0.25">
      <c r="A259" s="566">
        <v>42145</v>
      </c>
      <c r="B259" s="560" t="s">
        <v>751</v>
      </c>
      <c r="C259" s="560" t="s">
        <v>751</v>
      </c>
      <c r="D259" s="560" t="s">
        <v>751</v>
      </c>
      <c r="E259" s="560" t="s">
        <v>751</v>
      </c>
      <c r="F259" s="560" t="s">
        <v>751</v>
      </c>
      <c r="G259" s="560" t="s">
        <v>751</v>
      </c>
      <c r="H259" s="560" t="s">
        <v>751</v>
      </c>
      <c r="I259" s="560" t="s">
        <v>751</v>
      </c>
      <c r="J259" s="560" t="s">
        <v>751</v>
      </c>
      <c r="K259" s="560" t="s">
        <v>751</v>
      </c>
      <c r="L259" s="560" t="s">
        <v>751</v>
      </c>
      <c r="M259" s="560" t="s">
        <v>751</v>
      </c>
      <c r="N259" s="560" t="s">
        <v>751</v>
      </c>
      <c r="O259" s="560" t="s">
        <v>751</v>
      </c>
      <c r="P259" s="560" t="s">
        <v>751</v>
      </c>
      <c r="Q259" s="560" t="s">
        <v>751</v>
      </c>
      <c r="R259" s="560" t="s">
        <v>751</v>
      </c>
      <c r="S259" s="560" t="s">
        <v>751</v>
      </c>
      <c r="T259" s="560" t="s">
        <v>751</v>
      </c>
      <c r="U259" s="560" t="s">
        <v>751</v>
      </c>
      <c r="V259" s="560" t="s">
        <v>751</v>
      </c>
      <c r="W259" s="570"/>
      <c r="X259" s="570"/>
      <c r="Y259" s="570"/>
      <c r="Z259" s="565"/>
      <c r="AA259" s="565"/>
      <c r="AB259" s="560" t="s">
        <v>751</v>
      </c>
      <c r="AC259" s="565"/>
      <c r="AD259" s="565"/>
      <c r="AE259" s="560" t="s">
        <v>751</v>
      </c>
      <c r="AF259" s="560" t="s">
        <v>751</v>
      </c>
      <c r="AG259" s="560" t="s">
        <v>751</v>
      </c>
      <c r="AH259" s="560" t="s">
        <v>751</v>
      </c>
      <c r="AI259" s="565"/>
      <c r="AJ259" s="565"/>
      <c r="AK259" s="560" t="s">
        <v>751</v>
      </c>
      <c r="AL259" s="565"/>
      <c r="AM259" s="565"/>
      <c r="AN259" s="560" t="s">
        <v>751</v>
      </c>
      <c r="AO259" s="565"/>
      <c r="AP259" s="565"/>
      <c r="AQ259" s="560" t="s">
        <v>751</v>
      </c>
      <c r="AR259" s="566">
        <v>42145</v>
      </c>
      <c r="AS259" s="560" t="s">
        <v>751</v>
      </c>
      <c r="AT259" s="560" t="s">
        <v>751</v>
      </c>
      <c r="AU259" s="560" t="s">
        <v>751</v>
      </c>
      <c r="AV259" s="560" t="s">
        <v>751</v>
      </c>
      <c r="AW259" s="560" t="s">
        <v>751</v>
      </c>
      <c r="AX259" s="560" t="s">
        <v>751</v>
      </c>
      <c r="AY259" s="560" t="s">
        <v>751</v>
      </c>
      <c r="AZ259" s="560" t="s">
        <v>751</v>
      </c>
      <c r="BA259" s="560" t="s">
        <v>751</v>
      </c>
      <c r="BB259" s="565"/>
      <c r="BC259" s="565"/>
      <c r="BD259" s="560" t="s">
        <v>751</v>
      </c>
      <c r="BE259" s="564"/>
      <c r="BF259" s="564"/>
      <c r="BG259" s="560" t="s">
        <v>751</v>
      </c>
      <c r="BH259" s="564"/>
      <c r="BI259" s="564"/>
      <c r="BJ259" s="560" t="s">
        <v>751</v>
      </c>
      <c r="BK259" s="560" t="s">
        <v>751</v>
      </c>
      <c r="BL259" s="560" t="s">
        <v>751</v>
      </c>
      <c r="BM259" s="560" t="s">
        <v>751</v>
      </c>
      <c r="BN259" s="562"/>
      <c r="BO259" s="562"/>
      <c r="BP259" s="560" t="s">
        <v>751</v>
      </c>
      <c r="BQ259" s="560" t="s">
        <v>751</v>
      </c>
      <c r="BR259" s="560" t="s">
        <v>751</v>
      </c>
      <c r="BS259" s="560" t="s">
        <v>751</v>
      </c>
      <c r="BT259" s="562" t="s">
        <v>758</v>
      </c>
      <c r="BU259" s="562" t="s">
        <v>758</v>
      </c>
      <c r="BV259" s="560" t="s">
        <v>751</v>
      </c>
    </row>
    <row r="260" spans="1:74" x14ac:dyDescent="0.25">
      <c r="A260" s="566">
        <v>42146</v>
      </c>
      <c r="B260" s="560" t="s">
        <v>751</v>
      </c>
      <c r="C260" s="560" t="s">
        <v>751</v>
      </c>
      <c r="D260" s="560" t="s">
        <v>751</v>
      </c>
      <c r="E260" s="560" t="s">
        <v>751</v>
      </c>
      <c r="F260" s="560" t="s">
        <v>751</v>
      </c>
      <c r="G260" s="560" t="s">
        <v>751</v>
      </c>
      <c r="H260" s="560" t="s">
        <v>751</v>
      </c>
      <c r="I260" s="560" t="s">
        <v>751</v>
      </c>
      <c r="J260" s="560" t="s">
        <v>751</v>
      </c>
      <c r="K260" s="560" t="s">
        <v>751</v>
      </c>
      <c r="L260" s="560" t="s">
        <v>751</v>
      </c>
      <c r="M260" s="560" t="s">
        <v>751</v>
      </c>
      <c r="N260" s="560" t="s">
        <v>751</v>
      </c>
      <c r="O260" s="560" t="s">
        <v>751</v>
      </c>
      <c r="P260" s="560" t="s">
        <v>751</v>
      </c>
      <c r="Q260" s="560" t="s">
        <v>751</v>
      </c>
      <c r="R260" s="560" t="s">
        <v>751</v>
      </c>
      <c r="S260" s="560" t="s">
        <v>751</v>
      </c>
      <c r="T260" s="560" t="s">
        <v>751</v>
      </c>
      <c r="U260" s="560" t="s">
        <v>751</v>
      </c>
      <c r="V260" s="560" t="s">
        <v>751</v>
      </c>
      <c r="W260" s="570"/>
      <c r="X260" s="570"/>
      <c r="Y260" s="570"/>
      <c r="Z260" s="565"/>
      <c r="AA260" s="565"/>
      <c r="AB260" s="560" t="s">
        <v>751</v>
      </c>
      <c r="AC260" s="565"/>
      <c r="AD260" s="565"/>
      <c r="AE260" s="560" t="s">
        <v>751</v>
      </c>
      <c r="AF260" s="560" t="s">
        <v>751</v>
      </c>
      <c r="AG260" s="560" t="s">
        <v>751</v>
      </c>
      <c r="AH260" s="560" t="s">
        <v>751</v>
      </c>
      <c r="AI260" s="565"/>
      <c r="AJ260" s="565"/>
      <c r="AK260" s="560" t="s">
        <v>751</v>
      </c>
      <c r="AL260" s="565"/>
      <c r="AM260" s="565"/>
      <c r="AN260" s="560" t="s">
        <v>751</v>
      </c>
      <c r="AO260" s="565"/>
      <c r="AP260" s="565"/>
      <c r="AQ260" s="560" t="s">
        <v>751</v>
      </c>
      <c r="AR260" s="566">
        <v>42146</v>
      </c>
      <c r="AS260" s="560" t="s">
        <v>751</v>
      </c>
      <c r="AT260" s="560" t="s">
        <v>751</v>
      </c>
      <c r="AU260" s="560" t="s">
        <v>751</v>
      </c>
      <c r="AV260" s="560" t="s">
        <v>751</v>
      </c>
      <c r="AW260" s="560" t="s">
        <v>751</v>
      </c>
      <c r="AX260" s="560" t="s">
        <v>751</v>
      </c>
      <c r="AY260" s="560" t="s">
        <v>751</v>
      </c>
      <c r="AZ260" s="560" t="s">
        <v>751</v>
      </c>
      <c r="BA260" s="560" t="s">
        <v>751</v>
      </c>
      <c r="BB260" s="565"/>
      <c r="BC260" s="565"/>
      <c r="BD260" s="560" t="s">
        <v>751</v>
      </c>
      <c r="BE260" s="564"/>
      <c r="BF260" s="564"/>
      <c r="BG260" s="560" t="s">
        <v>751</v>
      </c>
      <c r="BH260" s="564"/>
      <c r="BI260" s="564"/>
      <c r="BJ260" s="560" t="s">
        <v>751</v>
      </c>
      <c r="BK260" s="560" t="s">
        <v>751</v>
      </c>
      <c r="BL260" s="560" t="s">
        <v>751</v>
      </c>
      <c r="BM260" s="560" t="s">
        <v>751</v>
      </c>
      <c r="BN260" s="562"/>
      <c r="BO260" s="562"/>
      <c r="BP260" s="560" t="s">
        <v>751</v>
      </c>
      <c r="BQ260" s="560" t="s">
        <v>751</v>
      </c>
      <c r="BR260" s="560" t="s">
        <v>751</v>
      </c>
      <c r="BS260" s="560" t="s">
        <v>751</v>
      </c>
      <c r="BT260" s="562" t="s">
        <v>758</v>
      </c>
      <c r="BU260" s="562" t="s">
        <v>758</v>
      </c>
      <c r="BV260" s="560" t="s">
        <v>751</v>
      </c>
    </row>
    <row r="261" spans="1:74" x14ac:dyDescent="0.25">
      <c r="A261" s="566">
        <v>42147</v>
      </c>
      <c r="B261" s="563" t="s">
        <v>758</v>
      </c>
      <c r="C261" s="563" t="s">
        <v>758</v>
      </c>
      <c r="D261" s="560" t="s">
        <v>751</v>
      </c>
      <c r="E261" s="560" t="s">
        <v>751</v>
      </c>
      <c r="F261" s="560" t="s">
        <v>751</v>
      </c>
      <c r="G261" s="560" t="s">
        <v>751</v>
      </c>
      <c r="H261" s="560" t="s">
        <v>751</v>
      </c>
      <c r="I261" s="560" t="s">
        <v>751</v>
      </c>
      <c r="J261" s="560" t="s">
        <v>751</v>
      </c>
      <c r="K261" s="560" t="s">
        <v>751</v>
      </c>
      <c r="L261" s="560" t="s">
        <v>751</v>
      </c>
      <c r="M261" s="560" t="s">
        <v>751</v>
      </c>
      <c r="N261" s="560" t="s">
        <v>751</v>
      </c>
      <c r="O261" s="560" t="s">
        <v>751</v>
      </c>
      <c r="P261" s="560" t="s">
        <v>751</v>
      </c>
      <c r="Q261" s="560" t="s">
        <v>751</v>
      </c>
      <c r="R261" s="560" t="s">
        <v>751</v>
      </c>
      <c r="S261" s="560" t="s">
        <v>751</v>
      </c>
      <c r="T261" s="560" t="s">
        <v>751</v>
      </c>
      <c r="U261" s="560" t="s">
        <v>751</v>
      </c>
      <c r="V261" s="560" t="s">
        <v>751</v>
      </c>
      <c r="W261" s="570"/>
      <c r="X261" s="570"/>
      <c r="Y261" s="570"/>
      <c r="Z261" s="565"/>
      <c r="AA261" s="565"/>
      <c r="AB261" s="567" t="s">
        <v>751</v>
      </c>
      <c r="AC261" s="565"/>
      <c r="AD261" s="565"/>
      <c r="AE261" s="560" t="s">
        <v>751</v>
      </c>
      <c r="AF261" s="560" t="s">
        <v>751</v>
      </c>
      <c r="AG261" s="560" t="s">
        <v>751</v>
      </c>
      <c r="AH261" s="560" t="s">
        <v>751</v>
      </c>
      <c r="AI261" s="565"/>
      <c r="AJ261" s="565"/>
      <c r="AK261" s="560" t="s">
        <v>751</v>
      </c>
      <c r="AL261" s="565"/>
      <c r="AM261" s="565"/>
      <c r="AN261" s="560" t="s">
        <v>751</v>
      </c>
      <c r="AO261" s="565"/>
      <c r="AP261" s="565"/>
      <c r="AQ261" s="560" t="s">
        <v>751</v>
      </c>
      <c r="AR261" s="566">
        <v>42147</v>
      </c>
      <c r="AS261" s="560" t="s">
        <v>751</v>
      </c>
      <c r="AT261" s="560" t="s">
        <v>751</v>
      </c>
      <c r="AU261" s="560" t="s">
        <v>751</v>
      </c>
      <c r="AV261" s="560" t="s">
        <v>751</v>
      </c>
      <c r="AW261" s="560" t="s">
        <v>751</v>
      </c>
      <c r="AX261" s="560" t="s">
        <v>751</v>
      </c>
      <c r="AY261" s="560" t="s">
        <v>751</v>
      </c>
      <c r="AZ261" s="560" t="s">
        <v>751</v>
      </c>
      <c r="BA261" s="560" t="s">
        <v>751</v>
      </c>
      <c r="BB261" s="565"/>
      <c r="BC261" s="565"/>
      <c r="BD261" s="560" t="s">
        <v>751</v>
      </c>
      <c r="BE261" s="564"/>
      <c r="BF261" s="564"/>
      <c r="BG261" s="560" t="s">
        <v>751</v>
      </c>
      <c r="BH261" s="564"/>
      <c r="BI261" s="564"/>
      <c r="BJ261" s="560" t="s">
        <v>751</v>
      </c>
      <c r="BK261" s="560" t="s">
        <v>751</v>
      </c>
      <c r="BL261" s="560" t="s">
        <v>751</v>
      </c>
      <c r="BM261" s="560" t="s">
        <v>751</v>
      </c>
      <c r="BN261" s="562"/>
      <c r="BO261" s="562"/>
      <c r="BP261" s="560" t="s">
        <v>751</v>
      </c>
      <c r="BQ261" s="560" t="s">
        <v>751</v>
      </c>
      <c r="BR261" s="560" t="s">
        <v>751</v>
      </c>
      <c r="BS261" s="560" t="s">
        <v>751</v>
      </c>
      <c r="BT261" s="562" t="s">
        <v>758</v>
      </c>
      <c r="BU261" s="562" t="s">
        <v>758</v>
      </c>
      <c r="BV261" s="560" t="s">
        <v>751</v>
      </c>
    </row>
    <row r="262" spans="1:74" x14ac:dyDescent="0.25">
      <c r="A262" s="566">
        <v>42148</v>
      </c>
      <c r="B262" s="560" t="s">
        <v>751</v>
      </c>
      <c r="C262" s="560" t="s">
        <v>751</v>
      </c>
      <c r="D262" s="560" t="s">
        <v>751</v>
      </c>
      <c r="E262" s="560" t="s">
        <v>751</v>
      </c>
      <c r="F262" s="560" t="s">
        <v>751</v>
      </c>
      <c r="G262" s="560" t="s">
        <v>751</v>
      </c>
      <c r="H262" s="560" t="s">
        <v>751</v>
      </c>
      <c r="I262" s="560" t="s">
        <v>751</v>
      </c>
      <c r="J262" s="560" t="s">
        <v>751</v>
      </c>
      <c r="K262" s="560" t="s">
        <v>751</v>
      </c>
      <c r="L262" s="560" t="s">
        <v>751</v>
      </c>
      <c r="M262" s="560" t="s">
        <v>751</v>
      </c>
      <c r="N262" s="560" t="s">
        <v>751</v>
      </c>
      <c r="O262" s="560" t="s">
        <v>751</v>
      </c>
      <c r="P262" s="560" t="s">
        <v>751</v>
      </c>
      <c r="Q262" s="560" t="s">
        <v>751</v>
      </c>
      <c r="R262" s="560" t="s">
        <v>751</v>
      </c>
      <c r="S262" s="560" t="s">
        <v>751</v>
      </c>
      <c r="T262" s="560" t="s">
        <v>751</v>
      </c>
      <c r="U262" s="560" t="s">
        <v>751</v>
      </c>
      <c r="V262" s="560" t="s">
        <v>751</v>
      </c>
      <c r="W262" s="570"/>
      <c r="X262" s="570"/>
      <c r="Y262" s="570"/>
      <c r="Z262" s="565"/>
      <c r="AA262" s="565"/>
      <c r="AB262" s="567" t="s">
        <v>751</v>
      </c>
      <c r="AC262" s="565"/>
      <c r="AD262" s="565"/>
      <c r="AE262" s="560" t="s">
        <v>751</v>
      </c>
      <c r="AF262" s="560" t="s">
        <v>751</v>
      </c>
      <c r="AG262" s="560" t="s">
        <v>751</v>
      </c>
      <c r="AH262" s="560" t="s">
        <v>751</v>
      </c>
      <c r="AI262" s="565"/>
      <c r="AJ262" s="565"/>
      <c r="AK262" s="560" t="s">
        <v>751</v>
      </c>
      <c r="AL262" s="565"/>
      <c r="AM262" s="565"/>
      <c r="AN262" s="560" t="s">
        <v>751</v>
      </c>
      <c r="AO262" s="565"/>
      <c r="AP262" s="565"/>
      <c r="AQ262" s="560" t="s">
        <v>751</v>
      </c>
      <c r="AR262" s="566">
        <v>42148</v>
      </c>
      <c r="AS262" s="560" t="s">
        <v>751</v>
      </c>
      <c r="AT262" s="560" t="s">
        <v>751</v>
      </c>
      <c r="AU262" s="560" t="s">
        <v>751</v>
      </c>
      <c r="AV262" s="560" t="s">
        <v>751</v>
      </c>
      <c r="AW262" s="560" t="s">
        <v>751</v>
      </c>
      <c r="AX262" s="560" t="s">
        <v>751</v>
      </c>
      <c r="AY262" s="560" t="s">
        <v>751</v>
      </c>
      <c r="AZ262" s="560" t="s">
        <v>751</v>
      </c>
      <c r="BA262" s="560" t="s">
        <v>751</v>
      </c>
      <c r="BB262" s="565"/>
      <c r="BC262" s="565"/>
      <c r="BD262" s="567" t="s">
        <v>751</v>
      </c>
      <c r="BE262" s="564"/>
      <c r="BF262" s="564"/>
      <c r="BG262" s="560" t="s">
        <v>751</v>
      </c>
      <c r="BH262" s="564"/>
      <c r="BI262" s="564"/>
      <c r="BJ262" s="567" t="s">
        <v>751</v>
      </c>
      <c r="BK262" s="560" t="s">
        <v>751</v>
      </c>
      <c r="BL262" s="560" t="s">
        <v>751</v>
      </c>
      <c r="BM262" s="560" t="s">
        <v>751</v>
      </c>
      <c r="BN262" s="567" t="s">
        <v>751</v>
      </c>
      <c r="BO262" s="562"/>
      <c r="BP262" s="560" t="s">
        <v>751</v>
      </c>
      <c r="BQ262" s="560" t="s">
        <v>751</v>
      </c>
      <c r="BR262" s="560" t="s">
        <v>751</v>
      </c>
      <c r="BS262" s="560" t="s">
        <v>751</v>
      </c>
      <c r="BT262" s="562" t="s">
        <v>758</v>
      </c>
      <c r="BU262" s="562" t="s">
        <v>758</v>
      </c>
      <c r="BV262" s="560" t="s">
        <v>751</v>
      </c>
    </row>
    <row r="263" spans="1:74" x14ac:dyDescent="0.25">
      <c r="A263" s="566">
        <v>42149</v>
      </c>
      <c r="B263" s="563" t="s">
        <v>758</v>
      </c>
      <c r="C263" s="563" t="s">
        <v>758</v>
      </c>
      <c r="D263" s="560" t="s">
        <v>751</v>
      </c>
      <c r="E263" s="560" t="s">
        <v>751</v>
      </c>
      <c r="F263" s="560" t="s">
        <v>751</v>
      </c>
      <c r="G263" s="560" t="s">
        <v>751</v>
      </c>
      <c r="H263" s="560" t="s">
        <v>751</v>
      </c>
      <c r="I263" s="560" t="s">
        <v>751</v>
      </c>
      <c r="J263" s="560" t="s">
        <v>751</v>
      </c>
      <c r="K263" s="560" t="s">
        <v>751</v>
      </c>
      <c r="L263" s="560" t="s">
        <v>751</v>
      </c>
      <c r="M263" s="560" t="s">
        <v>751</v>
      </c>
      <c r="N263" s="560" t="s">
        <v>751</v>
      </c>
      <c r="O263" s="560" t="s">
        <v>751</v>
      </c>
      <c r="P263" s="560" t="s">
        <v>751</v>
      </c>
      <c r="Q263" s="560" t="s">
        <v>751</v>
      </c>
      <c r="R263" s="560" t="s">
        <v>751</v>
      </c>
      <c r="S263" s="560" t="s">
        <v>751</v>
      </c>
      <c r="T263" s="560" t="s">
        <v>751</v>
      </c>
      <c r="U263" s="560" t="s">
        <v>751</v>
      </c>
      <c r="V263" s="560" t="s">
        <v>751</v>
      </c>
      <c r="W263" s="570"/>
      <c r="X263" s="570"/>
      <c r="Y263" s="570"/>
      <c r="Z263" s="565"/>
      <c r="AA263" s="565"/>
      <c r="AB263" s="560" t="s">
        <v>751</v>
      </c>
      <c r="AC263" s="565"/>
      <c r="AD263" s="565"/>
      <c r="AE263" s="560" t="s">
        <v>751</v>
      </c>
      <c r="AF263" s="560" t="s">
        <v>751</v>
      </c>
      <c r="AG263" s="560" t="s">
        <v>751</v>
      </c>
      <c r="AH263" s="560" t="s">
        <v>751</v>
      </c>
      <c r="AI263" s="565"/>
      <c r="AJ263" s="565"/>
      <c r="AK263" s="560" t="s">
        <v>751</v>
      </c>
      <c r="AL263" s="565"/>
      <c r="AM263" s="565"/>
      <c r="AN263" s="560" t="s">
        <v>751</v>
      </c>
      <c r="AO263" s="565"/>
      <c r="AP263" s="565"/>
      <c r="AQ263" s="560" t="s">
        <v>751</v>
      </c>
      <c r="AR263" s="566">
        <v>42149</v>
      </c>
      <c r="AS263" s="560" t="s">
        <v>751</v>
      </c>
      <c r="AT263" s="560" t="s">
        <v>751</v>
      </c>
      <c r="AU263" s="560" t="s">
        <v>751</v>
      </c>
      <c r="AV263" s="560" t="s">
        <v>751</v>
      </c>
      <c r="AW263" s="560" t="s">
        <v>751</v>
      </c>
      <c r="AX263" s="560" t="s">
        <v>751</v>
      </c>
      <c r="AY263" s="560" t="s">
        <v>751</v>
      </c>
      <c r="AZ263" s="560" t="s">
        <v>751</v>
      </c>
      <c r="BA263" s="560" t="s">
        <v>751</v>
      </c>
      <c r="BB263" s="565"/>
      <c r="BC263" s="565"/>
      <c r="BD263" s="560" t="s">
        <v>751</v>
      </c>
      <c r="BE263" s="564"/>
      <c r="BF263" s="564"/>
      <c r="BG263" s="560" t="s">
        <v>751</v>
      </c>
      <c r="BH263" s="564"/>
      <c r="BI263" s="564"/>
      <c r="BJ263" s="560" t="s">
        <v>751</v>
      </c>
      <c r="BK263" s="560" t="s">
        <v>751</v>
      </c>
      <c r="BL263" s="560" t="s">
        <v>751</v>
      </c>
      <c r="BM263" s="560" t="s">
        <v>751</v>
      </c>
      <c r="BN263" s="562"/>
      <c r="BO263" s="562"/>
      <c r="BP263" s="560" t="s">
        <v>751</v>
      </c>
      <c r="BQ263" s="560" t="s">
        <v>751</v>
      </c>
      <c r="BR263" s="560" t="s">
        <v>751</v>
      </c>
      <c r="BS263" s="560" t="s">
        <v>751</v>
      </c>
      <c r="BT263" s="562" t="s">
        <v>758</v>
      </c>
      <c r="BU263" s="562" t="s">
        <v>758</v>
      </c>
      <c r="BV263" s="560" t="s">
        <v>751</v>
      </c>
    </row>
    <row r="264" spans="1:74" x14ac:dyDescent="0.25">
      <c r="A264" s="566">
        <v>42150</v>
      </c>
      <c r="B264" s="560" t="s">
        <v>751</v>
      </c>
      <c r="C264" s="560" t="s">
        <v>751</v>
      </c>
      <c r="D264" s="560" t="s">
        <v>751</v>
      </c>
      <c r="E264" s="560" t="s">
        <v>751</v>
      </c>
      <c r="F264" s="560" t="s">
        <v>751</v>
      </c>
      <c r="G264" s="560" t="s">
        <v>751</v>
      </c>
      <c r="H264" s="560" t="s">
        <v>751</v>
      </c>
      <c r="I264" s="560" t="s">
        <v>751</v>
      </c>
      <c r="J264" s="560" t="s">
        <v>751</v>
      </c>
      <c r="K264" s="560" t="s">
        <v>751</v>
      </c>
      <c r="L264" s="560" t="s">
        <v>751</v>
      </c>
      <c r="M264" s="560" t="s">
        <v>751</v>
      </c>
      <c r="N264" s="560" t="s">
        <v>751</v>
      </c>
      <c r="O264" s="560" t="s">
        <v>751</v>
      </c>
      <c r="P264" s="560" t="s">
        <v>751</v>
      </c>
      <c r="Q264" s="560" t="s">
        <v>751</v>
      </c>
      <c r="R264" s="560" t="s">
        <v>751</v>
      </c>
      <c r="S264" s="560" t="s">
        <v>751</v>
      </c>
      <c r="T264" s="560" t="s">
        <v>751</v>
      </c>
      <c r="U264" s="560" t="s">
        <v>751</v>
      </c>
      <c r="V264" s="560" t="s">
        <v>751</v>
      </c>
      <c r="W264" s="570"/>
      <c r="X264" s="570"/>
      <c r="Y264" s="570"/>
      <c r="Z264" s="565"/>
      <c r="AA264" s="565"/>
      <c r="AB264" s="560" t="s">
        <v>751</v>
      </c>
      <c r="AC264" s="565"/>
      <c r="AD264" s="565"/>
      <c r="AE264" s="560" t="s">
        <v>751</v>
      </c>
      <c r="AF264" s="560" t="s">
        <v>751</v>
      </c>
      <c r="AG264" s="560" t="s">
        <v>751</v>
      </c>
      <c r="AH264" s="560" t="s">
        <v>751</v>
      </c>
      <c r="AI264" s="565"/>
      <c r="AJ264" s="565"/>
      <c r="AK264" s="560" t="s">
        <v>751</v>
      </c>
      <c r="AL264" s="565"/>
      <c r="AM264" s="565"/>
      <c r="AN264" s="560" t="s">
        <v>751</v>
      </c>
      <c r="AO264" s="565"/>
      <c r="AP264" s="565"/>
      <c r="AQ264" s="560" t="s">
        <v>751</v>
      </c>
      <c r="AR264" s="566">
        <v>42150</v>
      </c>
      <c r="AS264" s="560" t="s">
        <v>751</v>
      </c>
      <c r="AT264" s="560" t="s">
        <v>751</v>
      </c>
      <c r="AU264" s="560" t="s">
        <v>751</v>
      </c>
      <c r="AV264" s="560" t="s">
        <v>751</v>
      </c>
      <c r="AW264" s="560" t="s">
        <v>751</v>
      </c>
      <c r="AX264" s="560" t="s">
        <v>751</v>
      </c>
      <c r="AY264" s="560" t="s">
        <v>751</v>
      </c>
      <c r="AZ264" s="560" t="s">
        <v>751</v>
      </c>
      <c r="BA264" s="560" t="s">
        <v>751</v>
      </c>
      <c r="BB264" s="565"/>
      <c r="BC264" s="565"/>
      <c r="BD264" s="560" t="s">
        <v>751</v>
      </c>
      <c r="BE264" s="564"/>
      <c r="BF264" s="564"/>
      <c r="BG264" s="560" t="s">
        <v>751</v>
      </c>
      <c r="BH264" s="564"/>
      <c r="BI264" s="564"/>
      <c r="BJ264" s="560" t="s">
        <v>751</v>
      </c>
      <c r="BK264" s="560" t="s">
        <v>751</v>
      </c>
      <c r="BL264" s="560" t="s">
        <v>751</v>
      </c>
      <c r="BM264" s="560" t="s">
        <v>751</v>
      </c>
      <c r="BN264" s="562"/>
      <c r="BO264" s="567" t="s">
        <v>751</v>
      </c>
      <c r="BP264" s="560" t="s">
        <v>751</v>
      </c>
      <c r="BQ264" s="560" t="s">
        <v>751</v>
      </c>
      <c r="BR264" s="560" t="s">
        <v>751</v>
      </c>
      <c r="BS264" s="560" t="s">
        <v>751</v>
      </c>
      <c r="BT264" s="562" t="s">
        <v>758</v>
      </c>
      <c r="BU264" s="562" t="s">
        <v>758</v>
      </c>
      <c r="BV264" s="560" t="s">
        <v>751</v>
      </c>
    </row>
    <row r="265" spans="1:74" x14ac:dyDescent="0.25">
      <c r="A265" s="566">
        <v>42151</v>
      </c>
      <c r="B265" s="560" t="s">
        <v>751</v>
      </c>
      <c r="C265" s="560" t="s">
        <v>751</v>
      </c>
      <c r="D265" s="560" t="s">
        <v>751</v>
      </c>
      <c r="E265" s="560" t="s">
        <v>751</v>
      </c>
      <c r="F265" s="560" t="s">
        <v>751</v>
      </c>
      <c r="G265" s="560" t="s">
        <v>751</v>
      </c>
      <c r="H265" s="560" t="s">
        <v>751</v>
      </c>
      <c r="I265" s="560" t="s">
        <v>751</v>
      </c>
      <c r="J265" s="560" t="s">
        <v>751</v>
      </c>
      <c r="K265" s="560" t="s">
        <v>751</v>
      </c>
      <c r="L265" s="560" t="s">
        <v>751</v>
      </c>
      <c r="M265" s="560" t="s">
        <v>751</v>
      </c>
      <c r="N265" s="560" t="s">
        <v>751</v>
      </c>
      <c r="O265" s="560" t="s">
        <v>751</v>
      </c>
      <c r="P265" s="560" t="s">
        <v>751</v>
      </c>
      <c r="Q265" s="560" t="s">
        <v>751</v>
      </c>
      <c r="R265" s="560" t="s">
        <v>751</v>
      </c>
      <c r="S265" s="560" t="s">
        <v>751</v>
      </c>
      <c r="T265" s="560" t="s">
        <v>751</v>
      </c>
      <c r="U265" s="560" t="s">
        <v>751</v>
      </c>
      <c r="V265" s="560" t="s">
        <v>751</v>
      </c>
      <c r="W265" s="570"/>
      <c r="X265" s="570"/>
      <c r="Y265" s="570"/>
      <c r="Z265" s="565"/>
      <c r="AA265" s="565"/>
      <c r="AB265" s="560" t="s">
        <v>751</v>
      </c>
      <c r="AC265" s="565"/>
      <c r="AD265" s="565"/>
      <c r="AE265" s="560" t="s">
        <v>751</v>
      </c>
      <c r="AF265" s="560" t="s">
        <v>751</v>
      </c>
      <c r="AG265" s="560" t="s">
        <v>751</v>
      </c>
      <c r="AH265" s="560" t="s">
        <v>751</v>
      </c>
      <c r="AI265" s="565"/>
      <c r="AJ265" s="565"/>
      <c r="AK265" s="560" t="s">
        <v>751</v>
      </c>
      <c r="AL265" s="565"/>
      <c r="AM265" s="565"/>
      <c r="AN265" s="560" t="s">
        <v>751</v>
      </c>
      <c r="AO265" s="565"/>
      <c r="AP265" s="565"/>
      <c r="AQ265" s="560" t="s">
        <v>751</v>
      </c>
      <c r="AR265" s="566">
        <v>42151</v>
      </c>
      <c r="AS265" s="560" t="s">
        <v>751</v>
      </c>
      <c r="AT265" s="560" t="s">
        <v>751</v>
      </c>
      <c r="AU265" s="560" t="s">
        <v>751</v>
      </c>
      <c r="AV265" s="560" t="s">
        <v>751</v>
      </c>
      <c r="AW265" s="560" t="s">
        <v>751</v>
      </c>
      <c r="AX265" s="560" t="s">
        <v>751</v>
      </c>
      <c r="AY265" s="560" t="s">
        <v>751</v>
      </c>
      <c r="AZ265" s="560" t="s">
        <v>751</v>
      </c>
      <c r="BA265" s="560" t="s">
        <v>751</v>
      </c>
      <c r="BB265" s="565"/>
      <c r="BC265" s="565"/>
      <c r="BD265" s="560" t="s">
        <v>751</v>
      </c>
      <c r="BE265" s="564"/>
      <c r="BF265" s="564"/>
      <c r="BG265" s="560" t="s">
        <v>751</v>
      </c>
      <c r="BH265" s="564"/>
      <c r="BI265" s="564"/>
      <c r="BJ265" s="560" t="s">
        <v>751</v>
      </c>
      <c r="BK265" s="560" t="s">
        <v>751</v>
      </c>
      <c r="BL265" s="560" t="s">
        <v>751</v>
      </c>
      <c r="BM265" s="560" t="s">
        <v>751</v>
      </c>
      <c r="BN265" s="562"/>
      <c r="BO265" s="562"/>
      <c r="BP265" s="560" t="s">
        <v>751</v>
      </c>
      <c r="BQ265" s="560" t="s">
        <v>751</v>
      </c>
      <c r="BR265" s="560" t="s">
        <v>751</v>
      </c>
      <c r="BS265" s="560" t="s">
        <v>751</v>
      </c>
      <c r="BT265" s="562" t="s">
        <v>758</v>
      </c>
      <c r="BU265" s="562" t="s">
        <v>758</v>
      </c>
      <c r="BV265" s="560" t="s">
        <v>751</v>
      </c>
    </row>
    <row r="266" spans="1:74" x14ac:dyDescent="0.25">
      <c r="A266" s="566">
        <v>42152</v>
      </c>
      <c r="B266" s="560" t="s">
        <v>751</v>
      </c>
      <c r="C266" s="560" t="s">
        <v>751</v>
      </c>
      <c r="D266" s="560" t="s">
        <v>751</v>
      </c>
      <c r="E266" s="560" t="s">
        <v>751</v>
      </c>
      <c r="F266" s="560" t="s">
        <v>751</v>
      </c>
      <c r="G266" s="560" t="s">
        <v>751</v>
      </c>
      <c r="H266" s="560" t="s">
        <v>751</v>
      </c>
      <c r="I266" s="560" t="s">
        <v>751</v>
      </c>
      <c r="J266" s="560" t="s">
        <v>751</v>
      </c>
      <c r="K266" s="560" t="s">
        <v>751</v>
      </c>
      <c r="L266" s="560" t="s">
        <v>751</v>
      </c>
      <c r="M266" s="560" t="s">
        <v>751</v>
      </c>
      <c r="N266" s="560" t="s">
        <v>751</v>
      </c>
      <c r="O266" s="560" t="s">
        <v>751</v>
      </c>
      <c r="P266" s="560" t="s">
        <v>751</v>
      </c>
      <c r="Q266" s="560" t="s">
        <v>751</v>
      </c>
      <c r="R266" s="560" t="s">
        <v>751</v>
      </c>
      <c r="S266" s="560" t="s">
        <v>751</v>
      </c>
      <c r="T266" s="560" t="s">
        <v>751</v>
      </c>
      <c r="U266" s="560" t="s">
        <v>751</v>
      </c>
      <c r="V266" s="560" t="s">
        <v>751</v>
      </c>
      <c r="W266" s="570"/>
      <c r="X266" s="570"/>
      <c r="Y266" s="570"/>
      <c r="Z266" s="565"/>
      <c r="AA266" s="565"/>
      <c r="AB266" s="560" t="s">
        <v>751</v>
      </c>
      <c r="AC266" s="565"/>
      <c r="AD266" s="565"/>
      <c r="AE266" s="560" t="s">
        <v>751</v>
      </c>
      <c r="AF266" s="560" t="s">
        <v>751</v>
      </c>
      <c r="AG266" s="560" t="s">
        <v>751</v>
      </c>
      <c r="AH266" s="560" t="s">
        <v>751</v>
      </c>
      <c r="AI266" s="565"/>
      <c r="AJ266" s="565"/>
      <c r="AK266" s="560" t="s">
        <v>751</v>
      </c>
      <c r="AL266" s="565"/>
      <c r="AM266" s="565"/>
      <c r="AN266" s="560" t="s">
        <v>751</v>
      </c>
      <c r="AO266" s="565"/>
      <c r="AP266" s="565"/>
      <c r="AQ266" s="560" t="s">
        <v>751</v>
      </c>
      <c r="AR266" s="566">
        <v>42152</v>
      </c>
      <c r="AS266" s="560" t="s">
        <v>751</v>
      </c>
      <c r="AT266" s="560" t="s">
        <v>751</v>
      </c>
      <c r="AU266" s="560" t="s">
        <v>751</v>
      </c>
      <c r="AV266" s="560" t="s">
        <v>751</v>
      </c>
      <c r="AW266" s="560" t="s">
        <v>751</v>
      </c>
      <c r="AX266" s="560" t="s">
        <v>751</v>
      </c>
      <c r="AY266" s="560" t="s">
        <v>751</v>
      </c>
      <c r="AZ266" s="560" t="s">
        <v>751</v>
      </c>
      <c r="BA266" s="560" t="s">
        <v>751</v>
      </c>
      <c r="BB266" s="565"/>
      <c r="BC266" s="565"/>
      <c r="BD266" s="560" t="s">
        <v>751</v>
      </c>
      <c r="BE266" s="564"/>
      <c r="BF266" s="564"/>
      <c r="BG266" s="560" t="s">
        <v>751</v>
      </c>
      <c r="BH266" s="564"/>
      <c r="BI266" s="564"/>
      <c r="BJ266" s="560" t="s">
        <v>751</v>
      </c>
      <c r="BK266" s="560" t="s">
        <v>751</v>
      </c>
      <c r="BL266" s="560" t="s">
        <v>751</v>
      </c>
      <c r="BM266" s="560" t="s">
        <v>751</v>
      </c>
      <c r="BN266" s="567" t="s">
        <v>751</v>
      </c>
      <c r="BO266" s="562"/>
      <c r="BP266" s="560" t="s">
        <v>751</v>
      </c>
      <c r="BQ266" s="560" t="s">
        <v>751</v>
      </c>
      <c r="BR266" s="560" t="s">
        <v>751</v>
      </c>
      <c r="BS266" s="560" t="s">
        <v>751</v>
      </c>
      <c r="BT266" s="562" t="s">
        <v>758</v>
      </c>
      <c r="BU266" s="562" t="s">
        <v>758</v>
      </c>
      <c r="BV266" s="560" t="s">
        <v>751</v>
      </c>
    </row>
    <row r="267" spans="1:74" x14ac:dyDescent="0.25">
      <c r="A267" s="566">
        <v>42153</v>
      </c>
      <c r="B267" s="560" t="s">
        <v>751</v>
      </c>
      <c r="C267" s="560" t="s">
        <v>751</v>
      </c>
      <c r="D267" s="560" t="s">
        <v>751</v>
      </c>
      <c r="E267" s="560" t="s">
        <v>751</v>
      </c>
      <c r="F267" s="560" t="s">
        <v>751</v>
      </c>
      <c r="G267" s="560" t="s">
        <v>751</v>
      </c>
      <c r="H267" s="560" t="s">
        <v>751</v>
      </c>
      <c r="I267" s="560" t="s">
        <v>751</v>
      </c>
      <c r="J267" s="560" t="s">
        <v>751</v>
      </c>
      <c r="K267" s="560" t="s">
        <v>751</v>
      </c>
      <c r="L267" s="560" t="s">
        <v>751</v>
      </c>
      <c r="M267" s="560" t="s">
        <v>751</v>
      </c>
      <c r="N267" s="560" t="s">
        <v>751</v>
      </c>
      <c r="O267" s="560" t="s">
        <v>751</v>
      </c>
      <c r="P267" s="560" t="s">
        <v>751</v>
      </c>
      <c r="Q267" s="560" t="s">
        <v>751</v>
      </c>
      <c r="R267" s="560" t="s">
        <v>751</v>
      </c>
      <c r="S267" s="560" t="s">
        <v>751</v>
      </c>
      <c r="T267" s="560" t="s">
        <v>751</v>
      </c>
      <c r="U267" s="560" t="s">
        <v>751</v>
      </c>
      <c r="V267" s="560" t="s">
        <v>751</v>
      </c>
      <c r="W267" s="570"/>
      <c r="X267" s="570"/>
      <c r="Y267" s="570"/>
      <c r="Z267" s="565"/>
      <c r="AA267" s="565"/>
      <c r="AB267" s="560" t="s">
        <v>751</v>
      </c>
      <c r="AC267" s="565"/>
      <c r="AD267" s="565"/>
      <c r="AE267" s="560" t="s">
        <v>751</v>
      </c>
      <c r="AF267" s="560" t="s">
        <v>751</v>
      </c>
      <c r="AG267" s="560" t="s">
        <v>751</v>
      </c>
      <c r="AH267" s="560" t="s">
        <v>751</v>
      </c>
      <c r="AI267" s="565"/>
      <c r="AJ267" s="565"/>
      <c r="AK267" s="560" t="s">
        <v>751</v>
      </c>
      <c r="AL267" s="565"/>
      <c r="AM267" s="565"/>
      <c r="AN267" s="560" t="s">
        <v>751</v>
      </c>
      <c r="AO267" s="565"/>
      <c r="AP267" s="565"/>
      <c r="AQ267" s="560" t="s">
        <v>751</v>
      </c>
      <c r="AR267" s="566">
        <v>42153</v>
      </c>
      <c r="AS267" s="560" t="s">
        <v>751</v>
      </c>
      <c r="AT267" s="560" t="s">
        <v>751</v>
      </c>
      <c r="AU267" s="560" t="s">
        <v>751</v>
      </c>
      <c r="AV267" s="560" t="s">
        <v>751</v>
      </c>
      <c r="AW267" s="560" t="s">
        <v>751</v>
      </c>
      <c r="AX267" s="560" t="s">
        <v>751</v>
      </c>
      <c r="AY267" s="560" t="s">
        <v>751</v>
      </c>
      <c r="AZ267" s="560" t="s">
        <v>751</v>
      </c>
      <c r="BA267" s="560" t="s">
        <v>751</v>
      </c>
      <c r="BB267" s="565"/>
      <c r="BC267" s="565"/>
      <c r="BD267" s="560" t="s">
        <v>751</v>
      </c>
      <c r="BE267" s="564"/>
      <c r="BF267" s="564"/>
      <c r="BG267" s="560" t="s">
        <v>751</v>
      </c>
      <c r="BH267" s="564"/>
      <c r="BI267" s="564"/>
      <c r="BJ267" s="560" t="s">
        <v>751</v>
      </c>
      <c r="BK267" s="560" t="s">
        <v>751</v>
      </c>
      <c r="BL267" s="560" t="s">
        <v>751</v>
      </c>
      <c r="BM267" s="560" t="s">
        <v>751</v>
      </c>
      <c r="BN267" s="562"/>
      <c r="BO267" s="562"/>
      <c r="BP267" s="560" t="s">
        <v>751</v>
      </c>
      <c r="BQ267" s="560" t="s">
        <v>751</v>
      </c>
      <c r="BR267" s="560" t="s">
        <v>751</v>
      </c>
      <c r="BS267" s="560" t="s">
        <v>751</v>
      </c>
      <c r="BT267" s="562" t="s">
        <v>758</v>
      </c>
      <c r="BU267" s="562" t="s">
        <v>758</v>
      </c>
      <c r="BV267" s="560" t="s">
        <v>751</v>
      </c>
    </row>
    <row r="268" spans="1:74" x14ac:dyDescent="0.25">
      <c r="A268" s="566">
        <v>42154</v>
      </c>
      <c r="B268" s="560" t="s">
        <v>751</v>
      </c>
      <c r="C268" s="560" t="s">
        <v>751</v>
      </c>
      <c r="D268" s="560" t="s">
        <v>751</v>
      </c>
      <c r="E268" s="560" t="s">
        <v>751</v>
      </c>
      <c r="F268" s="560" t="s">
        <v>751</v>
      </c>
      <c r="G268" s="560" t="s">
        <v>751</v>
      </c>
      <c r="H268" s="560" t="s">
        <v>751</v>
      </c>
      <c r="I268" s="560" t="s">
        <v>751</v>
      </c>
      <c r="J268" s="560" t="s">
        <v>751</v>
      </c>
      <c r="K268" s="560" t="s">
        <v>751</v>
      </c>
      <c r="L268" s="560" t="s">
        <v>751</v>
      </c>
      <c r="M268" s="560" t="s">
        <v>751</v>
      </c>
      <c r="N268" s="560" t="s">
        <v>751</v>
      </c>
      <c r="O268" s="560" t="s">
        <v>751</v>
      </c>
      <c r="P268" s="560" t="s">
        <v>751</v>
      </c>
      <c r="Q268" s="560" t="s">
        <v>751</v>
      </c>
      <c r="R268" s="560" t="s">
        <v>751</v>
      </c>
      <c r="S268" s="560" t="s">
        <v>751</v>
      </c>
      <c r="T268" s="560" t="s">
        <v>751</v>
      </c>
      <c r="U268" s="560" t="s">
        <v>751</v>
      </c>
      <c r="V268" s="560" t="s">
        <v>751</v>
      </c>
      <c r="W268" s="570"/>
      <c r="X268" s="570"/>
      <c r="Y268" s="570"/>
      <c r="Z268" s="565"/>
      <c r="AA268" s="565"/>
      <c r="AB268" s="561" t="s">
        <v>758</v>
      </c>
      <c r="AC268" s="565"/>
      <c r="AD268" s="565"/>
      <c r="AE268" s="560" t="s">
        <v>751</v>
      </c>
      <c r="AF268" s="560" t="s">
        <v>751</v>
      </c>
      <c r="AG268" s="560" t="s">
        <v>751</v>
      </c>
      <c r="AH268" s="560" t="s">
        <v>751</v>
      </c>
      <c r="AI268" s="565"/>
      <c r="AJ268" s="565"/>
      <c r="AK268" s="560" t="s">
        <v>751</v>
      </c>
      <c r="AL268" s="565"/>
      <c r="AM268" s="565"/>
      <c r="AN268" s="560" t="s">
        <v>751</v>
      </c>
      <c r="AO268" s="565"/>
      <c r="AP268" s="565"/>
      <c r="AQ268" s="560" t="s">
        <v>751</v>
      </c>
      <c r="AR268" s="566">
        <v>42154</v>
      </c>
      <c r="AS268" s="560" t="s">
        <v>751</v>
      </c>
      <c r="AT268" s="560" t="s">
        <v>751</v>
      </c>
      <c r="AU268" s="560" t="s">
        <v>751</v>
      </c>
      <c r="AV268" s="560" t="s">
        <v>751</v>
      </c>
      <c r="AW268" s="560" t="s">
        <v>751</v>
      </c>
      <c r="AX268" s="560" t="s">
        <v>751</v>
      </c>
      <c r="AY268" s="560" t="s">
        <v>751</v>
      </c>
      <c r="AZ268" s="560" t="s">
        <v>751</v>
      </c>
      <c r="BA268" s="560" t="s">
        <v>751</v>
      </c>
      <c r="BB268" s="565"/>
      <c r="BC268" s="565"/>
      <c r="BD268" s="560" t="s">
        <v>751</v>
      </c>
      <c r="BE268" s="564"/>
      <c r="BF268" s="564"/>
      <c r="BG268" s="560" t="s">
        <v>751</v>
      </c>
      <c r="BH268" s="564"/>
      <c r="BI268" s="564"/>
      <c r="BJ268" s="560" t="s">
        <v>751</v>
      </c>
      <c r="BK268" s="560" t="s">
        <v>751</v>
      </c>
      <c r="BL268" s="560" t="s">
        <v>751</v>
      </c>
      <c r="BM268" s="560" t="s">
        <v>751</v>
      </c>
      <c r="BN268" s="562"/>
      <c r="BO268" s="562"/>
      <c r="BP268" s="560" t="s">
        <v>751</v>
      </c>
      <c r="BQ268" s="560" t="s">
        <v>751</v>
      </c>
      <c r="BR268" s="560" t="s">
        <v>751</v>
      </c>
      <c r="BS268" s="560" t="s">
        <v>751</v>
      </c>
      <c r="BT268" s="562" t="s">
        <v>758</v>
      </c>
      <c r="BU268" s="562" t="s">
        <v>758</v>
      </c>
      <c r="BV268" s="560" t="s">
        <v>751</v>
      </c>
    </row>
    <row r="269" spans="1:74" x14ac:dyDescent="0.25">
      <c r="A269" s="566">
        <v>42155</v>
      </c>
      <c r="B269" s="560" t="s">
        <v>751</v>
      </c>
      <c r="C269" s="560" t="s">
        <v>751</v>
      </c>
      <c r="D269" s="560" t="s">
        <v>751</v>
      </c>
      <c r="E269" s="560" t="s">
        <v>751</v>
      </c>
      <c r="F269" s="560" t="s">
        <v>751</v>
      </c>
      <c r="G269" s="560" t="s">
        <v>751</v>
      </c>
      <c r="H269" s="560" t="s">
        <v>751</v>
      </c>
      <c r="I269" s="560" t="s">
        <v>751</v>
      </c>
      <c r="J269" s="560" t="s">
        <v>751</v>
      </c>
      <c r="K269" s="560" t="s">
        <v>751</v>
      </c>
      <c r="L269" s="560" t="s">
        <v>751</v>
      </c>
      <c r="M269" s="560" t="s">
        <v>751</v>
      </c>
      <c r="N269" s="560" t="s">
        <v>751</v>
      </c>
      <c r="O269" s="560" t="s">
        <v>751</v>
      </c>
      <c r="P269" s="560" t="s">
        <v>751</v>
      </c>
      <c r="Q269" s="560" t="s">
        <v>751</v>
      </c>
      <c r="R269" s="560" t="s">
        <v>751</v>
      </c>
      <c r="S269" s="560" t="s">
        <v>751</v>
      </c>
      <c r="T269" s="560" t="s">
        <v>751</v>
      </c>
      <c r="U269" s="560" t="s">
        <v>751</v>
      </c>
      <c r="V269" s="560" t="s">
        <v>751</v>
      </c>
      <c r="W269" s="570"/>
      <c r="X269" s="570"/>
      <c r="Y269" s="570"/>
      <c r="Z269" s="565"/>
      <c r="AA269" s="565"/>
      <c r="AB269" s="560" t="s">
        <v>751</v>
      </c>
      <c r="AC269" s="565"/>
      <c r="AD269" s="565"/>
      <c r="AE269" s="560" t="s">
        <v>751</v>
      </c>
      <c r="AF269" s="560" t="s">
        <v>751</v>
      </c>
      <c r="AG269" s="560" t="s">
        <v>751</v>
      </c>
      <c r="AH269" s="560" t="s">
        <v>751</v>
      </c>
      <c r="AI269" s="565"/>
      <c r="AJ269" s="565"/>
      <c r="AK269" s="560" t="s">
        <v>751</v>
      </c>
      <c r="AL269" s="565"/>
      <c r="AM269" s="565"/>
      <c r="AN269" s="560" t="s">
        <v>751</v>
      </c>
      <c r="AO269" s="565"/>
      <c r="AP269" s="565"/>
      <c r="AQ269" s="560" t="s">
        <v>751</v>
      </c>
      <c r="AR269" s="566">
        <v>42155</v>
      </c>
      <c r="AS269" s="560" t="s">
        <v>751</v>
      </c>
      <c r="AT269" s="560" t="s">
        <v>751</v>
      </c>
      <c r="AU269" s="560" t="s">
        <v>751</v>
      </c>
      <c r="AV269" s="560" t="s">
        <v>751</v>
      </c>
      <c r="AW269" s="560" t="s">
        <v>751</v>
      </c>
      <c r="AX269" s="560" t="s">
        <v>751</v>
      </c>
      <c r="AY269" s="560" t="s">
        <v>751</v>
      </c>
      <c r="AZ269" s="560" t="s">
        <v>751</v>
      </c>
      <c r="BA269" s="560" t="s">
        <v>751</v>
      </c>
      <c r="BB269" s="565"/>
      <c r="BC269" s="565"/>
      <c r="BD269" s="567" t="s">
        <v>751</v>
      </c>
      <c r="BE269" s="564"/>
      <c r="BF269" s="564"/>
      <c r="BG269" s="560" t="s">
        <v>751</v>
      </c>
      <c r="BH269" s="564"/>
      <c r="BI269" s="564"/>
      <c r="BJ269" s="560" t="s">
        <v>751</v>
      </c>
      <c r="BK269" s="560" t="s">
        <v>751</v>
      </c>
      <c r="BL269" s="560" t="s">
        <v>751</v>
      </c>
      <c r="BM269" s="560" t="s">
        <v>751</v>
      </c>
      <c r="BN269" s="562"/>
      <c r="BO269" s="562"/>
      <c r="BP269" s="560" t="s">
        <v>751</v>
      </c>
      <c r="BQ269" s="560" t="s">
        <v>751</v>
      </c>
      <c r="BR269" s="560" t="s">
        <v>751</v>
      </c>
      <c r="BS269" s="560" t="s">
        <v>751</v>
      </c>
      <c r="BT269" s="562" t="s">
        <v>758</v>
      </c>
      <c r="BU269" s="562" t="s">
        <v>758</v>
      </c>
      <c r="BV269" s="560" t="s">
        <v>751</v>
      </c>
    </row>
    <row r="270" spans="1:74" x14ac:dyDescent="0.25">
      <c r="A270" s="566">
        <v>42156</v>
      </c>
      <c r="B270" s="560" t="s">
        <v>751</v>
      </c>
      <c r="C270" s="560" t="s">
        <v>751</v>
      </c>
      <c r="D270" s="560" t="s">
        <v>751</v>
      </c>
      <c r="E270" s="560" t="s">
        <v>751</v>
      </c>
      <c r="F270" s="560" t="s">
        <v>751</v>
      </c>
      <c r="G270" s="560" t="s">
        <v>751</v>
      </c>
      <c r="H270" s="560" t="s">
        <v>751</v>
      </c>
      <c r="I270" s="560" t="s">
        <v>751</v>
      </c>
      <c r="J270" s="560" t="s">
        <v>751</v>
      </c>
      <c r="K270" s="560" t="s">
        <v>751</v>
      </c>
      <c r="L270" s="560" t="s">
        <v>751</v>
      </c>
      <c r="M270" s="560" t="s">
        <v>751</v>
      </c>
      <c r="N270" s="560" t="s">
        <v>751</v>
      </c>
      <c r="O270" s="560" t="s">
        <v>751</v>
      </c>
      <c r="P270" s="560" t="s">
        <v>751</v>
      </c>
      <c r="Q270" s="560" t="s">
        <v>751</v>
      </c>
      <c r="R270" s="560" t="s">
        <v>751</v>
      </c>
      <c r="S270" s="560" t="s">
        <v>751</v>
      </c>
      <c r="T270" s="560" t="s">
        <v>751</v>
      </c>
      <c r="U270" s="560" t="s">
        <v>751</v>
      </c>
      <c r="V270" s="560" t="s">
        <v>751</v>
      </c>
      <c r="W270" s="570"/>
      <c r="X270" s="570"/>
      <c r="Y270" s="570"/>
      <c r="Z270" s="565"/>
      <c r="AA270" s="565"/>
      <c r="AB270" s="560" t="s">
        <v>751</v>
      </c>
      <c r="AC270" s="565"/>
      <c r="AD270" s="565"/>
      <c r="AE270" s="560" t="s">
        <v>751</v>
      </c>
      <c r="AF270" s="560" t="s">
        <v>751</v>
      </c>
      <c r="AG270" s="560" t="s">
        <v>751</v>
      </c>
      <c r="AH270" s="560" t="s">
        <v>751</v>
      </c>
      <c r="AI270" s="565"/>
      <c r="AJ270" s="565"/>
      <c r="AK270" s="560" t="s">
        <v>751</v>
      </c>
      <c r="AL270" s="565"/>
      <c r="AM270" s="565"/>
      <c r="AN270" s="560" t="s">
        <v>751</v>
      </c>
      <c r="AO270" s="565"/>
      <c r="AP270" s="565"/>
      <c r="AQ270" s="560" t="s">
        <v>751</v>
      </c>
      <c r="AR270" s="566">
        <v>42156</v>
      </c>
      <c r="AS270" s="560" t="s">
        <v>751</v>
      </c>
      <c r="AT270" s="560" t="s">
        <v>751</v>
      </c>
      <c r="AU270" s="560" t="s">
        <v>751</v>
      </c>
      <c r="AV270" s="560" t="s">
        <v>751</v>
      </c>
      <c r="AW270" s="560" t="s">
        <v>751</v>
      </c>
      <c r="AX270" s="560" t="s">
        <v>751</v>
      </c>
      <c r="AY270" s="560" t="s">
        <v>751</v>
      </c>
      <c r="AZ270" s="560" t="s">
        <v>751</v>
      </c>
      <c r="BA270" s="560" t="s">
        <v>751</v>
      </c>
      <c r="BB270" s="565"/>
      <c r="BC270" s="565"/>
      <c r="BD270" s="560" t="s">
        <v>751</v>
      </c>
      <c r="BE270" s="564"/>
      <c r="BF270" s="564"/>
      <c r="BG270" s="560" t="s">
        <v>751</v>
      </c>
      <c r="BH270" s="564"/>
      <c r="BI270" s="564"/>
      <c r="BJ270" s="560" t="s">
        <v>751</v>
      </c>
      <c r="BK270" s="560" t="s">
        <v>751</v>
      </c>
      <c r="BL270" s="560" t="s">
        <v>751</v>
      </c>
      <c r="BM270" s="560" t="s">
        <v>751</v>
      </c>
      <c r="BN270" s="567" t="s">
        <v>751</v>
      </c>
      <c r="BO270" s="562"/>
      <c r="BP270" s="560" t="s">
        <v>751</v>
      </c>
      <c r="BQ270" s="560" t="s">
        <v>751</v>
      </c>
      <c r="BR270" s="560" t="s">
        <v>751</v>
      </c>
      <c r="BS270" s="560" t="s">
        <v>751</v>
      </c>
      <c r="BT270" s="562" t="s">
        <v>758</v>
      </c>
      <c r="BU270" s="562" t="s">
        <v>758</v>
      </c>
      <c r="BV270" s="560" t="s">
        <v>751</v>
      </c>
    </row>
    <row r="271" spans="1:74" x14ac:dyDescent="0.25">
      <c r="A271" s="566">
        <v>42157</v>
      </c>
      <c r="B271" s="560" t="s">
        <v>751</v>
      </c>
      <c r="C271" s="560" t="s">
        <v>751</v>
      </c>
      <c r="D271" s="560" t="s">
        <v>751</v>
      </c>
      <c r="E271" s="560" t="s">
        <v>751</v>
      </c>
      <c r="F271" s="560" t="s">
        <v>751</v>
      </c>
      <c r="G271" s="560" t="s">
        <v>751</v>
      </c>
      <c r="H271" s="560" t="s">
        <v>751</v>
      </c>
      <c r="I271" s="560" t="s">
        <v>751</v>
      </c>
      <c r="J271" s="560" t="s">
        <v>751</v>
      </c>
      <c r="K271" s="560" t="s">
        <v>751</v>
      </c>
      <c r="L271" s="560" t="s">
        <v>751</v>
      </c>
      <c r="M271" s="560" t="s">
        <v>751</v>
      </c>
      <c r="N271" s="560" t="s">
        <v>751</v>
      </c>
      <c r="O271" s="560" t="s">
        <v>751</v>
      </c>
      <c r="P271" s="560" t="s">
        <v>751</v>
      </c>
      <c r="Q271" s="560" t="s">
        <v>751</v>
      </c>
      <c r="R271" s="560" t="s">
        <v>751</v>
      </c>
      <c r="S271" s="567" t="s">
        <v>751</v>
      </c>
      <c r="T271" s="560" t="s">
        <v>751</v>
      </c>
      <c r="U271" s="560" t="s">
        <v>751</v>
      </c>
      <c r="V271" s="560" t="s">
        <v>751</v>
      </c>
      <c r="W271" s="570"/>
      <c r="X271" s="570"/>
      <c r="Y271" s="570"/>
      <c r="Z271" s="565"/>
      <c r="AA271" s="565"/>
      <c r="AB271" s="560" t="s">
        <v>751</v>
      </c>
      <c r="AC271" s="565"/>
      <c r="AD271" s="565"/>
      <c r="AE271" s="560" t="s">
        <v>751</v>
      </c>
      <c r="AF271" s="560" t="s">
        <v>751</v>
      </c>
      <c r="AG271" s="560" t="s">
        <v>751</v>
      </c>
      <c r="AH271" s="560" t="s">
        <v>751</v>
      </c>
      <c r="AI271" s="565"/>
      <c r="AJ271" s="565"/>
      <c r="AK271" s="560" t="s">
        <v>751</v>
      </c>
      <c r="AL271" s="565"/>
      <c r="AM271" s="565"/>
      <c r="AN271" s="560" t="s">
        <v>751</v>
      </c>
      <c r="AO271" s="565"/>
      <c r="AP271" s="565"/>
      <c r="AQ271" s="560" t="s">
        <v>751</v>
      </c>
      <c r="AR271" s="566">
        <v>42157</v>
      </c>
      <c r="AS271" s="560" t="s">
        <v>751</v>
      </c>
      <c r="AT271" s="560" t="s">
        <v>751</v>
      </c>
      <c r="AU271" s="560" t="s">
        <v>751</v>
      </c>
      <c r="AV271" s="560" t="s">
        <v>751</v>
      </c>
      <c r="AW271" s="560" t="s">
        <v>751</v>
      </c>
      <c r="AX271" s="560" t="s">
        <v>751</v>
      </c>
      <c r="AY271" s="560" t="s">
        <v>751</v>
      </c>
      <c r="AZ271" s="560" t="s">
        <v>751</v>
      </c>
      <c r="BA271" s="560" t="s">
        <v>751</v>
      </c>
      <c r="BB271" s="565"/>
      <c r="BC271" s="565"/>
      <c r="BD271" s="560" t="s">
        <v>751</v>
      </c>
      <c r="BE271" s="564"/>
      <c r="BF271" s="564"/>
      <c r="BG271" s="560" t="s">
        <v>751</v>
      </c>
      <c r="BH271" s="564"/>
      <c r="BI271" s="564"/>
      <c r="BJ271" s="560" t="s">
        <v>751</v>
      </c>
      <c r="BK271" s="560" t="s">
        <v>751</v>
      </c>
      <c r="BL271" s="560" t="s">
        <v>751</v>
      </c>
      <c r="BM271" s="560" t="s">
        <v>751</v>
      </c>
      <c r="BN271" s="567" t="s">
        <v>751</v>
      </c>
      <c r="BO271" s="562"/>
      <c r="BP271" s="560" t="s">
        <v>751</v>
      </c>
      <c r="BQ271" s="560" t="s">
        <v>751</v>
      </c>
      <c r="BR271" s="560" t="s">
        <v>751</v>
      </c>
      <c r="BS271" s="560" t="s">
        <v>751</v>
      </c>
      <c r="BT271" s="562" t="s">
        <v>758</v>
      </c>
      <c r="BU271" s="562" t="s">
        <v>758</v>
      </c>
      <c r="BV271" s="560" t="s">
        <v>751</v>
      </c>
    </row>
    <row r="272" spans="1:74" x14ac:dyDescent="0.25">
      <c r="A272" s="566">
        <v>42158</v>
      </c>
      <c r="B272" s="560" t="s">
        <v>751</v>
      </c>
      <c r="C272" s="560" t="s">
        <v>751</v>
      </c>
      <c r="D272" s="560" t="s">
        <v>751</v>
      </c>
      <c r="E272" s="560" t="s">
        <v>751</v>
      </c>
      <c r="F272" s="560" t="s">
        <v>751</v>
      </c>
      <c r="G272" s="560" t="s">
        <v>751</v>
      </c>
      <c r="H272" s="560" t="s">
        <v>751</v>
      </c>
      <c r="I272" s="560" t="s">
        <v>751</v>
      </c>
      <c r="J272" s="560" t="s">
        <v>751</v>
      </c>
      <c r="K272" s="560" t="s">
        <v>751</v>
      </c>
      <c r="L272" s="560" t="s">
        <v>751</v>
      </c>
      <c r="M272" s="560" t="s">
        <v>751</v>
      </c>
      <c r="N272" s="560" t="s">
        <v>751</v>
      </c>
      <c r="O272" s="560" t="s">
        <v>751</v>
      </c>
      <c r="P272" s="560" t="s">
        <v>751</v>
      </c>
      <c r="Q272" s="567" t="s">
        <v>751</v>
      </c>
      <c r="R272" s="567" t="s">
        <v>751</v>
      </c>
      <c r="S272" s="567" t="s">
        <v>751</v>
      </c>
      <c r="T272" s="560" t="s">
        <v>751</v>
      </c>
      <c r="U272" s="560" t="s">
        <v>751</v>
      </c>
      <c r="V272" s="560" t="s">
        <v>751</v>
      </c>
      <c r="W272" s="570"/>
      <c r="X272" s="570"/>
      <c r="Y272" s="570"/>
      <c r="Z272" s="565"/>
      <c r="AA272" s="565"/>
      <c r="AB272" s="567" t="s">
        <v>751</v>
      </c>
      <c r="AC272" s="565"/>
      <c r="AD272" s="565"/>
      <c r="AE272" s="560" t="s">
        <v>751</v>
      </c>
      <c r="AF272" s="560" t="s">
        <v>751</v>
      </c>
      <c r="AG272" s="560" t="s">
        <v>751</v>
      </c>
      <c r="AH272" s="560" t="s">
        <v>751</v>
      </c>
      <c r="AI272" s="565"/>
      <c r="AJ272" s="565"/>
      <c r="AK272" s="560" t="s">
        <v>751</v>
      </c>
      <c r="AL272" s="565"/>
      <c r="AM272" s="565"/>
      <c r="AN272" s="560" t="s">
        <v>751</v>
      </c>
      <c r="AO272" s="565"/>
      <c r="AP272" s="565"/>
      <c r="AQ272" s="560" t="s">
        <v>751</v>
      </c>
      <c r="AR272" s="566">
        <v>42158</v>
      </c>
      <c r="AS272" s="560" t="s">
        <v>751</v>
      </c>
      <c r="AT272" s="560" t="s">
        <v>751</v>
      </c>
      <c r="AU272" s="560" t="s">
        <v>751</v>
      </c>
      <c r="AV272" s="560" t="s">
        <v>751</v>
      </c>
      <c r="AW272" s="560" t="s">
        <v>751</v>
      </c>
      <c r="AX272" s="560" t="s">
        <v>751</v>
      </c>
      <c r="AY272" s="560" t="s">
        <v>751</v>
      </c>
      <c r="AZ272" s="560" t="s">
        <v>751</v>
      </c>
      <c r="BA272" s="560" t="s">
        <v>751</v>
      </c>
      <c r="BB272" s="565"/>
      <c r="BC272" s="565"/>
      <c r="BD272" s="560" t="s">
        <v>751</v>
      </c>
      <c r="BE272" s="564"/>
      <c r="BF272" s="564"/>
      <c r="BG272" s="560" t="s">
        <v>751</v>
      </c>
      <c r="BH272" s="564"/>
      <c r="BI272" s="564"/>
      <c r="BJ272" s="560" t="s">
        <v>751</v>
      </c>
      <c r="BK272" s="560" t="s">
        <v>751</v>
      </c>
      <c r="BL272" s="560" t="s">
        <v>751</v>
      </c>
      <c r="BM272" s="560" t="s">
        <v>751</v>
      </c>
      <c r="BN272" s="562"/>
      <c r="BO272" s="562"/>
      <c r="BP272" s="560" t="s">
        <v>751</v>
      </c>
      <c r="BQ272" s="560" t="s">
        <v>751</v>
      </c>
      <c r="BR272" s="560" t="s">
        <v>751</v>
      </c>
      <c r="BS272" s="560" t="s">
        <v>751</v>
      </c>
      <c r="BT272" s="562" t="s">
        <v>758</v>
      </c>
      <c r="BU272" s="562" t="s">
        <v>758</v>
      </c>
      <c r="BV272" s="560" t="s">
        <v>751</v>
      </c>
    </row>
    <row r="273" spans="1:74" x14ac:dyDescent="0.25">
      <c r="A273" s="566">
        <v>42159</v>
      </c>
      <c r="B273" s="560" t="s">
        <v>751</v>
      </c>
      <c r="C273" s="560" t="s">
        <v>751</v>
      </c>
      <c r="D273" s="560" t="s">
        <v>751</v>
      </c>
      <c r="E273" s="560" t="s">
        <v>751</v>
      </c>
      <c r="F273" s="560" t="s">
        <v>751</v>
      </c>
      <c r="G273" s="560" t="s">
        <v>751</v>
      </c>
      <c r="H273" s="560" t="s">
        <v>751</v>
      </c>
      <c r="I273" s="560" t="s">
        <v>751</v>
      </c>
      <c r="J273" s="560" t="s">
        <v>751</v>
      </c>
      <c r="K273" s="560" t="s">
        <v>751</v>
      </c>
      <c r="L273" s="560" t="s">
        <v>751</v>
      </c>
      <c r="M273" s="560" t="s">
        <v>751</v>
      </c>
      <c r="N273" s="560" t="s">
        <v>751</v>
      </c>
      <c r="O273" s="560" t="s">
        <v>751</v>
      </c>
      <c r="P273" s="560" t="s">
        <v>751</v>
      </c>
      <c r="Q273" s="567" t="s">
        <v>751</v>
      </c>
      <c r="R273" s="567" t="s">
        <v>751</v>
      </c>
      <c r="S273" s="567" t="s">
        <v>751</v>
      </c>
      <c r="T273" s="560" t="s">
        <v>751</v>
      </c>
      <c r="U273" s="560" t="s">
        <v>751</v>
      </c>
      <c r="V273" s="560" t="s">
        <v>751</v>
      </c>
      <c r="W273" s="570"/>
      <c r="X273" s="570"/>
      <c r="Y273" s="570"/>
      <c r="Z273" s="565"/>
      <c r="AA273" s="565"/>
      <c r="AB273" s="567" t="s">
        <v>751</v>
      </c>
      <c r="AC273" s="565"/>
      <c r="AD273" s="565"/>
      <c r="AE273" s="560" t="s">
        <v>751</v>
      </c>
      <c r="AF273" s="560" t="s">
        <v>751</v>
      </c>
      <c r="AG273" s="560" t="s">
        <v>751</v>
      </c>
      <c r="AH273" s="560" t="s">
        <v>751</v>
      </c>
      <c r="AI273" s="565"/>
      <c r="AJ273" s="565"/>
      <c r="AK273" s="560" t="s">
        <v>751</v>
      </c>
      <c r="AL273" s="565"/>
      <c r="AM273" s="565"/>
      <c r="AN273" s="560" t="s">
        <v>751</v>
      </c>
      <c r="AO273" s="565"/>
      <c r="AP273" s="565"/>
      <c r="AQ273" s="560" t="s">
        <v>751</v>
      </c>
      <c r="AR273" s="566">
        <v>42159</v>
      </c>
      <c r="AS273" s="560" t="s">
        <v>751</v>
      </c>
      <c r="AT273" s="560" t="s">
        <v>751</v>
      </c>
      <c r="AU273" s="560" t="s">
        <v>751</v>
      </c>
      <c r="AV273" s="560" t="s">
        <v>751</v>
      </c>
      <c r="AW273" s="560" t="s">
        <v>751</v>
      </c>
      <c r="AX273" s="560" t="s">
        <v>751</v>
      </c>
      <c r="AY273" s="560" t="s">
        <v>751</v>
      </c>
      <c r="AZ273" s="560" t="s">
        <v>751</v>
      </c>
      <c r="BA273" s="560" t="s">
        <v>751</v>
      </c>
      <c r="BB273" s="565"/>
      <c r="BC273" s="565"/>
      <c r="BD273" s="560" t="s">
        <v>751</v>
      </c>
      <c r="BE273" s="564"/>
      <c r="BF273" s="564"/>
      <c r="BG273" s="560" t="s">
        <v>751</v>
      </c>
      <c r="BH273" s="564"/>
      <c r="BI273" s="564"/>
      <c r="BJ273" s="560" t="s">
        <v>751</v>
      </c>
      <c r="BK273" s="560" t="s">
        <v>751</v>
      </c>
      <c r="BL273" s="560" t="s">
        <v>751</v>
      </c>
      <c r="BM273" s="560" t="s">
        <v>751</v>
      </c>
      <c r="BN273" s="562"/>
      <c r="BO273" s="567" t="s">
        <v>751</v>
      </c>
      <c r="BP273" s="560" t="s">
        <v>751</v>
      </c>
      <c r="BQ273" s="560" t="s">
        <v>751</v>
      </c>
      <c r="BR273" s="560" t="s">
        <v>751</v>
      </c>
      <c r="BS273" s="560" t="s">
        <v>751</v>
      </c>
      <c r="BT273" s="562" t="s">
        <v>758</v>
      </c>
      <c r="BU273" s="562" t="s">
        <v>758</v>
      </c>
      <c r="BV273" s="560" t="s">
        <v>751</v>
      </c>
    </row>
    <row r="274" spans="1:74" x14ac:dyDescent="0.25">
      <c r="A274" s="566">
        <v>42160</v>
      </c>
      <c r="B274" s="560" t="s">
        <v>751</v>
      </c>
      <c r="C274" s="560" t="s">
        <v>751</v>
      </c>
      <c r="D274" s="560" t="s">
        <v>751</v>
      </c>
      <c r="E274" s="560" t="s">
        <v>751</v>
      </c>
      <c r="F274" s="560" t="s">
        <v>751</v>
      </c>
      <c r="G274" s="560" t="s">
        <v>751</v>
      </c>
      <c r="H274" s="560" t="s">
        <v>751</v>
      </c>
      <c r="I274" s="560" t="s">
        <v>751</v>
      </c>
      <c r="J274" s="560" t="s">
        <v>751</v>
      </c>
      <c r="K274" s="560" t="s">
        <v>751</v>
      </c>
      <c r="L274" s="560" t="s">
        <v>751</v>
      </c>
      <c r="M274" s="560" t="s">
        <v>751</v>
      </c>
      <c r="N274" s="560" t="s">
        <v>751</v>
      </c>
      <c r="O274" s="560" t="s">
        <v>751</v>
      </c>
      <c r="P274" s="560" t="s">
        <v>751</v>
      </c>
      <c r="Q274" s="567" t="s">
        <v>751</v>
      </c>
      <c r="R274" s="567" t="s">
        <v>751</v>
      </c>
      <c r="S274" s="567" t="s">
        <v>751</v>
      </c>
      <c r="T274" s="560" t="s">
        <v>751</v>
      </c>
      <c r="U274" s="560" t="s">
        <v>751</v>
      </c>
      <c r="V274" s="560" t="s">
        <v>751</v>
      </c>
      <c r="W274" s="570"/>
      <c r="X274" s="570"/>
      <c r="Y274" s="570"/>
      <c r="Z274" s="565"/>
      <c r="AA274" s="565"/>
      <c r="AB274" s="567" t="s">
        <v>751</v>
      </c>
      <c r="AC274" s="565"/>
      <c r="AD274" s="565"/>
      <c r="AE274" s="560" t="s">
        <v>751</v>
      </c>
      <c r="AF274" s="560" t="s">
        <v>751</v>
      </c>
      <c r="AG274" s="560" t="s">
        <v>751</v>
      </c>
      <c r="AH274" s="560" t="s">
        <v>751</v>
      </c>
      <c r="AI274" s="565"/>
      <c r="AJ274" s="565"/>
      <c r="AK274" s="560" t="s">
        <v>751</v>
      </c>
      <c r="AL274" s="565"/>
      <c r="AM274" s="565"/>
      <c r="AN274" s="560" t="s">
        <v>751</v>
      </c>
      <c r="AO274" s="565"/>
      <c r="AP274" s="565"/>
      <c r="AQ274" s="560" t="s">
        <v>751</v>
      </c>
      <c r="AR274" s="566">
        <v>42160</v>
      </c>
      <c r="AS274" s="560" t="s">
        <v>751</v>
      </c>
      <c r="AT274" s="560" t="s">
        <v>751</v>
      </c>
      <c r="AU274" s="560" t="s">
        <v>751</v>
      </c>
      <c r="AV274" s="560" t="s">
        <v>751</v>
      </c>
      <c r="AW274" s="560" t="s">
        <v>751</v>
      </c>
      <c r="AX274" s="560" t="s">
        <v>751</v>
      </c>
      <c r="AY274" s="567" t="s">
        <v>751</v>
      </c>
      <c r="AZ274" s="567" t="s">
        <v>751</v>
      </c>
      <c r="BA274" s="567" t="s">
        <v>751</v>
      </c>
      <c r="BB274" s="565"/>
      <c r="BC274" s="565"/>
      <c r="BD274" s="567" t="s">
        <v>751</v>
      </c>
      <c r="BE274" s="564"/>
      <c r="BF274" s="564"/>
      <c r="BG274" s="560" t="s">
        <v>751</v>
      </c>
      <c r="BH274" s="564"/>
      <c r="BI274" s="564"/>
      <c r="BJ274" s="560" t="s">
        <v>751</v>
      </c>
      <c r="BK274" s="560" t="s">
        <v>751</v>
      </c>
      <c r="BL274" s="560" t="s">
        <v>751</v>
      </c>
      <c r="BM274" s="560" t="s">
        <v>751</v>
      </c>
      <c r="BN274" s="562"/>
      <c r="BO274" s="562"/>
      <c r="BP274" s="560" t="s">
        <v>751</v>
      </c>
      <c r="BQ274" s="560" t="s">
        <v>751</v>
      </c>
      <c r="BR274" s="560" t="s">
        <v>751</v>
      </c>
      <c r="BS274" s="560" t="s">
        <v>751</v>
      </c>
      <c r="BT274" s="562" t="s">
        <v>758</v>
      </c>
      <c r="BU274" s="562" t="s">
        <v>758</v>
      </c>
      <c r="BV274" s="560" t="s">
        <v>751</v>
      </c>
    </row>
    <row r="275" spans="1:74" x14ac:dyDescent="0.25">
      <c r="A275" s="566">
        <v>42161</v>
      </c>
      <c r="B275" s="560" t="s">
        <v>751</v>
      </c>
      <c r="C275" s="560" t="s">
        <v>751</v>
      </c>
      <c r="D275" s="560" t="s">
        <v>751</v>
      </c>
      <c r="E275" s="560" t="s">
        <v>751</v>
      </c>
      <c r="F275" s="560" t="s">
        <v>751</v>
      </c>
      <c r="G275" s="560" t="s">
        <v>751</v>
      </c>
      <c r="H275" s="560" t="s">
        <v>751</v>
      </c>
      <c r="I275" s="560" t="s">
        <v>751</v>
      </c>
      <c r="J275" s="560" t="s">
        <v>751</v>
      </c>
      <c r="K275" s="560" t="s">
        <v>751</v>
      </c>
      <c r="L275" s="560" t="s">
        <v>751</v>
      </c>
      <c r="M275" s="560" t="s">
        <v>751</v>
      </c>
      <c r="N275" s="560" t="s">
        <v>751</v>
      </c>
      <c r="O275" s="560" t="s">
        <v>751</v>
      </c>
      <c r="P275" s="560" t="s">
        <v>751</v>
      </c>
      <c r="Q275" s="560" t="s">
        <v>751</v>
      </c>
      <c r="R275" s="560" t="s">
        <v>751</v>
      </c>
      <c r="S275" s="560" t="s">
        <v>751</v>
      </c>
      <c r="T275" s="560" t="s">
        <v>751</v>
      </c>
      <c r="U275" s="560" t="s">
        <v>751</v>
      </c>
      <c r="V275" s="560" t="s">
        <v>751</v>
      </c>
      <c r="W275" s="570"/>
      <c r="X275" s="570"/>
      <c r="Y275" s="570"/>
      <c r="Z275" s="565"/>
      <c r="AA275" s="565"/>
      <c r="AB275" s="560" t="s">
        <v>751</v>
      </c>
      <c r="AC275" s="565"/>
      <c r="AD275" s="565"/>
      <c r="AE275" s="560" t="s">
        <v>751</v>
      </c>
      <c r="AF275" s="560" t="s">
        <v>751</v>
      </c>
      <c r="AG275" s="560" t="s">
        <v>751</v>
      </c>
      <c r="AH275" s="560" t="s">
        <v>751</v>
      </c>
      <c r="AI275" s="565"/>
      <c r="AJ275" s="565"/>
      <c r="AK275" s="560" t="s">
        <v>751</v>
      </c>
      <c r="AL275" s="565"/>
      <c r="AM275" s="565"/>
      <c r="AN275" s="560" t="s">
        <v>751</v>
      </c>
      <c r="AO275" s="565"/>
      <c r="AP275" s="565"/>
      <c r="AQ275" s="560" t="s">
        <v>751</v>
      </c>
      <c r="AR275" s="566">
        <v>42161</v>
      </c>
      <c r="AS275" s="560" t="s">
        <v>751</v>
      </c>
      <c r="AT275" s="560" t="s">
        <v>751</v>
      </c>
      <c r="AU275" s="560" t="s">
        <v>751</v>
      </c>
      <c r="AV275" s="560" t="s">
        <v>751</v>
      </c>
      <c r="AW275" s="560" t="s">
        <v>751</v>
      </c>
      <c r="AX275" s="560" t="s">
        <v>751</v>
      </c>
      <c r="AY275" s="560" t="s">
        <v>751</v>
      </c>
      <c r="AZ275" s="560" t="s">
        <v>751</v>
      </c>
      <c r="BA275" s="560" t="s">
        <v>751</v>
      </c>
      <c r="BB275" s="565"/>
      <c r="BC275" s="565"/>
      <c r="BD275" s="560" t="s">
        <v>751</v>
      </c>
      <c r="BE275" s="564"/>
      <c r="BF275" s="564"/>
      <c r="BG275" s="560" t="s">
        <v>751</v>
      </c>
      <c r="BH275" s="564"/>
      <c r="BI275" s="564"/>
      <c r="BJ275" s="560" t="s">
        <v>751</v>
      </c>
      <c r="BK275" s="560" t="s">
        <v>751</v>
      </c>
      <c r="BL275" s="560" t="s">
        <v>751</v>
      </c>
      <c r="BM275" s="560" t="s">
        <v>751</v>
      </c>
      <c r="BN275" s="562"/>
      <c r="BO275" s="562"/>
      <c r="BP275" s="560" t="s">
        <v>751</v>
      </c>
      <c r="BQ275" s="560" t="s">
        <v>751</v>
      </c>
      <c r="BR275" s="560" t="s">
        <v>751</v>
      </c>
      <c r="BS275" s="560" t="s">
        <v>751</v>
      </c>
      <c r="BT275" s="562" t="s">
        <v>758</v>
      </c>
      <c r="BU275" s="562" t="s">
        <v>758</v>
      </c>
      <c r="BV275" s="560" t="s">
        <v>751</v>
      </c>
    </row>
    <row r="276" spans="1:74" x14ac:dyDescent="0.25">
      <c r="A276" s="566">
        <v>42162</v>
      </c>
      <c r="B276" s="560" t="s">
        <v>751</v>
      </c>
      <c r="C276" s="560" t="s">
        <v>751</v>
      </c>
      <c r="D276" s="560" t="s">
        <v>751</v>
      </c>
      <c r="E276" s="560" t="s">
        <v>751</v>
      </c>
      <c r="F276" s="560" t="s">
        <v>751</v>
      </c>
      <c r="G276" s="560" t="s">
        <v>751</v>
      </c>
      <c r="H276" s="560" t="s">
        <v>751</v>
      </c>
      <c r="I276" s="560" t="s">
        <v>751</v>
      </c>
      <c r="J276" s="560" t="s">
        <v>751</v>
      </c>
      <c r="K276" s="560" t="s">
        <v>751</v>
      </c>
      <c r="L276" s="560" t="s">
        <v>751</v>
      </c>
      <c r="M276" s="560" t="s">
        <v>751</v>
      </c>
      <c r="N276" s="560" t="s">
        <v>751</v>
      </c>
      <c r="O276" s="560" t="s">
        <v>751</v>
      </c>
      <c r="P276" s="560" t="s">
        <v>751</v>
      </c>
      <c r="Q276" s="560" t="s">
        <v>751</v>
      </c>
      <c r="R276" s="560" t="s">
        <v>751</v>
      </c>
      <c r="S276" s="560" t="s">
        <v>751</v>
      </c>
      <c r="T276" s="560" t="s">
        <v>751</v>
      </c>
      <c r="U276" s="560" t="s">
        <v>751</v>
      </c>
      <c r="V276" s="560" t="s">
        <v>751</v>
      </c>
      <c r="W276" s="570"/>
      <c r="X276" s="570"/>
      <c r="Y276" s="570"/>
      <c r="Z276" s="565"/>
      <c r="AA276" s="565"/>
      <c r="AB276" s="560" t="s">
        <v>751</v>
      </c>
      <c r="AC276" s="565"/>
      <c r="AD276" s="565"/>
      <c r="AE276" s="560" t="s">
        <v>751</v>
      </c>
      <c r="AF276" s="560" t="s">
        <v>751</v>
      </c>
      <c r="AG276" s="560" t="s">
        <v>751</v>
      </c>
      <c r="AH276" s="560" t="s">
        <v>751</v>
      </c>
      <c r="AI276" s="565"/>
      <c r="AJ276" s="565"/>
      <c r="AK276" s="560" t="s">
        <v>751</v>
      </c>
      <c r="AL276" s="565"/>
      <c r="AM276" s="565"/>
      <c r="AN276" s="560" t="s">
        <v>751</v>
      </c>
      <c r="AO276" s="565"/>
      <c r="AP276" s="565"/>
      <c r="AQ276" s="560" t="s">
        <v>751</v>
      </c>
      <c r="AR276" s="566">
        <v>42162</v>
      </c>
      <c r="AS276" s="560" t="s">
        <v>751</v>
      </c>
      <c r="AT276" s="560" t="s">
        <v>751</v>
      </c>
      <c r="AU276" s="560" t="s">
        <v>751</v>
      </c>
      <c r="AV276" s="560" t="s">
        <v>751</v>
      </c>
      <c r="AW276" s="560" t="s">
        <v>751</v>
      </c>
      <c r="AX276" s="560" t="s">
        <v>751</v>
      </c>
      <c r="AY276" s="560" t="s">
        <v>751</v>
      </c>
      <c r="AZ276" s="560" t="s">
        <v>751</v>
      </c>
      <c r="BA276" s="560" t="s">
        <v>751</v>
      </c>
      <c r="BB276" s="565"/>
      <c r="BC276" s="565"/>
      <c r="BD276" s="567" t="s">
        <v>751</v>
      </c>
      <c r="BE276" s="564"/>
      <c r="BF276" s="564"/>
      <c r="BG276" s="560" t="s">
        <v>751</v>
      </c>
      <c r="BH276" s="564"/>
      <c r="BI276" s="564"/>
      <c r="BJ276" s="560" t="s">
        <v>751</v>
      </c>
      <c r="BK276" s="560" t="s">
        <v>751</v>
      </c>
      <c r="BL276" s="560" t="s">
        <v>751</v>
      </c>
      <c r="BM276" s="560" t="s">
        <v>751</v>
      </c>
      <c r="BN276" s="562"/>
      <c r="BO276" s="562"/>
      <c r="BP276" s="560" t="s">
        <v>751</v>
      </c>
      <c r="BQ276" s="560" t="s">
        <v>751</v>
      </c>
      <c r="BR276" s="560" t="s">
        <v>751</v>
      </c>
      <c r="BS276" s="560" t="s">
        <v>751</v>
      </c>
      <c r="BT276" s="562" t="s">
        <v>758</v>
      </c>
      <c r="BU276" s="562" t="s">
        <v>758</v>
      </c>
      <c r="BV276" s="560" t="s">
        <v>751</v>
      </c>
    </row>
    <row r="277" spans="1:74" x14ac:dyDescent="0.25">
      <c r="A277" s="566">
        <v>42163</v>
      </c>
      <c r="B277" s="560" t="s">
        <v>751</v>
      </c>
      <c r="C277" s="567" t="s">
        <v>751</v>
      </c>
      <c r="D277" s="560" t="s">
        <v>751</v>
      </c>
      <c r="E277" s="560" t="s">
        <v>751</v>
      </c>
      <c r="F277" s="560" t="s">
        <v>751</v>
      </c>
      <c r="G277" s="560" t="s">
        <v>751</v>
      </c>
      <c r="H277" s="560" t="s">
        <v>751</v>
      </c>
      <c r="I277" s="560" t="s">
        <v>751</v>
      </c>
      <c r="J277" s="560" t="s">
        <v>751</v>
      </c>
      <c r="K277" s="560" t="s">
        <v>751</v>
      </c>
      <c r="L277" s="560" t="s">
        <v>751</v>
      </c>
      <c r="M277" s="560" t="s">
        <v>751</v>
      </c>
      <c r="N277" s="560" t="s">
        <v>751</v>
      </c>
      <c r="O277" s="560" t="s">
        <v>751</v>
      </c>
      <c r="P277" s="560" t="s">
        <v>751</v>
      </c>
      <c r="Q277" s="560" t="s">
        <v>751</v>
      </c>
      <c r="R277" s="560" t="s">
        <v>751</v>
      </c>
      <c r="S277" s="560" t="s">
        <v>751</v>
      </c>
      <c r="T277" s="560" t="s">
        <v>751</v>
      </c>
      <c r="U277" s="560" t="s">
        <v>751</v>
      </c>
      <c r="V277" s="560" t="s">
        <v>751</v>
      </c>
      <c r="W277" s="570"/>
      <c r="X277" s="570"/>
      <c r="Y277" s="570"/>
      <c r="Z277" s="565"/>
      <c r="AA277" s="565"/>
      <c r="AB277" s="560" t="s">
        <v>751</v>
      </c>
      <c r="AC277" s="565"/>
      <c r="AD277" s="565"/>
      <c r="AE277" s="560" t="s">
        <v>751</v>
      </c>
      <c r="AF277" s="560" t="s">
        <v>751</v>
      </c>
      <c r="AG277" s="560" t="s">
        <v>751</v>
      </c>
      <c r="AH277" s="560" t="s">
        <v>751</v>
      </c>
      <c r="AI277" s="565"/>
      <c r="AJ277" s="565"/>
      <c r="AK277" s="560" t="s">
        <v>751</v>
      </c>
      <c r="AL277" s="565"/>
      <c r="AM277" s="565"/>
      <c r="AN277" s="560" t="s">
        <v>751</v>
      </c>
      <c r="AO277" s="565"/>
      <c r="AP277" s="565"/>
      <c r="AQ277" s="560" t="s">
        <v>751</v>
      </c>
      <c r="AR277" s="566">
        <v>42163</v>
      </c>
      <c r="AS277" s="560" t="s">
        <v>751</v>
      </c>
      <c r="AT277" s="560" t="s">
        <v>751</v>
      </c>
      <c r="AU277" s="560" t="s">
        <v>751</v>
      </c>
      <c r="AV277" s="560" t="s">
        <v>751</v>
      </c>
      <c r="AW277" s="560" t="s">
        <v>751</v>
      </c>
      <c r="AX277" s="560" t="s">
        <v>751</v>
      </c>
      <c r="AY277" s="560" t="s">
        <v>751</v>
      </c>
      <c r="AZ277" s="560" t="s">
        <v>751</v>
      </c>
      <c r="BA277" s="560" t="s">
        <v>751</v>
      </c>
      <c r="BB277" s="565"/>
      <c r="BC277" s="565"/>
      <c r="BD277" s="560" t="s">
        <v>751</v>
      </c>
      <c r="BE277" s="564"/>
      <c r="BF277" s="564"/>
      <c r="BG277" s="560" t="s">
        <v>751</v>
      </c>
      <c r="BH277" s="564"/>
      <c r="BI277" s="564"/>
      <c r="BJ277" s="560" t="s">
        <v>751</v>
      </c>
      <c r="BK277" s="560" t="s">
        <v>751</v>
      </c>
      <c r="BL277" s="560" t="s">
        <v>751</v>
      </c>
      <c r="BM277" s="560" t="s">
        <v>751</v>
      </c>
      <c r="BN277" s="567" t="s">
        <v>751</v>
      </c>
      <c r="BO277" s="562"/>
      <c r="BP277" s="560" t="s">
        <v>751</v>
      </c>
      <c r="BQ277" s="560" t="s">
        <v>751</v>
      </c>
      <c r="BR277" s="560" t="s">
        <v>751</v>
      </c>
      <c r="BS277" s="560" t="s">
        <v>751</v>
      </c>
      <c r="BT277" s="562" t="s">
        <v>758</v>
      </c>
      <c r="BU277" s="562" t="s">
        <v>758</v>
      </c>
      <c r="BV277" s="560" t="s">
        <v>751</v>
      </c>
    </row>
    <row r="278" spans="1:74" x14ac:dyDescent="0.25">
      <c r="A278" s="566">
        <v>42164</v>
      </c>
      <c r="B278" s="560" t="s">
        <v>751</v>
      </c>
      <c r="C278" s="560" t="s">
        <v>751</v>
      </c>
      <c r="D278" s="560" t="s">
        <v>751</v>
      </c>
      <c r="E278" s="560" t="s">
        <v>751</v>
      </c>
      <c r="F278" s="560" t="s">
        <v>751</v>
      </c>
      <c r="G278" s="560" t="s">
        <v>751</v>
      </c>
      <c r="H278" s="560" t="s">
        <v>751</v>
      </c>
      <c r="I278" s="560" t="s">
        <v>751</v>
      </c>
      <c r="J278" s="560" t="s">
        <v>751</v>
      </c>
      <c r="K278" s="560" t="s">
        <v>751</v>
      </c>
      <c r="L278" s="560" t="s">
        <v>751</v>
      </c>
      <c r="M278" s="560" t="s">
        <v>751</v>
      </c>
      <c r="N278" s="560" t="s">
        <v>751</v>
      </c>
      <c r="O278" s="560" t="s">
        <v>751</v>
      </c>
      <c r="P278" s="560" t="s">
        <v>751</v>
      </c>
      <c r="Q278" s="560" t="s">
        <v>751</v>
      </c>
      <c r="R278" s="560" t="s">
        <v>751</v>
      </c>
      <c r="S278" s="560" t="s">
        <v>751</v>
      </c>
      <c r="T278" s="560" t="s">
        <v>751</v>
      </c>
      <c r="U278" s="560" t="s">
        <v>751</v>
      </c>
      <c r="V278" s="560" t="s">
        <v>751</v>
      </c>
      <c r="W278" s="570"/>
      <c r="X278" s="570"/>
      <c r="Y278" s="570"/>
      <c r="Z278" s="565"/>
      <c r="AA278" s="565"/>
      <c r="AB278" s="560" t="s">
        <v>751</v>
      </c>
      <c r="AC278" s="565"/>
      <c r="AD278" s="565"/>
      <c r="AE278" s="560" t="s">
        <v>751</v>
      </c>
      <c r="AF278" s="560" t="s">
        <v>751</v>
      </c>
      <c r="AG278" s="560" t="s">
        <v>751</v>
      </c>
      <c r="AH278" s="560" t="s">
        <v>751</v>
      </c>
      <c r="AI278" s="565"/>
      <c r="AJ278" s="565"/>
      <c r="AK278" s="560" t="s">
        <v>751</v>
      </c>
      <c r="AL278" s="565"/>
      <c r="AM278" s="565"/>
      <c r="AN278" s="560" t="s">
        <v>751</v>
      </c>
      <c r="AO278" s="565"/>
      <c r="AP278" s="565"/>
      <c r="AQ278" s="560" t="s">
        <v>751</v>
      </c>
      <c r="AR278" s="566">
        <v>42164</v>
      </c>
      <c r="AS278" s="560" t="s">
        <v>751</v>
      </c>
      <c r="AT278" s="560" t="s">
        <v>751</v>
      </c>
      <c r="AU278" s="560" t="s">
        <v>751</v>
      </c>
      <c r="AV278" s="560" t="s">
        <v>751</v>
      </c>
      <c r="AW278" s="560" t="s">
        <v>751</v>
      </c>
      <c r="AX278" s="560" t="s">
        <v>751</v>
      </c>
      <c r="AY278" s="560" t="s">
        <v>751</v>
      </c>
      <c r="AZ278" s="560" t="s">
        <v>751</v>
      </c>
      <c r="BA278" s="560" t="s">
        <v>751</v>
      </c>
      <c r="BB278" s="565"/>
      <c r="BC278" s="565"/>
      <c r="BD278" s="560" t="s">
        <v>751</v>
      </c>
      <c r="BE278" s="564"/>
      <c r="BF278" s="564"/>
      <c r="BG278" s="560" t="s">
        <v>751</v>
      </c>
      <c r="BH278" s="564"/>
      <c r="BI278" s="564"/>
      <c r="BJ278" s="560" t="s">
        <v>751</v>
      </c>
      <c r="BK278" s="560" t="s">
        <v>751</v>
      </c>
      <c r="BL278" s="560" t="s">
        <v>751</v>
      </c>
      <c r="BM278" s="560" t="s">
        <v>751</v>
      </c>
      <c r="BN278" s="562"/>
      <c r="BO278" s="562"/>
      <c r="BP278" s="560" t="s">
        <v>751</v>
      </c>
      <c r="BQ278" s="560" t="s">
        <v>751</v>
      </c>
      <c r="BR278" s="560" t="s">
        <v>751</v>
      </c>
      <c r="BS278" s="560" t="s">
        <v>751</v>
      </c>
      <c r="BT278" s="562" t="s">
        <v>758</v>
      </c>
      <c r="BU278" s="562" t="s">
        <v>758</v>
      </c>
      <c r="BV278" s="560" t="s">
        <v>751</v>
      </c>
    </row>
    <row r="279" spans="1:74" x14ac:dyDescent="0.25">
      <c r="A279" s="566">
        <v>42165</v>
      </c>
      <c r="B279" s="560" t="s">
        <v>751</v>
      </c>
      <c r="C279" s="560" t="s">
        <v>751</v>
      </c>
      <c r="D279" s="560" t="s">
        <v>751</v>
      </c>
      <c r="E279" s="560" t="s">
        <v>751</v>
      </c>
      <c r="F279" s="560" t="s">
        <v>751</v>
      </c>
      <c r="G279" s="560" t="s">
        <v>751</v>
      </c>
      <c r="H279" s="560" t="s">
        <v>751</v>
      </c>
      <c r="I279" s="560" t="s">
        <v>751</v>
      </c>
      <c r="J279" s="560" t="s">
        <v>751</v>
      </c>
      <c r="K279" s="560" t="s">
        <v>751</v>
      </c>
      <c r="L279" s="560" t="s">
        <v>751</v>
      </c>
      <c r="M279" s="560" t="s">
        <v>751</v>
      </c>
      <c r="N279" s="560" t="s">
        <v>751</v>
      </c>
      <c r="O279" s="560" t="s">
        <v>751</v>
      </c>
      <c r="P279" s="560" t="s">
        <v>751</v>
      </c>
      <c r="Q279" s="560" t="s">
        <v>751</v>
      </c>
      <c r="R279" s="560" t="s">
        <v>751</v>
      </c>
      <c r="S279" s="560" t="s">
        <v>751</v>
      </c>
      <c r="T279" s="560" t="s">
        <v>751</v>
      </c>
      <c r="U279" s="560" t="s">
        <v>751</v>
      </c>
      <c r="V279" s="560" t="s">
        <v>751</v>
      </c>
      <c r="W279" s="570"/>
      <c r="X279" s="570"/>
      <c r="Y279" s="570"/>
      <c r="Z279" s="565"/>
      <c r="AA279" s="565"/>
      <c r="AB279" s="560" t="s">
        <v>751</v>
      </c>
      <c r="AC279" s="565"/>
      <c r="AD279" s="565"/>
      <c r="AE279" s="560" t="s">
        <v>751</v>
      </c>
      <c r="AF279" s="560" t="s">
        <v>751</v>
      </c>
      <c r="AG279" s="560" t="s">
        <v>751</v>
      </c>
      <c r="AH279" s="560" t="s">
        <v>751</v>
      </c>
      <c r="AI279" s="565"/>
      <c r="AJ279" s="565"/>
      <c r="AK279" s="560" t="s">
        <v>751</v>
      </c>
      <c r="AL279" s="565"/>
      <c r="AM279" s="565"/>
      <c r="AN279" s="560" t="s">
        <v>751</v>
      </c>
      <c r="AO279" s="565"/>
      <c r="AP279" s="565"/>
      <c r="AQ279" s="560" t="s">
        <v>751</v>
      </c>
      <c r="AR279" s="566">
        <v>42165</v>
      </c>
      <c r="AS279" s="560" t="s">
        <v>751</v>
      </c>
      <c r="AT279" s="560" t="s">
        <v>751</v>
      </c>
      <c r="AU279" s="560" t="s">
        <v>751</v>
      </c>
      <c r="AV279" s="560" t="s">
        <v>751</v>
      </c>
      <c r="AW279" s="560" t="s">
        <v>751</v>
      </c>
      <c r="AX279" s="560" t="s">
        <v>751</v>
      </c>
      <c r="AY279" s="560" t="s">
        <v>751</v>
      </c>
      <c r="AZ279" s="560" t="s">
        <v>751</v>
      </c>
      <c r="BA279" s="560" t="s">
        <v>751</v>
      </c>
      <c r="BB279" s="565"/>
      <c r="BC279" s="565"/>
      <c r="BD279" s="560" t="s">
        <v>751</v>
      </c>
      <c r="BE279" s="564"/>
      <c r="BF279" s="564"/>
      <c r="BG279" s="560" t="s">
        <v>751</v>
      </c>
      <c r="BH279" s="564"/>
      <c r="BI279" s="564"/>
      <c r="BJ279" s="560" t="s">
        <v>751</v>
      </c>
      <c r="BK279" s="560" t="s">
        <v>751</v>
      </c>
      <c r="BL279" s="560" t="s">
        <v>751</v>
      </c>
      <c r="BM279" s="560" t="s">
        <v>751</v>
      </c>
      <c r="BN279" s="562"/>
      <c r="BO279" s="562"/>
      <c r="BP279" s="560" t="s">
        <v>751</v>
      </c>
      <c r="BQ279" s="560" t="s">
        <v>751</v>
      </c>
      <c r="BR279" s="560" t="s">
        <v>751</v>
      </c>
      <c r="BS279" s="560" t="s">
        <v>751</v>
      </c>
      <c r="BT279" s="562" t="s">
        <v>758</v>
      </c>
      <c r="BU279" s="562" t="s">
        <v>758</v>
      </c>
      <c r="BV279" s="560" t="s">
        <v>751</v>
      </c>
    </row>
    <row r="280" spans="1:74" x14ac:dyDescent="0.25">
      <c r="A280" s="566">
        <v>42166</v>
      </c>
      <c r="B280" s="560" t="s">
        <v>751</v>
      </c>
      <c r="C280" s="560" t="s">
        <v>751</v>
      </c>
      <c r="D280" s="560" t="s">
        <v>751</v>
      </c>
      <c r="E280" s="560" t="s">
        <v>751</v>
      </c>
      <c r="F280" s="560" t="s">
        <v>751</v>
      </c>
      <c r="G280" s="560" t="s">
        <v>751</v>
      </c>
      <c r="H280" s="560" t="s">
        <v>751</v>
      </c>
      <c r="I280" s="560" t="s">
        <v>751</v>
      </c>
      <c r="J280" s="560" t="s">
        <v>751</v>
      </c>
      <c r="K280" s="560" t="s">
        <v>751</v>
      </c>
      <c r="L280" s="560" t="s">
        <v>751</v>
      </c>
      <c r="M280" s="560" t="s">
        <v>751</v>
      </c>
      <c r="N280" s="560" t="s">
        <v>751</v>
      </c>
      <c r="O280" s="560" t="s">
        <v>751</v>
      </c>
      <c r="P280" s="560" t="s">
        <v>751</v>
      </c>
      <c r="Q280" s="560" t="s">
        <v>751</v>
      </c>
      <c r="R280" s="560" t="s">
        <v>751</v>
      </c>
      <c r="S280" s="560" t="s">
        <v>751</v>
      </c>
      <c r="T280" s="560" t="s">
        <v>751</v>
      </c>
      <c r="U280" s="560" t="s">
        <v>751</v>
      </c>
      <c r="V280" s="560" t="s">
        <v>751</v>
      </c>
      <c r="W280" s="570"/>
      <c r="X280" s="570"/>
      <c r="Y280" s="570"/>
      <c r="Z280" s="565"/>
      <c r="AA280" s="565"/>
      <c r="AB280" s="560" t="s">
        <v>751</v>
      </c>
      <c r="AC280" s="565"/>
      <c r="AD280" s="565"/>
      <c r="AE280" s="560" t="s">
        <v>751</v>
      </c>
      <c r="AF280" s="560" t="s">
        <v>751</v>
      </c>
      <c r="AG280" s="560" t="s">
        <v>751</v>
      </c>
      <c r="AH280" s="560" t="s">
        <v>751</v>
      </c>
      <c r="AI280" s="565"/>
      <c r="AJ280" s="565"/>
      <c r="AK280" s="560" t="s">
        <v>751</v>
      </c>
      <c r="AL280" s="565"/>
      <c r="AM280" s="565"/>
      <c r="AN280" s="560" t="s">
        <v>751</v>
      </c>
      <c r="AO280" s="565"/>
      <c r="AP280" s="565"/>
      <c r="AQ280" s="560" t="s">
        <v>751</v>
      </c>
      <c r="AR280" s="566">
        <v>42166</v>
      </c>
      <c r="AS280" s="560" t="s">
        <v>751</v>
      </c>
      <c r="AT280" s="560" t="s">
        <v>751</v>
      </c>
      <c r="AU280" s="560" t="s">
        <v>751</v>
      </c>
      <c r="AV280" s="560" t="s">
        <v>751</v>
      </c>
      <c r="AW280" s="560" t="s">
        <v>751</v>
      </c>
      <c r="AX280" s="560" t="s">
        <v>751</v>
      </c>
      <c r="AY280" s="560" t="s">
        <v>751</v>
      </c>
      <c r="AZ280" s="560" t="s">
        <v>751</v>
      </c>
      <c r="BA280" s="560" t="s">
        <v>751</v>
      </c>
      <c r="BB280" s="565"/>
      <c r="BC280" s="565"/>
      <c r="BD280" s="560" t="s">
        <v>751</v>
      </c>
      <c r="BE280" s="564"/>
      <c r="BF280" s="564"/>
      <c r="BG280" s="560" t="s">
        <v>751</v>
      </c>
      <c r="BH280" s="564"/>
      <c r="BI280" s="564"/>
      <c r="BJ280" s="560" t="s">
        <v>751</v>
      </c>
      <c r="BK280" s="560" t="s">
        <v>751</v>
      </c>
      <c r="BL280" s="560" t="s">
        <v>751</v>
      </c>
      <c r="BM280" s="560" t="s">
        <v>751</v>
      </c>
      <c r="BN280" s="567" t="s">
        <v>751</v>
      </c>
      <c r="BO280" s="562"/>
      <c r="BP280" s="560" t="s">
        <v>751</v>
      </c>
      <c r="BQ280" s="560" t="s">
        <v>751</v>
      </c>
      <c r="BR280" s="560" t="s">
        <v>751</v>
      </c>
      <c r="BS280" s="560" t="s">
        <v>751</v>
      </c>
      <c r="BT280" s="562" t="s">
        <v>758</v>
      </c>
      <c r="BU280" s="562" t="s">
        <v>758</v>
      </c>
      <c r="BV280" s="560" t="s">
        <v>751</v>
      </c>
    </row>
    <row r="281" spans="1:74" x14ac:dyDescent="0.25">
      <c r="A281" s="566">
        <v>42167</v>
      </c>
      <c r="B281" s="560" t="s">
        <v>751</v>
      </c>
      <c r="C281" s="560" t="s">
        <v>751</v>
      </c>
      <c r="D281" s="560" t="s">
        <v>751</v>
      </c>
      <c r="E281" s="560" t="s">
        <v>751</v>
      </c>
      <c r="F281" s="560" t="s">
        <v>751</v>
      </c>
      <c r="G281" s="560" t="s">
        <v>751</v>
      </c>
      <c r="H281" s="560" t="s">
        <v>751</v>
      </c>
      <c r="I281" s="560" t="s">
        <v>751</v>
      </c>
      <c r="J281" s="560" t="s">
        <v>751</v>
      </c>
      <c r="K281" s="560" t="s">
        <v>751</v>
      </c>
      <c r="L281" s="560" t="s">
        <v>751</v>
      </c>
      <c r="M281" s="560" t="s">
        <v>751</v>
      </c>
      <c r="N281" s="560" t="s">
        <v>751</v>
      </c>
      <c r="O281" s="560" t="s">
        <v>751</v>
      </c>
      <c r="P281" s="560" t="s">
        <v>751</v>
      </c>
      <c r="Q281" s="560" t="s">
        <v>751</v>
      </c>
      <c r="R281" s="560" t="s">
        <v>751</v>
      </c>
      <c r="S281" s="560" t="s">
        <v>751</v>
      </c>
      <c r="T281" s="560" t="s">
        <v>751</v>
      </c>
      <c r="U281" s="560" t="s">
        <v>751</v>
      </c>
      <c r="V281" s="560" t="s">
        <v>751</v>
      </c>
      <c r="W281" s="570"/>
      <c r="X281" s="570"/>
      <c r="Y281" s="570"/>
      <c r="Z281" s="565"/>
      <c r="AA281" s="565"/>
      <c r="AB281" s="560" t="s">
        <v>751</v>
      </c>
      <c r="AC281" s="565"/>
      <c r="AD281" s="565"/>
      <c r="AE281" s="560" t="s">
        <v>751</v>
      </c>
      <c r="AF281" s="560" t="s">
        <v>751</v>
      </c>
      <c r="AG281" s="560" t="s">
        <v>751</v>
      </c>
      <c r="AH281" s="560" t="s">
        <v>751</v>
      </c>
      <c r="AI281" s="565"/>
      <c r="AJ281" s="565"/>
      <c r="AK281" s="560" t="s">
        <v>751</v>
      </c>
      <c r="AL281" s="565"/>
      <c r="AM281" s="565"/>
      <c r="AN281" s="560" t="s">
        <v>751</v>
      </c>
      <c r="AO281" s="565"/>
      <c r="AP281" s="565"/>
      <c r="AQ281" s="560" t="s">
        <v>751</v>
      </c>
      <c r="AR281" s="566">
        <v>42167</v>
      </c>
      <c r="AS281" s="560" t="s">
        <v>751</v>
      </c>
      <c r="AT281" s="560" t="s">
        <v>751</v>
      </c>
      <c r="AU281" s="560" t="s">
        <v>751</v>
      </c>
      <c r="AV281" s="560" t="s">
        <v>751</v>
      </c>
      <c r="AW281" s="560" t="s">
        <v>751</v>
      </c>
      <c r="AX281" s="560" t="s">
        <v>751</v>
      </c>
      <c r="AY281" s="560" t="s">
        <v>751</v>
      </c>
      <c r="AZ281" s="560" t="s">
        <v>751</v>
      </c>
      <c r="BA281" s="560" t="s">
        <v>751</v>
      </c>
      <c r="BB281" s="565"/>
      <c r="BC281" s="565"/>
      <c r="BD281" s="560" t="s">
        <v>751</v>
      </c>
      <c r="BE281" s="564"/>
      <c r="BF281" s="564"/>
      <c r="BG281" s="560" t="s">
        <v>751</v>
      </c>
      <c r="BH281" s="564"/>
      <c r="BI281" s="564"/>
      <c r="BJ281" s="560" t="s">
        <v>751</v>
      </c>
      <c r="BK281" s="560" t="s">
        <v>751</v>
      </c>
      <c r="BL281" s="560" t="s">
        <v>751</v>
      </c>
      <c r="BM281" s="560" t="s">
        <v>751</v>
      </c>
      <c r="BN281" s="562"/>
      <c r="BO281" s="562"/>
      <c r="BP281" s="560" t="s">
        <v>751</v>
      </c>
      <c r="BQ281" s="560" t="s">
        <v>751</v>
      </c>
      <c r="BR281" s="560" t="s">
        <v>751</v>
      </c>
      <c r="BS281" s="560" t="s">
        <v>751</v>
      </c>
      <c r="BT281" s="562" t="s">
        <v>758</v>
      </c>
      <c r="BU281" s="562" t="s">
        <v>758</v>
      </c>
      <c r="BV281" s="560" t="s">
        <v>751</v>
      </c>
    </row>
    <row r="282" spans="1:74" x14ac:dyDescent="0.25">
      <c r="A282" s="566">
        <v>42168</v>
      </c>
      <c r="B282" s="560" t="s">
        <v>751</v>
      </c>
      <c r="C282" s="560" t="s">
        <v>751</v>
      </c>
      <c r="D282" s="560" t="s">
        <v>751</v>
      </c>
      <c r="E282" s="560" t="s">
        <v>751</v>
      </c>
      <c r="F282" s="560" t="s">
        <v>751</v>
      </c>
      <c r="G282" s="560" t="s">
        <v>751</v>
      </c>
      <c r="H282" s="560" t="s">
        <v>751</v>
      </c>
      <c r="I282" s="560" t="s">
        <v>751</v>
      </c>
      <c r="J282" s="560" t="s">
        <v>751</v>
      </c>
      <c r="K282" s="560" t="s">
        <v>751</v>
      </c>
      <c r="L282" s="560" t="s">
        <v>751</v>
      </c>
      <c r="M282" s="560" t="s">
        <v>751</v>
      </c>
      <c r="N282" s="560" t="s">
        <v>751</v>
      </c>
      <c r="O282" s="560" t="s">
        <v>751</v>
      </c>
      <c r="P282" s="560" t="s">
        <v>751</v>
      </c>
      <c r="Q282" s="560" t="s">
        <v>751</v>
      </c>
      <c r="R282" s="560" t="s">
        <v>751</v>
      </c>
      <c r="S282" s="560" t="s">
        <v>751</v>
      </c>
      <c r="T282" s="560" t="s">
        <v>751</v>
      </c>
      <c r="U282" s="560" t="s">
        <v>751</v>
      </c>
      <c r="V282" s="560" t="s">
        <v>751</v>
      </c>
      <c r="W282" s="570"/>
      <c r="X282" s="570"/>
      <c r="Y282" s="570"/>
      <c r="Z282" s="565"/>
      <c r="AA282" s="565"/>
      <c r="AB282" s="560" t="s">
        <v>751</v>
      </c>
      <c r="AC282" s="565"/>
      <c r="AD282" s="565"/>
      <c r="AE282" s="560" t="s">
        <v>751</v>
      </c>
      <c r="AF282" s="560" t="s">
        <v>751</v>
      </c>
      <c r="AG282" s="560" t="s">
        <v>751</v>
      </c>
      <c r="AH282" s="560" t="s">
        <v>751</v>
      </c>
      <c r="AI282" s="565"/>
      <c r="AJ282" s="565"/>
      <c r="AK282" s="560" t="s">
        <v>751</v>
      </c>
      <c r="AL282" s="565"/>
      <c r="AM282" s="565"/>
      <c r="AN282" s="560" t="s">
        <v>751</v>
      </c>
      <c r="AO282" s="565"/>
      <c r="AP282" s="565"/>
      <c r="AQ282" s="560" t="s">
        <v>751</v>
      </c>
      <c r="AR282" s="566">
        <v>42168</v>
      </c>
      <c r="AS282" s="560" t="s">
        <v>751</v>
      </c>
      <c r="AT282" s="560" t="s">
        <v>751</v>
      </c>
      <c r="AU282" s="560" t="s">
        <v>751</v>
      </c>
      <c r="AV282" s="560" t="s">
        <v>751</v>
      </c>
      <c r="AW282" s="560" t="s">
        <v>751</v>
      </c>
      <c r="AX282" s="560" t="s">
        <v>751</v>
      </c>
      <c r="AY282" s="560" t="s">
        <v>751</v>
      </c>
      <c r="AZ282" s="560" t="s">
        <v>751</v>
      </c>
      <c r="BA282" s="560" t="s">
        <v>751</v>
      </c>
      <c r="BB282" s="565"/>
      <c r="BC282" s="565"/>
      <c r="BD282" s="560" t="s">
        <v>751</v>
      </c>
      <c r="BE282" s="564"/>
      <c r="BF282" s="564"/>
      <c r="BG282" s="560" t="s">
        <v>751</v>
      </c>
      <c r="BH282" s="564"/>
      <c r="BI282" s="564"/>
      <c r="BJ282" s="560" t="s">
        <v>751</v>
      </c>
      <c r="BK282" s="560" t="s">
        <v>751</v>
      </c>
      <c r="BL282" s="560" t="s">
        <v>751</v>
      </c>
      <c r="BM282" s="560" t="s">
        <v>751</v>
      </c>
      <c r="BN282" s="562"/>
      <c r="BO282" s="562"/>
      <c r="BP282" s="560" t="s">
        <v>751</v>
      </c>
      <c r="BQ282" s="560" t="s">
        <v>751</v>
      </c>
      <c r="BR282" s="560" t="s">
        <v>751</v>
      </c>
      <c r="BS282" s="560" t="s">
        <v>751</v>
      </c>
      <c r="BT282" s="562" t="s">
        <v>758</v>
      </c>
      <c r="BU282" s="562" t="s">
        <v>758</v>
      </c>
      <c r="BV282" s="560" t="s">
        <v>751</v>
      </c>
    </row>
    <row r="283" spans="1:74" x14ac:dyDescent="0.25">
      <c r="A283" s="566">
        <v>42169</v>
      </c>
      <c r="B283" s="560" t="s">
        <v>751</v>
      </c>
      <c r="C283" s="560" t="s">
        <v>751</v>
      </c>
      <c r="D283" s="560" t="s">
        <v>751</v>
      </c>
      <c r="E283" s="560" t="s">
        <v>751</v>
      </c>
      <c r="F283" s="560" t="s">
        <v>751</v>
      </c>
      <c r="G283" s="560" t="s">
        <v>751</v>
      </c>
      <c r="H283" s="560" t="s">
        <v>751</v>
      </c>
      <c r="I283" s="560" t="s">
        <v>751</v>
      </c>
      <c r="J283" s="560" t="s">
        <v>751</v>
      </c>
      <c r="K283" s="560" t="s">
        <v>751</v>
      </c>
      <c r="L283" s="560" t="s">
        <v>751</v>
      </c>
      <c r="M283" s="560" t="s">
        <v>751</v>
      </c>
      <c r="N283" s="560" t="s">
        <v>751</v>
      </c>
      <c r="O283" s="560" t="s">
        <v>751</v>
      </c>
      <c r="P283" s="560" t="s">
        <v>751</v>
      </c>
      <c r="Q283" s="560" t="s">
        <v>751</v>
      </c>
      <c r="R283" s="560" t="s">
        <v>751</v>
      </c>
      <c r="S283" s="567" t="s">
        <v>751</v>
      </c>
      <c r="T283" s="560" t="s">
        <v>751</v>
      </c>
      <c r="U283" s="560" t="s">
        <v>751</v>
      </c>
      <c r="V283" s="560" t="s">
        <v>751</v>
      </c>
      <c r="W283" s="570"/>
      <c r="X283" s="570"/>
      <c r="Y283" s="570"/>
      <c r="Z283" s="565"/>
      <c r="AA283" s="565"/>
      <c r="AB283" s="560" t="s">
        <v>751</v>
      </c>
      <c r="AC283" s="565"/>
      <c r="AD283" s="565"/>
      <c r="AE283" s="560" t="s">
        <v>751</v>
      </c>
      <c r="AF283" s="560" t="s">
        <v>751</v>
      </c>
      <c r="AG283" s="560" t="s">
        <v>751</v>
      </c>
      <c r="AH283" s="560" t="s">
        <v>751</v>
      </c>
      <c r="AI283" s="565"/>
      <c r="AJ283" s="565"/>
      <c r="AK283" s="560" t="s">
        <v>751</v>
      </c>
      <c r="AL283" s="565"/>
      <c r="AM283" s="565"/>
      <c r="AN283" s="560" t="s">
        <v>751</v>
      </c>
      <c r="AO283" s="565"/>
      <c r="AP283" s="565"/>
      <c r="AQ283" s="560" t="s">
        <v>751</v>
      </c>
      <c r="AR283" s="566">
        <v>42169</v>
      </c>
      <c r="AS283" s="560" t="s">
        <v>751</v>
      </c>
      <c r="AT283" s="560" t="s">
        <v>751</v>
      </c>
      <c r="AU283" s="560" t="s">
        <v>751</v>
      </c>
      <c r="AV283" s="560" t="s">
        <v>751</v>
      </c>
      <c r="AW283" s="560" t="s">
        <v>751</v>
      </c>
      <c r="AX283" s="560" t="s">
        <v>751</v>
      </c>
      <c r="AY283" s="560" t="s">
        <v>751</v>
      </c>
      <c r="AZ283" s="560" t="s">
        <v>751</v>
      </c>
      <c r="BA283" s="560" t="s">
        <v>751</v>
      </c>
      <c r="BB283" s="565"/>
      <c r="BC283" s="565"/>
      <c r="BD283" s="560" t="s">
        <v>751</v>
      </c>
      <c r="BE283" s="564"/>
      <c r="BF283" s="564"/>
      <c r="BG283" s="560" t="s">
        <v>751</v>
      </c>
      <c r="BH283" s="564"/>
      <c r="BI283" s="564"/>
      <c r="BJ283" s="560" t="s">
        <v>751</v>
      </c>
      <c r="BK283" s="560" t="s">
        <v>751</v>
      </c>
      <c r="BL283" s="560" t="s">
        <v>751</v>
      </c>
      <c r="BM283" s="560" t="s">
        <v>751</v>
      </c>
      <c r="BN283" s="562"/>
      <c r="BO283" s="562"/>
      <c r="BP283" s="560" t="s">
        <v>751</v>
      </c>
      <c r="BQ283" s="560" t="s">
        <v>751</v>
      </c>
      <c r="BR283" s="560" t="s">
        <v>751</v>
      </c>
      <c r="BS283" s="560" t="s">
        <v>751</v>
      </c>
      <c r="BT283" s="562" t="s">
        <v>758</v>
      </c>
      <c r="BU283" s="562" t="s">
        <v>758</v>
      </c>
      <c r="BV283" s="560" t="s">
        <v>751</v>
      </c>
    </row>
    <row r="284" spans="1:74" x14ac:dyDescent="0.25">
      <c r="A284" s="566">
        <v>42170</v>
      </c>
      <c r="B284" s="560" t="s">
        <v>751</v>
      </c>
      <c r="C284" s="567" t="s">
        <v>751</v>
      </c>
      <c r="D284" s="560" t="s">
        <v>751</v>
      </c>
      <c r="E284" s="560" t="s">
        <v>751</v>
      </c>
      <c r="F284" s="560" t="s">
        <v>751</v>
      </c>
      <c r="G284" s="560" t="s">
        <v>751</v>
      </c>
      <c r="H284" s="560" t="s">
        <v>751</v>
      </c>
      <c r="I284" s="560" t="s">
        <v>751</v>
      </c>
      <c r="J284" s="560" t="s">
        <v>751</v>
      </c>
      <c r="K284" s="560" t="s">
        <v>751</v>
      </c>
      <c r="L284" s="560" t="s">
        <v>751</v>
      </c>
      <c r="M284" s="560" t="s">
        <v>751</v>
      </c>
      <c r="N284" s="560" t="s">
        <v>751</v>
      </c>
      <c r="O284" s="560" t="s">
        <v>751</v>
      </c>
      <c r="P284" s="560" t="s">
        <v>751</v>
      </c>
      <c r="Q284" s="560" t="s">
        <v>751</v>
      </c>
      <c r="R284" s="560" t="s">
        <v>751</v>
      </c>
      <c r="S284" s="567" t="s">
        <v>751</v>
      </c>
      <c r="T284" s="560" t="s">
        <v>751</v>
      </c>
      <c r="U284" s="560" t="s">
        <v>751</v>
      </c>
      <c r="V284" s="560" t="s">
        <v>751</v>
      </c>
      <c r="W284" s="570"/>
      <c r="X284" s="570"/>
      <c r="Y284" s="570"/>
      <c r="Z284" s="565"/>
      <c r="AA284" s="565"/>
      <c r="AB284" s="560" t="s">
        <v>751</v>
      </c>
      <c r="AC284" s="565"/>
      <c r="AD284" s="565"/>
      <c r="AE284" s="560" t="s">
        <v>751</v>
      </c>
      <c r="AF284" s="560" t="s">
        <v>751</v>
      </c>
      <c r="AG284" s="560" t="s">
        <v>751</v>
      </c>
      <c r="AH284" s="560" t="s">
        <v>751</v>
      </c>
      <c r="AI284" s="565"/>
      <c r="AJ284" s="565"/>
      <c r="AK284" s="560" t="s">
        <v>751</v>
      </c>
      <c r="AL284" s="565"/>
      <c r="AM284" s="565"/>
      <c r="AN284" s="560" t="s">
        <v>751</v>
      </c>
      <c r="AO284" s="565"/>
      <c r="AP284" s="565"/>
      <c r="AQ284" s="560" t="s">
        <v>751</v>
      </c>
      <c r="AR284" s="566">
        <v>42170</v>
      </c>
      <c r="AS284" s="560" t="s">
        <v>751</v>
      </c>
      <c r="AT284" s="560" t="s">
        <v>751</v>
      </c>
      <c r="AU284" s="560" t="s">
        <v>751</v>
      </c>
      <c r="AV284" s="560" t="s">
        <v>751</v>
      </c>
      <c r="AW284" s="560" t="s">
        <v>751</v>
      </c>
      <c r="AX284" s="560" t="s">
        <v>751</v>
      </c>
      <c r="AY284" s="560" t="s">
        <v>751</v>
      </c>
      <c r="AZ284" s="560" t="s">
        <v>751</v>
      </c>
      <c r="BA284" s="560" t="s">
        <v>751</v>
      </c>
      <c r="BB284" s="565"/>
      <c r="BC284" s="565"/>
      <c r="BD284" s="567" t="s">
        <v>751</v>
      </c>
      <c r="BE284" s="564"/>
      <c r="BF284" s="564"/>
      <c r="BG284" s="560" t="s">
        <v>751</v>
      </c>
      <c r="BH284" s="564"/>
      <c r="BI284" s="564"/>
      <c r="BJ284" s="560" t="s">
        <v>751</v>
      </c>
      <c r="BK284" s="560" t="s">
        <v>751</v>
      </c>
      <c r="BL284" s="560" t="s">
        <v>751</v>
      </c>
      <c r="BM284" s="560" t="s">
        <v>751</v>
      </c>
      <c r="BN284" s="562"/>
      <c r="BO284" s="562"/>
      <c r="BP284" s="560" t="s">
        <v>751</v>
      </c>
      <c r="BQ284" s="560" t="s">
        <v>751</v>
      </c>
      <c r="BR284" s="560" t="s">
        <v>751</v>
      </c>
      <c r="BS284" s="560" t="s">
        <v>751</v>
      </c>
      <c r="BT284" s="562" t="s">
        <v>758</v>
      </c>
      <c r="BU284" s="562" t="s">
        <v>758</v>
      </c>
      <c r="BV284" s="560" t="s">
        <v>751</v>
      </c>
    </row>
    <row r="285" spans="1:74" x14ac:dyDescent="0.25">
      <c r="A285" s="566">
        <v>42171</v>
      </c>
      <c r="B285" s="560" t="s">
        <v>751</v>
      </c>
      <c r="C285" s="560" t="s">
        <v>751</v>
      </c>
      <c r="D285" s="560" t="s">
        <v>751</v>
      </c>
      <c r="E285" s="560" t="s">
        <v>751</v>
      </c>
      <c r="F285" s="560" t="s">
        <v>751</v>
      </c>
      <c r="G285" s="560" t="s">
        <v>751</v>
      </c>
      <c r="H285" s="560" t="s">
        <v>751</v>
      </c>
      <c r="I285" s="560" t="s">
        <v>751</v>
      </c>
      <c r="J285" s="560" t="s">
        <v>751</v>
      </c>
      <c r="K285" s="560" t="s">
        <v>751</v>
      </c>
      <c r="L285" s="560" t="s">
        <v>751</v>
      </c>
      <c r="M285" s="560" t="s">
        <v>751</v>
      </c>
      <c r="N285" s="560" t="s">
        <v>751</v>
      </c>
      <c r="O285" s="560" t="s">
        <v>751</v>
      </c>
      <c r="P285" s="560" t="s">
        <v>751</v>
      </c>
      <c r="Q285" s="560" t="s">
        <v>751</v>
      </c>
      <c r="R285" s="560" t="s">
        <v>751</v>
      </c>
      <c r="S285" s="560" t="s">
        <v>751</v>
      </c>
      <c r="T285" s="560" t="s">
        <v>751</v>
      </c>
      <c r="U285" s="560" t="s">
        <v>751</v>
      </c>
      <c r="V285" s="560" t="s">
        <v>751</v>
      </c>
      <c r="W285" s="570"/>
      <c r="X285" s="570"/>
      <c r="Y285" s="570"/>
      <c r="Z285" s="565"/>
      <c r="AA285" s="565"/>
      <c r="AB285" s="560" t="s">
        <v>751</v>
      </c>
      <c r="AC285" s="565"/>
      <c r="AD285" s="565"/>
      <c r="AE285" s="560" t="s">
        <v>751</v>
      </c>
      <c r="AF285" s="560" t="s">
        <v>751</v>
      </c>
      <c r="AG285" s="560" t="s">
        <v>751</v>
      </c>
      <c r="AH285" s="560" t="s">
        <v>751</v>
      </c>
      <c r="AI285" s="565"/>
      <c r="AJ285" s="565"/>
      <c r="AK285" s="560" t="s">
        <v>751</v>
      </c>
      <c r="AL285" s="565"/>
      <c r="AM285" s="565"/>
      <c r="AN285" s="560" t="s">
        <v>751</v>
      </c>
      <c r="AO285" s="565"/>
      <c r="AP285" s="565"/>
      <c r="AQ285" s="560" t="s">
        <v>751</v>
      </c>
      <c r="AR285" s="566">
        <v>42171</v>
      </c>
      <c r="AS285" s="560" t="s">
        <v>751</v>
      </c>
      <c r="AT285" s="560" t="s">
        <v>751</v>
      </c>
      <c r="AU285" s="560" t="s">
        <v>751</v>
      </c>
      <c r="AV285" s="560" t="s">
        <v>751</v>
      </c>
      <c r="AW285" s="560" t="s">
        <v>751</v>
      </c>
      <c r="AX285" s="560" t="s">
        <v>751</v>
      </c>
      <c r="AY285" s="560" t="s">
        <v>751</v>
      </c>
      <c r="AZ285" s="560" t="s">
        <v>751</v>
      </c>
      <c r="BA285" s="560" t="s">
        <v>751</v>
      </c>
      <c r="BB285" s="565"/>
      <c r="BC285" s="565"/>
      <c r="BD285" s="560" t="s">
        <v>751</v>
      </c>
      <c r="BE285" s="564"/>
      <c r="BF285" s="564"/>
      <c r="BG285" s="560" t="s">
        <v>751</v>
      </c>
      <c r="BH285" s="564"/>
      <c r="BI285" s="564"/>
      <c r="BJ285" s="560" t="s">
        <v>751</v>
      </c>
      <c r="BK285" s="560" t="s">
        <v>751</v>
      </c>
      <c r="BL285" s="560" t="s">
        <v>751</v>
      </c>
      <c r="BM285" s="560" t="s">
        <v>751</v>
      </c>
      <c r="BN285" s="562"/>
      <c r="BO285" s="562"/>
      <c r="BP285" s="560" t="s">
        <v>751</v>
      </c>
      <c r="BQ285" s="560" t="s">
        <v>751</v>
      </c>
      <c r="BR285" s="560" t="s">
        <v>751</v>
      </c>
      <c r="BS285" s="560" t="s">
        <v>751</v>
      </c>
      <c r="BT285" s="562" t="s">
        <v>758</v>
      </c>
      <c r="BU285" s="562" t="s">
        <v>758</v>
      </c>
      <c r="BV285" s="560" t="s">
        <v>751</v>
      </c>
    </row>
    <row r="286" spans="1:74" x14ac:dyDescent="0.25">
      <c r="A286" s="566">
        <v>42172</v>
      </c>
      <c r="B286" s="560" t="s">
        <v>751</v>
      </c>
      <c r="C286" s="560" t="s">
        <v>751</v>
      </c>
      <c r="D286" s="560" t="s">
        <v>751</v>
      </c>
      <c r="E286" s="560" t="s">
        <v>751</v>
      </c>
      <c r="F286" s="560" t="s">
        <v>751</v>
      </c>
      <c r="G286" s="560" t="s">
        <v>751</v>
      </c>
      <c r="H286" s="560" t="s">
        <v>751</v>
      </c>
      <c r="I286" s="560" t="s">
        <v>751</v>
      </c>
      <c r="J286" s="560" t="s">
        <v>751</v>
      </c>
      <c r="K286" s="560" t="s">
        <v>751</v>
      </c>
      <c r="L286" s="560" t="s">
        <v>751</v>
      </c>
      <c r="M286" s="560" t="s">
        <v>751</v>
      </c>
      <c r="N286" s="560" t="s">
        <v>751</v>
      </c>
      <c r="O286" s="560" t="s">
        <v>751</v>
      </c>
      <c r="P286" s="560" t="s">
        <v>751</v>
      </c>
      <c r="Q286" s="569" t="s">
        <v>764</v>
      </c>
      <c r="R286" s="569" t="s">
        <v>764</v>
      </c>
      <c r="S286" s="569" t="s">
        <v>764</v>
      </c>
      <c r="T286" s="560" t="s">
        <v>751</v>
      </c>
      <c r="U286" s="560" t="s">
        <v>751</v>
      </c>
      <c r="V286" s="560" t="s">
        <v>751</v>
      </c>
      <c r="W286" s="570"/>
      <c r="X286" s="570"/>
      <c r="Y286" s="570"/>
      <c r="Z286" s="565"/>
      <c r="AA286" s="565"/>
      <c r="AB286" s="560" t="s">
        <v>751</v>
      </c>
      <c r="AC286" s="565"/>
      <c r="AD286" s="565"/>
      <c r="AE286" s="560" t="s">
        <v>751</v>
      </c>
      <c r="AF286" s="560" t="s">
        <v>751</v>
      </c>
      <c r="AG286" s="560" t="s">
        <v>751</v>
      </c>
      <c r="AH286" s="560" t="s">
        <v>751</v>
      </c>
      <c r="AI286" s="565"/>
      <c r="AJ286" s="565"/>
      <c r="AK286" s="560" t="s">
        <v>751</v>
      </c>
      <c r="AL286" s="565"/>
      <c r="AM286" s="565"/>
      <c r="AN286" s="560" t="s">
        <v>751</v>
      </c>
      <c r="AO286" s="565"/>
      <c r="AP286" s="565"/>
      <c r="AQ286" s="560" t="s">
        <v>751</v>
      </c>
      <c r="AR286" s="566">
        <v>42172</v>
      </c>
      <c r="AS286" s="560" t="s">
        <v>751</v>
      </c>
      <c r="AT286" s="560" t="s">
        <v>751</v>
      </c>
      <c r="AU286" s="560" t="s">
        <v>751</v>
      </c>
      <c r="AV286" s="560" t="s">
        <v>751</v>
      </c>
      <c r="AW286" s="560" t="s">
        <v>751</v>
      </c>
      <c r="AX286" s="560" t="s">
        <v>751</v>
      </c>
      <c r="AY286" s="560" t="s">
        <v>751</v>
      </c>
      <c r="AZ286" s="560" t="s">
        <v>751</v>
      </c>
      <c r="BA286" s="560" t="s">
        <v>751</v>
      </c>
      <c r="BB286" s="565"/>
      <c r="BC286" s="565"/>
      <c r="BD286" s="560" t="s">
        <v>751</v>
      </c>
      <c r="BE286" s="564"/>
      <c r="BF286" s="564"/>
      <c r="BG286" s="560" t="s">
        <v>751</v>
      </c>
      <c r="BH286" s="564"/>
      <c r="BI286" s="564"/>
      <c r="BJ286" s="560" t="s">
        <v>751</v>
      </c>
      <c r="BK286" s="560" t="s">
        <v>751</v>
      </c>
      <c r="BL286" s="560" t="s">
        <v>751</v>
      </c>
      <c r="BM286" s="560" t="s">
        <v>751</v>
      </c>
      <c r="BN286" s="562"/>
      <c r="BO286" s="562"/>
      <c r="BP286" s="560" t="s">
        <v>751</v>
      </c>
      <c r="BQ286" s="560" t="s">
        <v>751</v>
      </c>
      <c r="BR286" s="560" t="s">
        <v>751</v>
      </c>
      <c r="BS286" s="560" t="s">
        <v>751</v>
      </c>
      <c r="BT286" s="562" t="s">
        <v>758</v>
      </c>
      <c r="BU286" s="562" t="s">
        <v>758</v>
      </c>
      <c r="BV286" s="560" t="s">
        <v>751</v>
      </c>
    </row>
    <row r="287" spans="1:74" x14ac:dyDescent="0.25">
      <c r="A287" s="566">
        <v>42173</v>
      </c>
      <c r="B287" s="560" t="s">
        <v>751</v>
      </c>
      <c r="C287" s="560" t="s">
        <v>751</v>
      </c>
      <c r="D287" s="560" t="s">
        <v>751</v>
      </c>
      <c r="E287" s="560" t="s">
        <v>751</v>
      </c>
      <c r="F287" s="560" t="s">
        <v>751</v>
      </c>
      <c r="G287" s="560" t="s">
        <v>751</v>
      </c>
      <c r="H287" s="560" t="s">
        <v>751</v>
      </c>
      <c r="I287" s="560" t="s">
        <v>751</v>
      </c>
      <c r="J287" s="560" t="s">
        <v>751</v>
      </c>
      <c r="K287" s="560" t="s">
        <v>751</v>
      </c>
      <c r="L287" s="560" t="s">
        <v>751</v>
      </c>
      <c r="M287" s="560" t="s">
        <v>751</v>
      </c>
      <c r="N287" s="560" t="s">
        <v>751</v>
      </c>
      <c r="O287" s="560" t="s">
        <v>751</v>
      </c>
      <c r="P287" s="560" t="s">
        <v>751</v>
      </c>
      <c r="Q287" s="569" t="s">
        <v>764</v>
      </c>
      <c r="R287" s="569" t="s">
        <v>764</v>
      </c>
      <c r="S287" s="569" t="s">
        <v>764</v>
      </c>
      <c r="T287" s="560" t="s">
        <v>751</v>
      </c>
      <c r="U287" s="560" t="s">
        <v>751</v>
      </c>
      <c r="V287" s="560" t="s">
        <v>751</v>
      </c>
      <c r="W287" s="570"/>
      <c r="X287" s="570"/>
      <c r="Y287" s="570"/>
      <c r="Z287" s="565"/>
      <c r="AA287" s="565"/>
      <c r="AB287" s="560" t="s">
        <v>751</v>
      </c>
      <c r="AC287" s="565"/>
      <c r="AD287" s="565"/>
      <c r="AE287" s="560" t="s">
        <v>751</v>
      </c>
      <c r="AF287" s="560" t="s">
        <v>751</v>
      </c>
      <c r="AG287" s="560" t="s">
        <v>751</v>
      </c>
      <c r="AH287" s="560" t="s">
        <v>751</v>
      </c>
      <c r="AI287" s="565"/>
      <c r="AJ287" s="565"/>
      <c r="AK287" s="560" t="s">
        <v>751</v>
      </c>
      <c r="AL287" s="565"/>
      <c r="AM287" s="565"/>
      <c r="AN287" s="560" t="s">
        <v>751</v>
      </c>
      <c r="AO287" s="565"/>
      <c r="AP287" s="565"/>
      <c r="AQ287" s="560" t="s">
        <v>751</v>
      </c>
      <c r="AR287" s="566">
        <v>42173</v>
      </c>
      <c r="AS287" s="560" t="s">
        <v>751</v>
      </c>
      <c r="AT287" s="560" t="s">
        <v>751</v>
      </c>
      <c r="AU287" s="560" t="s">
        <v>751</v>
      </c>
      <c r="AV287" s="560" t="s">
        <v>751</v>
      </c>
      <c r="AW287" s="560" t="s">
        <v>751</v>
      </c>
      <c r="AX287" s="560" t="s">
        <v>751</v>
      </c>
      <c r="AY287" s="560" t="s">
        <v>751</v>
      </c>
      <c r="AZ287" s="560" t="s">
        <v>751</v>
      </c>
      <c r="BA287" s="560" t="s">
        <v>751</v>
      </c>
      <c r="BB287" s="565"/>
      <c r="BC287" s="565"/>
      <c r="BD287" s="560" t="s">
        <v>751</v>
      </c>
      <c r="BE287" s="564"/>
      <c r="BF287" s="564"/>
      <c r="BG287" s="560" t="s">
        <v>751</v>
      </c>
      <c r="BH287" s="564"/>
      <c r="BI287" s="564"/>
      <c r="BJ287" s="560" t="s">
        <v>751</v>
      </c>
      <c r="BK287" s="560" t="s">
        <v>751</v>
      </c>
      <c r="BL287" s="560" t="s">
        <v>751</v>
      </c>
      <c r="BM287" s="560" t="s">
        <v>751</v>
      </c>
      <c r="BN287" s="562"/>
      <c r="BO287" s="562"/>
      <c r="BP287" s="560" t="s">
        <v>751</v>
      </c>
      <c r="BQ287" s="560" t="s">
        <v>751</v>
      </c>
      <c r="BR287" s="560" t="s">
        <v>751</v>
      </c>
      <c r="BS287" s="560" t="s">
        <v>751</v>
      </c>
      <c r="BT287" s="562" t="s">
        <v>758</v>
      </c>
      <c r="BU287" s="562" t="s">
        <v>758</v>
      </c>
      <c r="BV287" s="560" t="s">
        <v>751</v>
      </c>
    </row>
    <row r="288" spans="1:74" x14ac:dyDescent="0.25">
      <c r="A288" s="566">
        <v>42174</v>
      </c>
      <c r="B288" s="560" t="s">
        <v>751</v>
      </c>
      <c r="C288" s="560" t="s">
        <v>751</v>
      </c>
      <c r="D288" s="560" t="s">
        <v>751</v>
      </c>
      <c r="E288" s="560" t="s">
        <v>751</v>
      </c>
      <c r="F288" s="560" t="s">
        <v>751</v>
      </c>
      <c r="G288" s="560" t="s">
        <v>751</v>
      </c>
      <c r="H288" s="560" t="s">
        <v>751</v>
      </c>
      <c r="I288" s="560" t="s">
        <v>751</v>
      </c>
      <c r="J288" s="560" t="s">
        <v>751</v>
      </c>
      <c r="K288" s="560" t="s">
        <v>751</v>
      </c>
      <c r="L288" s="560" t="s">
        <v>751</v>
      </c>
      <c r="M288" s="560" t="s">
        <v>751</v>
      </c>
      <c r="N288" s="560" t="s">
        <v>751</v>
      </c>
      <c r="O288" s="560" t="s">
        <v>751</v>
      </c>
      <c r="P288" s="560" t="s">
        <v>751</v>
      </c>
      <c r="Q288" s="569" t="s">
        <v>764</v>
      </c>
      <c r="R288" s="569" t="s">
        <v>764</v>
      </c>
      <c r="S288" s="569" t="s">
        <v>764</v>
      </c>
      <c r="T288" s="560" t="s">
        <v>751</v>
      </c>
      <c r="U288" s="560" t="s">
        <v>751</v>
      </c>
      <c r="V288" s="560" t="s">
        <v>751</v>
      </c>
      <c r="W288" s="570"/>
      <c r="X288" s="570"/>
      <c r="Y288" s="570"/>
      <c r="Z288" s="565"/>
      <c r="AA288" s="565"/>
      <c r="AB288" s="560" t="s">
        <v>751</v>
      </c>
      <c r="AC288" s="565"/>
      <c r="AD288" s="565"/>
      <c r="AE288" s="560" t="s">
        <v>751</v>
      </c>
      <c r="AF288" s="560" t="s">
        <v>751</v>
      </c>
      <c r="AG288" s="560" t="s">
        <v>751</v>
      </c>
      <c r="AH288" s="560" t="s">
        <v>751</v>
      </c>
      <c r="AI288" s="565"/>
      <c r="AJ288" s="565"/>
      <c r="AK288" s="560" t="s">
        <v>751</v>
      </c>
      <c r="AL288" s="565"/>
      <c r="AM288" s="565"/>
      <c r="AN288" s="560" t="s">
        <v>751</v>
      </c>
      <c r="AO288" s="565"/>
      <c r="AP288" s="565"/>
      <c r="AQ288" s="560" t="s">
        <v>751</v>
      </c>
      <c r="AR288" s="566">
        <v>42174</v>
      </c>
      <c r="AS288" s="560" t="s">
        <v>751</v>
      </c>
      <c r="AT288" s="560" t="s">
        <v>751</v>
      </c>
      <c r="AU288" s="560" t="s">
        <v>751</v>
      </c>
      <c r="AV288" s="560" t="s">
        <v>751</v>
      </c>
      <c r="AW288" s="560" t="s">
        <v>751</v>
      </c>
      <c r="AX288" s="560" t="s">
        <v>751</v>
      </c>
      <c r="AY288" s="560" t="s">
        <v>751</v>
      </c>
      <c r="AZ288" s="560" t="s">
        <v>751</v>
      </c>
      <c r="BA288" s="560" t="s">
        <v>751</v>
      </c>
      <c r="BB288" s="565"/>
      <c r="BC288" s="565"/>
      <c r="BD288" s="567" t="s">
        <v>751</v>
      </c>
      <c r="BE288" s="564"/>
      <c r="BF288" s="564"/>
      <c r="BG288" s="560" t="s">
        <v>751</v>
      </c>
      <c r="BH288" s="564"/>
      <c r="BI288" s="564"/>
      <c r="BJ288" s="560" t="s">
        <v>751</v>
      </c>
      <c r="BK288" s="560" t="s">
        <v>751</v>
      </c>
      <c r="BL288" s="560" t="s">
        <v>751</v>
      </c>
      <c r="BM288" s="560" t="s">
        <v>751</v>
      </c>
      <c r="BN288" s="563"/>
      <c r="BO288" s="562"/>
      <c r="BP288" s="560" t="s">
        <v>751</v>
      </c>
      <c r="BQ288" s="560" t="s">
        <v>751</v>
      </c>
      <c r="BR288" s="560" t="s">
        <v>751</v>
      </c>
      <c r="BS288" s="560" t="s">
        <v>751</v>
      </c>
      <c r="BT288" s="562" t="s">
        <v>758</v>
      </c>
      <c r="BU288" s="562" t="s">
        <v>758</v>
      </c>
      <c r="BV288" s="560" t="s">
        <v>751</v>
      </c>
    </row>
    <row r="289" spans="1:74" x14ac:dyDescent="0.25">
      <c r="A289" s="566">
        <v>42175</v>
      </c>
      <c r="B289" s="560" t="s">
        <v>751</v>
      </c>
      <c r="C289" s="560" t="s">
        <v>751</v>
      </c>
      <c r="D289" s="560" t="s">
        <v>751</v>
      </c>
      <c r="E289" s="560" t="s">
        <v>751</v>
      </c>
      <c r="F289" s="560" t="s">
        <v>751</v>
      </c>
      <c r="G289" s="560" t="s">
        <v>751</v>
      </c>
      <c r="H289" s="560" t="s">
        <v>751</v>
      </c>
      <c r="I289" s="560" t="s">
        <v>751</v>
      </c>
      <c r="J289" s="560" t="s">
        <v>751</v>
      </c>
      <c r="K289" s="560" t="s">
        <v>751</v>
      </c>
      <c r="L289" s="560" t="s">
        <v>751</v>
      </c>
      <c r="M289" s="560" t="s">
        <v>751</v>
      </c>
      <c r="N289" s="560" t="s">
        <v>751</v>
      </c>
      <c r="O289" s="560" t="s">
        <v>751</v>
      </c>
      <c r="P289" s="560" t="s">
        <v>751</v>
      </c>
      <c r="Q289" s="560" t="s">
        <v>751</v>
      </c>
      <c r="R289" s="560" t="s">
        <v>751</v>
      </c>
      <c r="S289" s="560" t="s">
        <v>751</v>
      </c>
      <c r="T289" s="560" t="s">
        <v>751</v>
      </c>
      <c r="U289" s="560" t="s">
        <v>751</v>
      </c>
      <c r="V289" s="560" t="s">
        <v>751</v>
      </c>
      <c r="W289" s="570"/>
      <c r="X289" s="570"/>
      <c r="Y289" s="570"/>
      <c r="Z289" s="565"/>
      <c r="AA289" s="565"/>
      <c r="AB289" s="560" t="s">
        <v>751</v>
      </c>
      <c r="AC289" s="565"/>
      <c r="AD289" s="565"/>
      <c r="AE289" s="560" t="s">
        <v>751</v>
      </c>
      <c r="AF289" s="560" t="s">
        <v>751</v>
      </c>
      <c r="AG289" s="560" t="s">
        <v>751</v>
      </c>
      <c r="AH289" s="560" t="s">
        <v>751</v>
      </c>
      <c r="AI289" s="565"/>
      <c r="AJ289" s="565"/>
      <c r="AK289" s="560" t="s">
        <v>751</v>
      </c>
      <c r="AL289" s="565"/>
      <c r="AM289" s="565"/>
      <c r="AN289" s="560" t="s">
        <v>751</v>
      </c>
      <c r="AO289" s="565"/>
      <c r="AP289" s="565"/>
      <c r="AQ289" s="560" t="s">
        <v>751</v>
      </c>
      <c r="AR289" s="566">
        <v>42175</v>
      </c>
      <c r="AS289" s="560" t="s">
        <v>751</v>
      </c>
      <c r="AT289" s="560" t="s">
        <v>751</v>
      </c>
      <c r="AU289" s="560" t="s">
        <v>751</v>
      </c>
      <c r="AV289" s="560" t="s">
        <v>751</v>
      </c>
      <c r="AW289" s="560" t="s">
        <v>751</v>
      </c>
      <c r="AX289" s="560" t="s">
        <v>751</v>
      </c>
      <c r="AY289" s="560" t="s">
        <v>751</v>
      </c>
      <c r="AZ289" s="560" t="s">
        <v>751</v>
      </c>
      <c r="BA289" s="560" t="s">
        <v>751</v>
      </c>
      <c r="BB289" s="565"/>
      <c r="BC289" s="565"/>
      <c r="BD289" s="560" t="s">
        <v>751</v>
      </c>
      <c r="BE289" s="564"/>
      <c r="BF289" s="564"/>
      <c r="BG289" s="560" t="s">
        <v>751</v>
      </c>
      <c r="BH289" s="564"/>
      <c r="BI289" s="564"/>
      <c r="BJ289" s="560" t="s">
        <v>751</v>
      </c>
      <c r="BK289" s="560" t="s">
        <v>751</v>
      </c>
      <c r="BL289" s="560" t="s">
        <v>751</v>
      </c>
      <c r="BM289" s="560" t="s">
        <v>751</v>
      </c>
      <c r="BN289" s="562"/>
      <c r="BO289" s="562"/>
      <c r="BP289" s="560" t="s">
        <v>751</v>
      </c>
      <c r="BQ289" s="560" t="s">
        <v>751</v>
      </c>
      <c r="BR289" s="560" t="s">
        <v>751</v>
      </c>
      <c r="BS289" s="560" t="s">
        <v>751</v>
      </c>
      <c r="BT289" s="562" t="s">
        <v>758</v>
      </c>
      <c r="BU289" s="562" t="s">
        <v>758</v>
      </c>
      <c r="BV289" s="560" t="s">
        <v>751</v>
      </c>
    </row>
    <row r="290" spans="1:74" x14ac:dyDescent="0.25">
      <c r="A290" s="566">
        <v>42176</v>
      </c>
      <c r="B290" s="560" t="s">
        <v>751</v>
      </c>
      <c r="C290" s="560" t="s">
        <v>751</v>
      </c>
      <c r="D290" s="560" t="s">
        <v>751</v>
      </c>
      <c r="E290" s="560" t="s">
        <v>751</v>
      </c>
      <c r="F290" s="560" t="s">
        <v>751</v>
      </c>
      <c r="G290" s="560" t="s">
        <v>751</v>
      </c>
      <c r="H290" s="560" t="s">
        <v>751</v>
      </c>
      <c r="I290" s="560" t="s">
        <v>751</v>
      </c>
      <c r="J290" s="560" t="s">
        <v>751</v>
      </c>
      <c r="K290" s="560" t="s">
        <v>751</v>
      </c>
      <c r="L290" s="560" t="s">
        <v>751</v>
      </c>
      <c r="M290" s="560" t="s">
        <v>751</v>
      </c>
      <c r="N290" s="560" t="s">
        <v>751</v>
      </c>
      <c r="O290" s="560" t="s">
        <v>751</v>
      </c>
      <c r="P290" s="560" t="s">
        <v>751</v>
      </c>
      <c r="Q290" s="560" t="s">
        <v>751</v>
      </c>
      <c r="R290" s="560" t="s">
        <v>751</v>
      </c>
      <c r="S290" s="560" t="s">
        <v>751</v>
      </c>
      <c r="T290" s="560" t="s">
        <v>751</v>
      </c>
      <c r="U290" s="560" t="s">
        <v>751</v>
      </c>
      <c r="V290" s="560" t="s">
        <v>751</v>
      </c>
      <c r="W290" s="570"/>
      <c r="X290" s="570"/>
      <c r="Y290" s="570"/>
      <c r="Z290" s="565"/>
      <c r="AA290" s="565"/>
      <c r="AB290" s="560" t="s">
        <v>751</v>
      </c>
      <c r="AC290" s="565"/>
      <c r="AD290" s="565"/>
      <c r="AE290" s="560" t="s">
        <v>751</v>
      </c>
      <c r="AF290" s="560" t="s">
        <v>751</v>
      </c>
      <c r="AG290" s="560" t="s">
        <v>751</v>
      </c>
      <c r="AH290" s="560" t="s">
        <v>751</v>
      </c>
      <c r="AI290" s="565"/>
      <c r="AJ290" s="565"/>
      <c r="AK290" s="560" t="s">
        <v>751</v>
      </c>
      <c r="AL290" s="565"/>
      <c r="AM290" s="565"/>
      <c r="AN290" s="560" t="s">
        <v>751</v>
      </c>
      <c r="AO290" s="565"/>
      <c r="AP290" s="565"/>
      <c r="AQ290" s="560" t="s">
        <v>751</v>
      </c>
      <c r="AR290" s="566">
        <v>42176</v>
      </c>
      <c r="AS290" s="560" t="s">
        <v>751</v>
      </c>
      <c r="AT290" s="560" t="s">
        <v>751</v>
      </c>
      <c r="AU290" s="560" t="s">
        <v>751</v>
      </c>
      <c r="AV290" s="560" t="s">
        <v>751</v>
      </c>
      <c r="AW290" s="560" t="s">
        <v>751</v>
      </c>
      <c r="AX290" s="560" t="s">
        <v>751</v>
      </c>
      <c r="AY290" s="560" t="s">
        <v>751</v>
      </c>
      <c r="AZ290" s="560" t="s">
        <v>751</v>
      </c>
      <c r="BA290" s="560" t="s">
        <v>751</v>
      </c>
      <c r="BB290" s="565"/>
      <c r="BC290" s="565"/>
      <c r="BD290" s="567" t="s">
        <v>751</v>
      </c>
      <c r="BE290" s="564"/>
      <c r="BF290" s="564"/>
      <c r="BG290" s="560" t="s">
        <v>751</v>
      </c>
      <c r="BH290" s="564"/>
      <c r="BI290" s="564"/>
      <c r="BJ290" s="560" t="s">
        <v>751</v>
      </c>
      <c r="BK290" s="560" t="s">
        <v>751</v>
      </c>
      <c r="BL290" s="560" t="s">
        <v>751</v>
      </c>
      <c r="BM290" s="560" t="s">
        <v>751</v>
      </c>
      <c r="BN290" s="562"/>
      <c r="BO290" s="562"/>
      <c r="BP290" s="560" t="s">
        <v>751</v>
      </c>
      <c r="BQ290" s="560" t="s">
        <v>751</v>
      </c>
      <c r="BR290" s="560" t="s">
        <v>751</v>
      </c>
      <c r="BS290" s="560" t="s">
        <v>751</v>
      </c>
      <c r="BT290" s="562" t="s">
        <v>758</v>
      </c>
      <c r="BU290" s="562" t="s">
        <v>758</v>
      </c>
      <c r="BV290" s="560" t="s">
        <v>751</v>
      </c>
    </row>
    <row r="291" spans="1:74" x14ac:dyDescent="0.25">
      <c r="A291" s="566">
        <v>42177</v>
      </c>
      <c r="B291" s="560" t="s">
        <v>751</v>
      </c>
      <c r="C291" s="560" t="s">
        <v>751</v>
      </c>
      <c r="D291" s="560" t="s">
        <v>751</v>
      </c>
      <c r="E291" s="560" t="s">
        <v>751</v>
      </c>
      <c r="F291" s="560" t="s">
        <v>751</v>
      </c>
      <c r="G291" s="560" t="s">
        <v>751</v>
      </c>
      <c r="H291" s="560" t="s">
        <v>751</v>
      </c>
      <c r="I291" s="560" t="s">
        <v>751</v>
      </c>
      <c r="J291" s="560" t="s">
        <v>751</v>
      </c>
      <c r="K291" s="560" t="s">
        <v>751</v>
      </c>
      <c r="L291" s="560" t="s">
        <v>751</v>
      </c>
      <c r="M291" s="560" t="s">
        <v>751</v>
      </c>
      <c r="N291" s="560" t="s">
        <v>751</v>
      </c>
      <c r="O291" s="560" t="s">
        <v>751</v>
      </c>
      <c r="P291" s="560" t="s">
        <v>751</v>
      </c>
      <c r="Q291" s="560" t="s">
        <v>751</v>
      </c>
      <c r="R291" s="560" t="s">
        <v>751</v>
      </c>
      <c r="S291" s="560" t="s">
        <v>751</v>
      </c>
      <c r="T291" s="560" t="s">
        <v>751</v>
      </c>
      <c r="U291" s="560" t="s">
        <v>751</v>
      </c>
      <c r="V291" s="560" t="s">
        <v>751</v>
      </c>
      <c r="W291" s="570"/>
      <c r="X291" s="570"/>
      <c r="Y291" s="570"/>
      <c r="Z291" s="565"/>
      <c r="AA291" s="565"/>
      <c r="AB291" s="560" t="s">
        <v>751</v>
      </c>
      <c r="AC291" s="565"/>
      <c r="AD291" s="565"/>
      <c r="AE291" s="560" t="s">
        <v>751</v>
      </c>
      <c r="AF291" s="560" t="s">
        <v>751</v>
      </c>
      <c r="AG291" s="560" t="s">
        <v>751</v>
      </c>
      <c r="AH291" s="560" t="s">
        <v>751</v>
      </c>
      <c r="AI291" s="565"/>
      <c r="AJ291" s="565"/>
      <c r="AK291" s="560" t="s">
        <v>751</v>
      </c>
      <c r="AL291" s="565"/>
      <c r="AM291" s="565"/>
      <c r="AN291" s="560" t="s">
        <v>751</v>
      </c>
      <c r="AO291" s="565"/>
      <c r="AP291" s="565"/>
      <c r="AQ291" s="560" t="s">
        <v>751</v>
      </c>
      <c r="AR291" s="566">
        <v>42177</v>
      </c>
      <c r="AS291" s="560" t="s">
        <v>751</v>
      </c>
      <c r="AT291" s="560" t="s">
        <v>751</v>
      </c>
      <c r="AU291" s="560" t="s">
        <v>751</v>
      </c>
      <c r="AV291" s="560" t="s">
        <v>751</v>
      </c>
      <c r="AW291" s="560" t="s">
        <v>751</v>
      </c>
      <c r="AX291" s="560" t="s">
        <v>751</v>
      </c>
      <c r="AY291" s="560" t="s">
        <v>751</v>
      </c>
      <c r="AZ291" s="560" t="s">
        <v>751</v>
      </c>
      <c r="BA291" s="560" t="s">
        <v>751</v>
      </c>
      <c r="BB291" s="565"/>
      <c r="BC291" s="565"/>
      <c r="BD291" s="560" t="s">
        <v>751</v>
      </c>
      <c r="BE291" s="564"/>
      <c r="BF291" s="564"/>
      <c r="BG291" s="560" t="s">
        <v>751</v>
      </c>
      <c r="BH291" s="564"/>
      <c r="BI291" s="564"/>
      <c r="BJ291" s="560" t="s">
        <v>751</v>
      </c>
      <c r="BK291" s="560" t="s">
        <v>751</v>
      </c>
      <c r="BL291" s="560" t="s">
        <v>751</v>
      </c>
      <c r="BM291" s="560" t="s">
        <v>751</v>
      </c>
      <c r="BN291" s="560" t="s">
        <v>751</v>
      </c>
      <c r="BO291" s="562"/>
      <c r="BP291" s="560" t="s">
        <v>751</v>
      </c>
      <c r="BQ291" s="560" t="s">
        <v>751</v>
      </c>
      <c r="BR291" s="560" t="s">
        <v>751</v>
      </c>
      <c r="BS291" s="560" t="s">
        <v>751</v>
      </c>
      <c r="BT291" s="562" t="s">
        <v>758</v>
      </c>
      <c r="BU291" s="562" t="s">
        <v>758</v>
      </c>
      <c r="BV291" s="560" t="s">
        <v>751</v>
      </c>
    </row>
    <row r="292" spans="1:74" x14ac:dyDescent="0.25">
      <c r="A292" s="566">
        <v>42178</v>
      </c>
      <c r="B292" s="560" t="s">
        <v>751</v>
      </c>
      <c r="C292" s="560" t="s">
        <v>751</v>
      </c>
      <c r="D292" s="560" t="s">
        <v>751</v>
      </c>
      <c r="E292" s="560" t="s">
        <v>751</v>
      </c>
      <c r="F292" s="560" t="s">
        <v>751</v>
      </c>
      <c r="G292" s="560" t="s">
        <v>751</v>
      </c>
      <c r="H292" s="560" t="s">
        <v>751</v>
      </c>
      <c r="I292" s="560" t="s">
        <v>751</v>
      </c>
      <c r="J292" s="560" t="s">
        <v>751</v>
      </c>
      <c r="K292" s="560" t="s">
        <v>751</v>
      </c>
      <c r="L292" s="560" t="s">
        <v>751</v>
      </c>
      <c r="M292" s="560" t="s">
        <v>751</v>
      </c>
      <c r="N292" s="560" t="s">
        <v>751</v>
      </c>
      <c r="O292" s="560" t="s">
        <v>751</v>
      </c>
      <c r="P292" s="560" t="s">
        <v>751</v>
      </c>
      <c r="Q292" s="560" t="s">
        <v>751</v>
      </c>
      <c r="R292" s="560" t="s">
        <v>751</v>
      </c>
      <c r="S292" s="560" t="s">
        <v>751</v>
      </c>
      <c r="T292" s="560" t="s">
        <v>751</v>
      </c>
      <c r="U292" s="560" t="s">
        <v>751</v>
      </c>
      <c r="V292" s="560" t="s">
        <v>751</v>
      </c>
      <c r="W292" s="570"/>
      <c r="X292" s="570"/>
      <c r="Y292" s="570"/>
      <c r="Z292" s="565"/>
      <c r="AA292" s="565"/>
      <c r="AB292" s="560" t="s">
        <v>751</v>
      </c>
      <c r="AC292" s="565"/>
      <c r="AD292" s="565"/>
      <c r="AE292" s="560" t="s">
        <v>751</v>
      </c>
      <c r="AF292" s="560" t="s">
        <v>751</v>
      </c>
      <c r="AG292" s="560" t="s">
        <v>751</v>
      </c>
      <c r="AH292" s="560" t="s">
        <v>751</v>
      </c>
      <c r="AI292" s="565"/>
      <c r="AJ292" s="565"/>
      <c r="AK292" s="560" t="s">
        <v>751</v>
      </c>
      <c r="AL292" s="565"/>
      <c r="AM292" s="565"/>
      <c r="AN292" s="560" t="s">
        <v>751</v>
      </c>
      <c r="AO292" s="565"/>
      <c r="AP292" s="565"/>
      <c r="AQ292" s="560" t="s">
        <v>751</v>
      </c>
      <c r="AR292" s="566">
        <v>42178</v>
      </c>
      <c r="AS292" s="560" t="s">
        <v>751</v>
      </c>
      <c r="AT292" s="560" t="s">
        <v>751</v>
      </c>
      <c r="AU292" s="560" t="s">
        <v>751</v>
      </c>
      <c r="AV292" s="560" t="s">
        <v>751</v>
      </c>
      <c r="AW292" s="560" t="s">
        <v>751</v>
      </c>
      <c r="AX292" s="560" t="s">
        <v>751</v>
      </c>
      <c r="AY292" s="560" t="s">
        <v>751</v>
      </c>
      <c r="AZ292" s="560" t="s">
        <v>751</v>
      </c>
      <c r="BA292" s="560" t="s">
        <v>751</v>
      </c>
      <c r="BB292" s="565"/>
      <c r="BC292" s="565"/>
      <c r="BD292" s="560" t="s">
        <v>751</v>
      </c>
      <c r="BE292" s="564"/>
      <c r="BF292" s="564"/>
      <c r="BG292" s="560" t="s">
        <v>751</v>
      </c>
      <c r="BH292" s="564"/>
      <c r="BI292" s="564"/>
      <c r="BJ292" s="560" t="s">
        <v>751</v>
      </c>
      <c r="BK292" s="560" t="s">
        <v>751</v>
      </c>
      <c r="BL292" s="560" t="s">
        <v>751</v>
      </c>
      <c r="BM292" s="560" t="s">
        <v>751</v>
      </c>
      <c r="BN292" s="562"/>
      <c r="BO292" s="562"/>
      <c r="BP292" s="560" t="s">
        <v>751</v>
      </c>
      <c r="BQ292" s="560" t="s">
        <v>751</v>
      </c>
      <c r="BR292" s="560" t="s">
        <v>751</v>
      </c>
      <c r="BS292" s="560" t="s">
        <v>751</v>
      </c>
      <c r="BT292" s="562" t="s">
        <v>758</v>
      </c>
      <c r="BU292" s="562" t="s">
        <v>758</v>
      </c>
      <c r="BV292" s="560" t="s">
        <v>751</v>
      </c>
    </row>
    <row r="293" spans="1:74" x14ac:dyDescent="0.25">
      <c r="A293" s="566">
        <v>42179</v>
      </c>
      <c r="B293" s="560" t="s">
        <v>751</v>
      </c>
      <c r="C293" s="560" t="s">
        <v>751</v>
      </c>
      <c r="D293" s="560" t="s">
        <v>751</v>
      </c>
      <c r="E293" s="560" t="s">
        <v>751</v>
      </c>
      <c r="F293" s="560" t="s">
        <v>751</v>
      </c>
      <c r="G293" s="571" t="s">
        <v>751</v>
      </c>
      <c r="H293" s="560" t="s">
        <v>751</v>
      </c>
      <c r="I293" s="560" t="s">
        <v>751</v>
      </c>
      <c r="J293" s="560" t="s">
        <v>751</v>
      </c>
      <c r="K293" s="560" t="s">
        <v>751</v>
      </c>
      <c r="L293" s="560" t="s">
        <v>751</v>
      </c>
      <c r="M293" s="560" t="s">
        <v>751</v>
      </c>
      <c r="N293" s="560" t="s">
        <v>751</v>
      </c>
      <c r="O293" s="560" t="s">
        <v>751</v>
      </c>
      <c r="P293" s="560" t="s">
        <v>751</v>
      </c>
      <c r="Q293" s="560" t="s">
        <v>751</v>
      </c>
      <c r="R293" s="560" t="s">
        <v>751</v>
      </c>
      <c r="S293" s="560" t="s">
        <v>751</v>
      </c>
      <c r="T293" s="560" t="s">
        <v>751</v>
      </c>
      <c r="U293" s="560" t="s">
        <v>751</v>
      </c>
      <c r="V293" s="560" t="s">
        <v>751</v>
      </c>
      <c r="W293" s="570"/>
      <c r="X293" s="570"/>
      <c r="Y293" s="570"/>
      <c r="Z293" s="565"/>
      <c r="AA293" s="565"/>
      <c r="AB293" s="560" t="s">
        <v>751</v>
      </c>
      <c r="AC293" s="565"/>
      <c r="AD293" s="565"/>
      <c r="AE293" s="560" t="s">
        <v>751</v>
      </c>
      <c r="AF293" s="560" t="s">
        <v>751</v>
      </c>
      <c r="AG293" s="560" t="s">
        <v>751</v>
      </c>
      <c r="AH293" s="560" t="s">
        <v>751</v>
      </c>
      <c r="AI293" s="565"/>
      <c r="AJ293" s="565"/>
      <c r="AK293" s="560" t="s">
        <v>751</v>
      </c>
      <c r="AL293" s="565"/>
      <c r="AM293" s="565"/>
      <c r="AN293" s="560" t="s">
        <v>751</v>
      </c>
      <c r="AO293" s="565"/>
      <c r="AP293" s="565"/>
      <c r="AQ293" s="560" t="s">
        <v>751</v>
      </c>
      <c r="AR293" s="566">
        <v>42179</v>
      </c>
      <c r="AS293" s="560" t="s">
        <v>751</v>
      </c>
      <c r="AT293" s="560" t="s">
        <v>751</v>
      </c>
      <c r="AU293" s="560" t="s">
        <v>751</v>
      </c>
      <c r="AV293" s="560" t="s">
        <v>751</v>
      </c>
      <c r="AW293" s="560" t="s">
        <v>751</v>
      </c>
      <c r="AX293" s="560" t="s">
        <v>751</v>
      </c>
      <c r="AY293" s="560" t="s">
        <v>751</v>
      </c>
      <c r="AZ293" s="560" t="s">
        <v>751</v>
      </c>
      <c r="BA293" s="560" t="s">
        <v>751</v>
      </c>
      <c r="BB293" s="565"/>
      <c r="BC293" s="565"/>
      <c r="BD293" s="571" t="s">
        <v>751</v>
      </c>
      <c r="BE293" s="564"/>
      <c r="BF293" s="564"/>
      <c r="BG293" s="571" t="s">
        <v>751</v>
      </c>
      <c r="BH293" s="564"/>
      <c r="BI293" s="564"/>
      <c r="BJ293" s="560" t="s">
        <v>751</v>
      </c>
      <c r="BK293" s="560" t="s">
        <v>751</v>
      </c>
      <c r="BL293" s="560" t="s">
        <v>751</v>
      </c>
      <c r="BM293" s="560" t="s">
        <v>751</v>
      </c>
      <c r="BN293" s="562"/>
      <c r="BO293" s="562"/>
      <c r="BP293" s="560" t="s">
        <v>751</v>
      </c>
      <c r="BQ293" s="560" t="s">
        <v>751</v>
      </c>
      <c r="BR293" s="560" t="s">
        <v>751</v>
      </c>
      <c r="BS293" s="560" t="s">
        <v>751</v>
      </c>
      <c r="BT293" s="562" t="s">
        <v>758</v>
      </c>
      <c r="BU293" s="562" t="s">
        <v>758</v>
      </c>
      <c r="BV293" s="560" t="s">
        <v>751</v>
      </c>
    </row>
    <row r="294" spans="1:74" x14ac:dyDescent="0.25">
      <c r="A294" s="566">
        <v>42180</v>
      </c>
      <c r="B294" s="560" t="s">
        <v>751</v>
      </c>
      <c r="C294" s="560" t="s">
        <v>751</v>
      </c>
      <c r="D294" s="560" t="s">
        <v>751</v>
      </c>
      <c r="E294" s="560" t="s">
        <v>751</v>
      </c>
      <c r="F294" s="560" t="s">
        <v>751</v>
      </c>
      <c r="G294" s="560" t="s">
        <v>751</v>
      </c>
      <c r="H294" s="560" t="s">
        <v>751</v>
      </c>
      <c r="I294" s="560" t="s">
        <v>751</v>
      </c>
      <c r="J294" s="560" t="s">
        <v>751</v>
      </c>
      <c r="K294" s="560" t="s">
        <v>751</v>
      </c>
      <c r="L294" s="560" t="s">
        <v>751</v>
      </c>
      <c r="M294" s="560" t="s">
        <v>751</v>
      </c>
      <c r="N294" s="560" t="s">
        <v>751</v>
      </c>
      <c r="O294" s="560" t="s">
        <v>751</v>
      </c>
      <c r="P294" s="560" t="s">
        <v>751</v>
      </c>
      <c r="Q294" s="560" t="s">
        <v>751</v>
      </c>
      <c r="R294" s="560" t="s">
        <v>751</v>
      </c>
      <c r="S294" s="560" t="s">
        <v>751</v>
      </c>
      <c r="T294" s="560" t="s">
        <v>751</v>
      </c>
      <c r="U294" s="560" t="s">
        <v>751</v>
      </c>
      <c r="V294" s="560" t="s">
        <v>751</v>
      </c>
      <c r="W294" s="570"/>
      <c r="X294" s="570"/>
      <c r="Y294" s="570"/>
      <c r="Z294" s="565"/>
      <c r="AA294" s="565"/>
      <c r="AB294" s="560" t="s">
        <v>751</v>
      </c>
      <c r="AC294" s="565"/>
      <c r="AD294" s="565"/>
      <c r="AE294" s="560" t="s">
        <v>751</v>
      </c>
      <c r="AF294" s="560" t="s">
        <v>751</v>
      </c>
      <c r="AG294" s="560" t="s">
        <v>751</v>
      </c>
      <c r="AH294" s="560" t="s">
        <v>751</v>
      </c>
      <c r="AI294" s="565"/>
      <c r="AJ294" s="565"/>
      <c r="AK294" s="560" t="s">
        <v>751</v>
      </c>
      <c r="AL294" s="565"/>
      <c r="AM294" s="565"/>
      <c r="AN294" s="560" t="s">
        <v>751</v>
      </c>
      <c r="AO294" s="565"/>
      <c r="AP294" s="565"/>
      <c r="AQ294" s="560" t="s">
        <v>751</v>
      </c>
      <c r="AR294" s="566">
        <v>42180</v>
      </c>
      <c r="AS294" s="560" t="s">
        <v>751</v>
      </c>
      <c r="AT294" s="560" t="s">
        <v>751</v>
      </c>
      <c r="AU294" s="560" t="s">
        <v>751</v>
      </c>
      <c r="AV294" s="560" t="s">
        <v>751</v>
      </c>
      <c r="AW294" s="560" t="s">
        <v>751</v>
      </c>
      <c r="AX294" s="560" t="s">
        <v>751</v>
      </c>
      <c r="AY294" s="560" t="s">
        <v>751</v>
      </c>
      <c r="AZ294" s="560" t="s">
        <v>751</v>
      </c>
      <c r="BA294" s="560" t="s">
        <v>751</v>
      </c>
      <c r="BB294" s="565"/>
      <c r="BC294" s="565"/>
      <c r="BD294" s="569" t="s">
        <v>764</v>
      </c>
      <c r="BE294" s="564"/>
      <c r="BF294" s="564"/>
      <c r="BG294" s="569" t="s">
        <v>764</v>
      </c>
      <c r="BH294" s="564"/>
      <c r="BI294" s="564"/>
      <c r="BJ294" s="560" t="s">
        <v>751</v>
      </c>
      <c r="BK294" s="560" t="s">
        <v>751</v>
      </c>
      <c r="BL294" s="560" t="s">
        <v>751</v>
      </c>
      <c r="BM294" s="560" t="s">
        <v>751</v>
      </c>
      <c r="BN294" s="562"/>
      <c r="BO294" s="562"/>
      <c r="BP294" s="560" t="s">
        <v>751</v>
      </c>
      <c r="BQ294" s="560" t="s">
        <v>751</v>
      </c>
      <c r="BR294" s="560" t="s">
        <v>751</v>
      </c>
      <c r="BS294" s="560" t="s">
        <v>751</v>
      </c>
      <c r="BT294" s="562" t="s">
        <v>758</v>
      </c>
      <c r="BU294" s="562" t="s">
        <v>758</v>
      </c>
      <c r="BV294" s="560" t="s">
        <v>751</v>
      </c>
    </row>
    <row r="295" spans="1:74" x14ac:dyDescent="0.25">
      <c r="A295" s="566">
        <v>42181</v>
      </c>
      <c r="B295" s="560" t="s">
        <v>751</v>
      </c>
      <c r="C295" s="560" t="s">
        <v>751</v>
      </c>
      <c r="D295" s="560" t="s">
        <v>751</v>
      </c>
      <c r="E295" s="560" t="s">
        <v>751</v>
      </c>
      <c r="F295" s="560" t="s">
        <v>751</v>
      </c>
      <c r="G295" s="560" t="s">
        <v>751</v>
      </c>
      <c r="H295" s="560" t="s">
        <v>751</v>
      </c>
      <c r="I295" s="560" t="s">
        <v>751</v>
      </c>
      <c r="J295" s="560" t="s">
        <v>751</v>
      </c>
      <c r="K295" s="560" t="s">
        <v>751</v>
      </c>
      <c r="L295" s="560" t="s">
        <v>751</v>
      </c>
      <c r="M295" s="560" t="s">
        <v>751</v>
      </c>
      <c r="N295" s="560" t="s">
        <v>751</v>
      </c>
      <c r="O295" s="560" t="s">
        <v>751</v>
      </c>
      <c r="P295" s="560" t="s">
        <v>751</v>
      </c>
      <c r="Q295" s="560" t="s">
        <v>751</v>
      </c>
      <c r="R295" s="560" t="s">
        <v>751</v>
      </c>
      <c r="S295" s="560" t="s">
        <v>751</v>
      </c>
      <c r="T295" s="560" t="s">
        <v>751</v>
      </c>
      <c r="U295" s="560" t="s">
        <v>751</v>
      </c>
      <c r="V295" s="560" t="s">
        <v>751</v>
      </c>
      <c r="W295" s="570"/>
      <c r="X295" s="570"/>
      <c r="Y295" s="570"/>
      <c r="Z295" s="565"/>
      <c r="AA295" s="565"/>
      <c r="AB295" s="560" t="s">
        <v>751</v>
      </c>
      <c r="AC295" s="565"/>
      <c r="AD295" s="565"/>
      <c r="AE295" s="560" t="s">
        <v>751</v>
      </c>
      <c r="AF295" s="560" t="s">
        <v>751</v>
      </c>
      <c r="AG295" s="560" t="s">
        <v>751</v>
      </c>
      <c r="AH295" s="560" t="s">
        <v>751</v>
      </c>
      <c r="AI295" s="565"/>
      <c r="AJ295" s="565"/>
      <c r="AK295" s="560" t="s">
        <v>751</v>
      </c>
      <c r="AL295" s="565"/>
      <c r="AM295" s="565"/>
      <c r="AN295" s="560" t="s">
        <v>751</v>
      </c>
      <c r="AO295" s="565"/>
      <c r="AP295" s="565"/>
      <c r="AQ295" s="560" t="s">
        <v>751</v>
      </c>
      <c r="AR295" s="566">
        <v>42181</v>
      </c>
      <c r="AS295" s="560" t="s">
        <v>751</v>
      </c>
      <c r="AT295" s="560" t="s">
        <v>751</v>
      </c>
      <c r="AU295" s="560" t="s">
        <v>751</v>
      </c>
      <c r="AV295" s="560" t="s">
        <v>751</v>
      </c>
      <c r="AW295" s="560" t="s">
        <v>751</v>
      </c>
      <c r="AX295" s="560" t="s">
        <v>751</v>
      </c>
      <c r="AY295" s="560" t="s">
        <v>751</v>
      </c>
      <c r="AZ295" s="560" t="s">
        <v>751</v>
      </c>
      <c r="BA295" s="560" t="s">
        <v>751</v>
      </c>
      <c r="BB295" s="565"/>
      <c r="BC295" s="565"/>
      <c r="BD295" s="560" t="s">
        <v>751</v>
      </c>
      <c r="BE295" s="564"/>
      <c r="BF295" s="564"/>
      <c r="BG295" s="560" t="s">
        <v>751</v>
      </c>
      <c r="BH295" s="564"/>
      <c r="BI295" s="564"/>
      <c r="BJ295" s="560" t="s">
        <v>751</v>
      </c>
      <c r="BK295" s="560" t="s">
        <v>751</v>
      </c>
      <c r="BL295" s="560" t="s">
        <v>751</v>
      </c>
      <c r="BM295" s="560" t="s">
        <v>751</v>
      </c>
      <c r="BN295" s="562"/>
      <c r="BO295" s="562"/>
      <c r="BP295" s="560" t="s">
        <v>751</v>
      </c>
      <c r="BQ295" s="560" t="s">
        <v>751</v>
      </c>
      <c r="BR295" s="560" t="s">
        <v>751</v>
      </c>
      <c r="BS295" s="560" t="s">
        <v>751</v>
      </c>
      <c r="BT295" s="567" t="s">
        <v>751</v>
      </c>
      <c r="BU295" s="561" t="s">
        <v>758</v>
      </c>
      <c r="BV295" s="560" t="s">
        <v>751</v>
      </c>
    </row>
    <row r="296" spans="1:74" x14ac:dyDescent="0.25">
      <c r="A296" s="566">
        <v>42182</v>
      </c>
      <c r="B296" s="560" t="s">
        <v>751</v>
      </c>
      <c r="C296" s="560" t="s">
        <v>751</v>
      </c>
      <c r="D296" s="560" t="s">
        <v>751</v>
      </c>
      <c r="E296" s="560" t="s">
        <v>751</v>
      </c>
      <c r="F296" s="560" t="s">
        <v>751</v>
      </c>
      <c r="G296" s="560" t="s">
        <v>751</v>
      </c>
      <c r="H296" s="560" t="s">
        <v>751</v>
      </c>
      <c r="I296" s="560" t="s">
        <v>751</v>
      </c>
      <c r="J296" s="560" t="s">
        <v>751</v>
      </c>
      <c r="K296" s="560" t="s">
        <v>751</v>
      </c>
      <c r="L296" s="560" t="s">
        <v>751</v>
      </c>
      <c r="M296" s="560" t="s">
        <v>751</v>
      </c>
      <c r="N296" s="560" t="s">
        <v>751</v>
      </c>
      <c r="O296" s="560" t="s">
        <v>751</v>
      </c>
      <c r="P296" s="560" t="s">
        <v>751</v>
      </c>
      <c r="Q296" s="560" t="s">
        <v>751</v>
      </c>
      <c r="R296" s="560" t="s">
        <v>751</v>
      </c>
      <c r="S296" s="560" t="s">
        <v>751</v>
      </c>
      <c r="T296" s="560" t="s">
        <v>751</v>
      </c>
      <c r="U296" s="560" t="s">
        <v>751</v>
      </c>
      <c r="V296" s="560" t="s">
        <v>751</v>
      </c>
      <c r="W296" s="570"/>
      <c r="X296" s="570"/>
      <c r="Y296" s="570"/>
      <c r="Z296" s="565"/>
      <c r="AA296" s="565"/>
      <c r="AB296" s="560" t="s">
        <v>751</v>
      </c>
      <c r="AC296" s="565"/>
      <c r="AD296" s="565"/>
      <c r="AE296" s="560" t="s">
        <v>751</v>
      </c>
      <c r="AF296" s="560" t="s">
        <v>751</v>
      </c>
      <c r="AG296" s="560" t="s">
        <v>751</v>
      </c>
      <c r="AH296" s="560" t="s">
        <v>751</v>
      </c>
      <c r="AI296" s="565"/>
      <c r="AJ296" s="565"/>
      <c r="AK296" s="560" t="s">
        <v>751</v>
      </c>
      <c r="AL296" s="565"/>
      <c r="AM296" s="565"/>
      <c r="AN296" s="560" t="s">
        <v>751</v>
      </c>
      <c r="AO296" s="565"/>
      <c r="AP296" s="565"/>
      <c r="AQ296" s="560" t="s">
        <v>751</v>
      </c>
      <c r="AR296" s="566">
        <v>42182</v>
      </c>
      <c r="AS296" s="560" t="s">
        <v>751</v>
      </c>
      <c r="AT296" s="560" t="s">
        <v>751</v>
      </c>
      <c r="AU296" s="560" t="s">
        <v>751</v>
      </c>
      <c r="AV296" s="560" t="s">
        <v>751</v>
      </c>
      <c r="AW296" s="560" t="s">
        <v>751</v>
      </c>
      <c r="AX296" s="560" t="s">
        <v>751</v>
      </c>
      <c r="AY296" s="560" t="s">
        <v>751</v>
      </c>
      <c r="AZ296" s="560" t="s">
        <v>751</v>
      </c>
      <c r="BA296" s="560" t="s">
        <v>751</v>
      </c>
      <c r="BB296" s="565"/>
      <c r="BC296" s="565"/>
      <c r="BD296" s="560" t="s">
        <v>751</v>
      </c>
      <c r="BE296" s="564"/>
      <c r="BF296" s="564"/>
      <c r="BG296" s="560" t="s">
        <v>751</v>
      </c>
      <c r="BH296" s="564"/>
      <c r="BI296" s="564"/>
      <c r="BJ296" s="560" t="s">
        <v>751</v>
      </c>
      <c r="BK296" s="560" t="s">
        <v>751</v>
      </c>
      <c r="BL296" s="560" t="s">
        <v>751</v>
      </c>
      <c r="BM296" s="560" t="s">
        <v>751</v>
      </c>
      <c r="BN296" s="562"/>
      <c r="BO296" s="562"/>
      <c r="BP296" s="560" t="s">
        <v>751</v>
      </c>
      <c r="BQ296" s="560" t="s">
        <v>751</v>
      </c>
      <c r="BR296" s="560" t="s">
        <v>751</v>
      </c>
      <c r="BS296" s="560" t="s">
        <v>751</v>
      </c>
      <c r="BT296" s="561" t="s">
        <v>758</v>
      </c>
      <c r="BU296" s="561" t="s">
        <v>758</v>
      </c>
      <c r="BV296" s="560" t="s">
        <v>751</v>
      </c>
    </row>
    <row r="297" spans="1:74" x14ac:dyDescent="0.25">
      <c r="A297" s="566">
        <v>42183</v>
      </c>
      <c r="B297" s="560" t="s">
        <v>751</v>
      </c>
      <c r="C297" s="560" t="s">
        <v>751</v>
      </c>
      <c r="D297" s="560" t="s">
        <v>751</v>
      </c>
      <c r="E297" s="560" t="s">
        <v>751</v>
      </c>
      <c r="F297" s="560" t="s">
        <v>751</v>
      </c>
      <c r="G297" s="560" t="s">
        <v>751</v>
      </c>
      <c r="H297" s="560" t="s">
        <v>751</v>
      </c>
      <c r="I297" s="560" t="s">
        <v>751</v>
      </c>
      <c r="J297" s="560" t="s">
        <v>751</v>
      </c>
      <c r="K297" s="560" t="s">
        <v>751</v>
      </c>
      <c r="L297" s="560" t="s">
        <v>751</v>
      </c>
      <c r="M297" s="560" t="s">
        <v>751</v>
      </c>
      <c r="N297" s="560" t="s">
        <v>751</v>
      </c>
      <c r="O297" s="560" t="s">
        <v>751</v>
      </c>
      <c r="P297" s="560" t="s">
        <v>751</v>
      </c>
      <c r="Q297" s="560" t="s">
        <v>751</v>
      </c>
      <c r="R297" s="560" t="s">
        <v>751</v>
      </c>
      <c r="S297" s="560" t="s">
        <v>751</v>
      </c>
      <c r="T297" s="560" t="s">
        <v>751</v>
      </c>
      <c r="U297" s="560" t="s">
        <v>751</v>
      </c>
      <c r="V297" s="560" t="s">
        <v>751</v>
      </c>
      <c r="W297" s="570"/>
      <c r="X297" s="570"/>
      <c r="Y297" s="570"/>
      <c r="Z297" s="565"/>
      <c r="AA297" s="565"/>
      <c r="AB297" s="560" t="s">
        <v>751</v>
      </c>
      <c r="AC297" s="565"/>
      <c r="AD297" s="565"/>
      <c r="AE297" s="567" t="s">
        <v>751</v>
      </c>
      <c r="AF297" s="560" t="s">
        <v>751</v>
      </c>
      <c r="AG297" s="560" t="s">
        <v>751</v>
      </c>
      <c r="AH297" s="560" t="s">
        <v>751</v>
      </c>
      <c r="AI297" s="565"/>
      <c r="AJ297" s="565"/>
      <c r="AK297" s="560" t="s">
        <v>751</v>
      </c>
      <c r="AL297" s="565"/>
      <c r="AM297" s="565"/>
      <c r="AN297" s="560" t="s">
        <v>751</v>
      </c>
      <c r="AO297" s="565"/>
      <c r="AP297" s="565"/>
      <c r="AQ297" s="560" t="s">
        <v>751</v>
      </c>
      <c r="AR297" s="566">
        <v>42183</v>
      </c>
      <c r="AS297" s="560" t="s">
        <v>751</v>
      </c>
      <c r="AT297" s="560" t="s">
        <v>751</v>
      </c>
      <c r="AU297" s="560" t="s">
        <v>751</v>
      </c>
      <c r="AV297" s="560" t="s">
        <v>751</v>
      </c>
      <c r="AW297" s="560" t="s">
        <v>751</v>
      </c>
      <c r="AX297" s="560" t="s">
        <v>751</v>
      </c>
      <c r="AY297" s="560" t="s">
        <v>751</v>
      </c>
      <c r="AZ297" s="560" t="s">
        <v>751</v>
      </c>
      <c r="BA297" s="560" t="s">
        <v>751</v>
      </c>
      <c r="BB297" s="565"/>
      <c r="BC297" s="565"/>
      <c r="BD297" s="560" t="s">
        <v>751</v>
      </c>
      <c r="BE297" s="564"/>
      <c r="BF297" s="564"/>
      <c r="BG297" s="560" t="s">
        <v>751</v>
      </c>
      <c r="BH297" s="564"/>
      <c r="BI297" s="564"/>
      <c r="BJ297" s="560" t="s">
        <v>751</v>
      </c>
      <c r="BK297" s="560" t="s">
        <v>751</v>
      </c>
      <c r="BL297" s="560" t="s">
        <v>751</v>
      </c>
      <c r="BM297" s="560" t="s">
        <v>751</v>
      </c>
      <c r="BN297" s="562"/>
      <c r="BO297" s="562"/>
      <c r="BP297" s="560" t="s">
        <v>751</v>
      </c>
      <c r="BQ297" s="560" t="s">
        <v>751</v>
      </c>
      <c r="BR297" s="560" t="s">
        <v>751</v>
      </c>
      <c r="BS297" s="560" t="s">
        <v>751</v>
      </c>
      <c r="BT297" s="561" t="s">
        <v>758</v>
      </c>
      <c r="BU297" s="561" t="s">
        <v>758</v>
      </c>
      <c r="BV297" s="560" t="s">
        <v>751</v>
      </c>
    </row>
    <row r="298" spans="1:74" x14ac:dyDescent="0.25">
      <c r="A298" s="566">
        <v>42184</v>
      </c>
      <c r="B298" s="560" t="s">
        <v>751</v>
      </c>
      <c r="C298" s="560" t="s">
        <v>751</v>
      </c>
      <c r="D298" s="560" t="s">
        <v>751</v>
      </c>
      <c r="E298" s="560" t="s">
        <v>751</v>
      </c>
      <c r="F298" s="560" t="s">
        <v>751</v>
      </c>
      <c r="G298" s="560" t="s">
        <v>751</v>
      </c>
      <c r="H298" s="560" t="s">
        <v>751</v>
      </c>
      <c r="I298" s="560" t="s">
        <v>751</v>
      </c>
      <c r="J298" s="560" t="s">
        <v>751</v>
      </c>
      <c r="K298" s="560" t="s">
        <v>751</v>
      </c>
      <c r="L298" s="560" t="s">
        <v>751</v>
      </c>
      <c r="M298" s="560" t="s">
        <v>751</v>
      </c>
      <c r="N298" s="560" t="s">
        <v>751</v>
      </c>
      <c r="O298" s="560" t="s">
        <v>751</v>
      </c>
      <c r="P298" s="560" t="s">
        <v>751</v>
      </c>
      <c r="Q298" s="560" t="s">
        <v>751</v>
      </c>
      <c r="R298" s="560" t="s">
        <v>751</v>
      </c>
      <c r="S298" s="560" t="s">
        <v>751</v>
      </c>
      <c r="T298" s="560" t="s">
        <v>751</v>
      </c>
      <c r="U298" s="560" t="s">
        <v>751</v>
      </c>
      <c r="V298" s="560" t="s">
        <v>751</v>
      </c>
      <c r="W298" s="570"/>
      <c r="X298" s="570"/>
      <c r="Y298" s="570"/>
      <c r="Z298" s="565"/>
      <c r="AA298" s="565"/>
      <c r="AB298" s="560" t="s">
        <v>751</v>
      </c>
      <c r="AC298" s="565"/>
      <c r="AD298" s="565"/>
      <c r="AE298" s="560" t="s">
        <v>751</v>
      </c>
      <c r="AF298" s="560" t="s">
        <v>751</v>
      </c>
      <c r="AG298" s="560" t="s">
        <v>751</v>
      </c>
      <c r="AH298" s="560" t="s">
        <v>751</v>
      </c>
      <c r="AI298" s="565"/>
      <c r="AJ298" s="565"/>
      <c r="AK298" s="560" t="s">
        <v>751</v>
      </c>
      <c r="AL298" s="565"/>
      <c r="AM298" s="565"/>
      <c r="AN298" s="560" t="s">
        <v>751</v>
      </c>
      <c r="AO298" s="565"/>
      <c r="AP298" s="565"/>
      <c r="AQ298" s="560" t="s">
        <v>751</v>
      </c>
      <c r="AR298" s="566">
        <v>42184</v>
      </c>
      <c r="AS298" s="567" t="s">
        <v>751</v>
      </c>
      <c r="AT298" s="567" t="s">
        <v>751</v>
      </c>
      <c r="AU298" s="560" t="s">
        <v>751</v>
      </c>
      <c r="AV298" s="560" t="s">
        <v>751</v>
      </c>
      <c r="AW298" s="560" t="s">
        <v>751</v>
      </c>
      <c r="AX298" s="560" t="s">
        <v>751</v>
      </c>
      <c r="AY298" s="560" t="s">
        <v>751</v>
      </c>
      <c r="AZ298" s="560" t="s">
        <v>751</v>
      </c>
      <c r="BA298" s="560" t="s">
        <v>751</v>
      </c>
      <c r="BB298" s="565"/>
      <c r="BC298" s="565"/>
      <c r="BD298" s="560" t="s">
        <v>751</v>
      </c>
      <c r="BE298" s="564"/>
      <c r="BF298" s="564"/>
      <c r="BG298" s="560" t="s">
        <v>751</v>
      </c>
      <c r="BH298" s="564"/>
      <c r="BI298" s="564"/>
      <c r="BJ298" s="560" t="s">
        <v>751</v>
      </c>
      <c r="BK298" s="560" t="s">
        <v>751</v>
      </c>
      <c r="BL298" s="560" t="s">
        <v>751</v>
      </c>
      <c r="BM298" s="560" t="s">
        <v>751</v>
      </c>
      <c r="BN298" s="562"/>
      <c r="BO298" s="562"/>
      <c r="BP298" s="560" t="s">
        <v>751</v>
      </c>
      <c r="BQ298" s="560" t="s">
        <v>751</v>
      </c>
      <c r="BR298" s="560" t="s">
        <v>751</v>
      </c>
      <c r="BS298" s="560" t="s">
        <v>751</v>
      </c>
      <c r="BT298" s="561" t="s">
        <v>758</v>
      </c>
      <c r="BU298" s="561" t="s">
        <v>758</v>
      </c>
      <c r="BV298" s="560" t="s">
        <v>751</v>
      </c>
    </row>
    <row r="299" spans="1:74" x14ac:dyDescent="0.25">
      <c r="A299" s="566">
        <v>42185</v>
      </c>
      <c r="B299" s="560" t="s">
        <v>751</v>
      </c>
      <c r="C299" s="567" t="s">
        <v>751</v>
      </c>
      <c r="D299" s="560" t="s">
        <v>751</v>
      </c>
      <c r="E299" s="560" t="s">
        <v>751</v>
      </c>
      <c r="F299" s="560" t="s">
        <v>751</v>
      </c>
      <c r="G299" s="560" t="s">
        <v>751</v>
      </c>
      <c r="H299" s="560" t="s">
        <v>751</v>
      </c>
      <c r="I299" s="560" t="s">
        <v>751</v>
      </c>
      <c r="J299" s="560" t="s">
        <v>751</v>
      </c>
      <c r="K299" s="560" t="s">
        <v>751</v>
      </c>
      <c r="L299" s="560" t="s">
        <v>751</v>
      </c>
      <c r="M299" s="560" t="s">
        <v>751</v>
      </c>
      <c r="N299" s="560" t="s">
        <v>751</v>
      </c>
      <c r="O299" s="560" t="s">
        <v>751</v>
      </c>
      <c r="P299" s="560" t="s">
        <v>751</v>
      </c>
      <c r="Q299" s="560" t="s">
        <v>751</v>
      </c>
      <c r="R299" s="560" t="s">
        <v>751</v>
      </c>
      <c r="S299" s="560" t="s">
        <v>751</v>
      </c>
      <c r="T299" s="560" t="s">
        <v>751</v>
      </c>
      <c r="U299" s="560" t="s">
        <v>751</v>
      </c>
      <c r="V299" s="560" t="s">
        <v>751</v>
      </c>
      <c r="W299" s="570"/>
      <c r="X299" s="570"/>
      <c r="Y299" s="570"/>
      <c r="Z299" s="565"/>
      <c r="AA299" s="565"/>
      <c r="AB299" s="560" t="s">
        <v>751</v>
      </c>
      <c r="AC299" s="565"/>
      <c r="AD299" s="565"/>
      <c r="AE299" s="560" t="s">
        <v>751</v>
      </c>
      <c r="AF299" s="560" t="s">
        <v>751</v>
      </c>
      <c r="AG299" s="560" t="s">
        <v>751</v>
      </c>
      <c r="AH299" s="560" t="s">
        <v>751</v>
      </c>
      <c r="AI299" s="565"/>
      <c r="AJ299" s="565"/>
      <c r="AK299" s="560" t="s">
        <v>751</v>
      </c>
      <c r="AL299" s="565"/>
      <c r="AM299" s="565"/>
      <c r="AN299" s="560" t="s">
        <v>751</v>
      </c>
      <c r="AO299" s="565"/>
      <c r="AP299" s="565"/>
      <c r="AQ299" s="560" t="s">
        <v>751</v>
      </c>
      <c r="AR299" s="566">
        <v>42185</v>
      </c>
      <c r="AS299" s="560" t="s">
        <v>751</v>
      </c>
      <c r="AT299" s="560" t="s">
        <v>751</v>
      </c>
      <c r="AU299" s="560" t="s">
        <v>751</v>
      </c>
      <c r="AV299" s="560" t="s">
        <v>751</v>
      </c>
      <c r="AW299" s="560" t="s">
        <v>751</v>
      </c>
      <c r="AX299" s="560" t="s">
        <v>751</v>
      </c>
      <c r="AY299" s="560" t="s">
        <v>751</v>
      </c>
      <c r="AZ299" s="560" t="s">
        <v>751</v>
      </c>
      <c r="BA299" s="560" t="s">
        <v>751</v>
      </c>
      <c r="BB299" s="565"/>
      <c r="BC299" s="565"/>
      <c r="BD299" s="560" t="s">
        <v>751</v>
      </c>
      <c r="BE299" s="564"/>
      <c r="BF299" s="564"/>
      <c r="BG299" s="560" t="s">
        <v>751</v>
      </c>
      <c r="BH299" s="564"/>
      <c r="BI299" s="564"/>
      <c r="BJ299" s="560" t="s">
        <v>751</v>
      </c>
      <c r="BK299" s="560" t="s">
        <v>751</v>
      </c>
      <c r="BL299" s="560" t="s">
        <v>751</v>
      </c>
      <c r="BM299" s="560" t="s">
        <v>751</v>
      </c>
      <c r="BN299" s="562"/>
      <c r="BO299" s="562"/>
      <c r="BP299" s="560" t="s">
        <v>751</v>
      </c>
      <c r="BQ299" s="560" t="s">
        <v>751</v>
      </c>
      <c r="BR299" s="560" t="s">
        <v>751</v>
      </c>
      <c r="BS299" s="560" t="s">
        <v>751</v>
      </c>
      <c r="BT299" s="561" t="s">
        <v>758</v>
      </c>
      <c r="BU299" s="561" t="s">
        <v>758</v>
      </c>
      <c r="BV299" s="560" t="s">
        <v>751</v>
      </c>
    </row>
    <row r="300" spans="1:74" x14ac:dyDescent="0.25">
      <c r="A300" s="566">
        <v>42186</v>
      </c>
      <c r="B300" s="560" t="s">
        <v>751</v>
      </c>
      <c r="C300" s="560" t="s">
        <v>751</v>
      </c>
      <c r="D300" s="560" t="s">
        <v>751</v>
      </c>
      <c r="E300" s="560" t="s">
        <v>751</v>
      </c>
      <c r="F300" s="560" t="s">
        <v>751</v>
      </c>
      <c r="G300" s="560" t="s">
        <v>751</v>
      </c>
      <c r="H300" s="560" t="s">
        <v>751</v>
      </c>
      <c r="I300" s="560" t="s">
        <v>751</v>
      </c>
      <c r="J300" s="560" t="s">
        <v>751</v>
      </c>
      <c r="K300" s="560" t="s">
        <v>751</v>
      </c>
      <c r="L300" s="560" t="s">
        <v>751</v>
      </c>
      <c r="M300" s="560" t="s">
        <v>751</v>
      </c>
      <c r="N300" s="560" t="s">
        <v>751</v>
      </c>
      <c r="O300" s="560" t="s">
        <v>751</v>
      </c>
      <c r="P300" s="560" t="s">
        <v>751</v>
      </c>
      <c r="Q300" s="560" t="s">
        <v>751</v>
      </c>
      <c r="R300" s="560" t="s">
        <v>751</v>
      </c>
      <c r="S300" s="560" t="s">
        <v>751</v>
      </c>
      <c r="T300" s="560" t="s">
        <v>751</v>
      </c>
      <c r="U300" s="560" t="s">
        <v>751</v>
      </c>
      <c r="V300" s="560" t="s">
        <v>751</v>
      </c>
      <c r="W300" s="570"/>
      <c r="X300" s="570"/>
      <c r="Y300" s="570"/>
      <c r="Z300" s="565"/>
      <c r="AA300" s="565"/>
      <c r="AB300" s="560" t="s">
        <v>751</v>
      </c>
      <c r="AC300" s="565"/>
      <c r="AD300" s="565"/>
      <c r="AE300" s="560" t="s">
        <v>751</v>
      </c>
      <c r="AF300" s="560" t="s">
        <v>751</v>
      </c>
      <c r="AG300" s="560" t="s">
        <v>751</v>
      </c>
      <c r="AH300" s="560" t="s">
        <v>751</v>
      </c>
      <c r="AI300" s="565"/>
      <c r="AJ300" s="565"/>
      <c r="AK300" s="560" t="s">
        <v>751</v>
      </c>
      <c r="AL300" s="565"/>
      <c r="AM300" s="565"/>
      <c r="AN300" s="560" t="s">
        <v>751</v>
      </c>
      <c r="AO300" s="565"/>
      <c r="AP300" s="565"/>
      <c r="AQ300" s="560" t="s">
        <v>751</v>
      </c>
      <c r="AR300" s="566">
        <v>42186</v>
      </c>
      <c r="AS300" s="560" t="s">
        <v>751</v>
      </c>
      <c r="AT300" s="560" t="s">
        <v>751</v>
      </c>
      <c r="AU300" s="560" t="s">
        <v>751</v>
      </c>
      <c r="AV300" s="560" t="s">
        <v>751</v>
      </c>
      <c r="AW300" s="560" t="s">
        <v>751</v>
      </c>
      <c r="AX300" s="560" t="s">
        <v>751</v>
      </c>
      <c r="AY300" s="560" t="s">
        <v>751</v>
      </c>
      <c r="AZ300" s="560" t="s">
        <v>751</v>
      </c>
      <c r="BA300" s="560" t="s">
        <v>751</v>
      </c>
      <c r="BB300" s="565"/>
      <c r="BC300" s="565"/>
      <c r="BD300" s="560" t="s">
        <v>751</v>
      </c>
      <c r="BE300" s="564"/>
      <c r="BF300" s="564"/>
      <c r="BG300" s="560" t="s">
        <v>751</v>
      </c>
      <c r="BH300" s="564"/>
      <c r="BI300" s="564"/>
      <c r="BJ300" s="560" t="s">
        <v>751</v>
      </c>
      <c r="BK300" s="560" t="s">
        <v>751</v>
      </c>
      <c r="BL300" s="560" t="s">
        <v>751</v>
      </c>
      <c r="BM300" s="560" t="s">
        <v>751</v>
      </c>
      <c r="BN300" s="567" t="s">
        <v>751</v>
      </c>
      <c r="BO300" s="562"/>
      <c r="BP300" s="560" t="s">
        <v>751</v>
      </c>
      <c r="BQ300" s="560" t="s">
        <v>751</v>
      </c>
      <c r="BR300" s="560" t="s">
        <v>751</v>
      </c>
      <c r="BS300" s="560" t="s">
        <v>751</v>
      </c>
      <c r="BT300" s="561" t="s">
        <v>758</v>
      </c>
      <c r="BU300" s="561" t="s">
        <v>758</v>
      </c>
      <c r="BV300" s="560" t="s">
        <v>751</v>
      </c>
    </row>
    <row r="301" spans="1:74" x14ac:dyDescent="0.25">
      <c r="A301" s="566">
        <v>42187</v>
      </c>
      <c r="B301" s="560" t="s">
        <v>751</v>
      </c>
      <c r="C301" s="560" t="s">
        <v>751</v>
      </c>
      <c r="D301" s="560" t="s">
        <v>751</v>
      </c>
      <c r="E301" s="560" t="s">
        <v>751</v>
      </c>
      <c r="F301" s="560" t="s">
        <v>751</v>
      </c>
      <c r="G301" s="560" t="s">
        <v>751</v>
      </c>
      <c r="H301" s="560" t="s">
        <v>751</v>
      </c>
      <c r="I301" s="560" t="s">
        <v>751</v>
      </c>
      <c r="J301" s="560" t="s">
        <v>751</v>
      </c>
      <c r="K301" s="560" t="s">
        <v>751</v>
      </c>
      <c r="L301" s="560" t="s">
        <v>751</v>
      </c>
      <c r="M301" s="560" t="s">
        <v>751</v>
      </c>
      <c r="N301" s="560" t="s">
        <v>751</v>
      </c>
      <c r="O301" s="560" t="s">
        <v>751</v>
      </c>
      <c r="P301" s="560" t="s">
        <v>751</v>
      </c>
      <c r="Q301" s="560" t="s">
        <v>751</v>
      </c>
      <c r="R301" s="560" t="s">
        <v>751</v>
      </c>
      <c r="S301" s="560" t="s">
        <v>751</v>
      </c>
      <c r="T301" s="560" t="s">
        <v>751</v>
      </c>
      <c r="U301" s="560" t="s">
        <v>751</v>
      </c>
      <c r="V301" s="560" t="s">
        <v>751</v>
      </c>
      <c r="W301" s="570"/>
      <c r="X301" s="570"/>
      <c r="Y301" s="570"/>
      <c r="Z301" s="565"/>
      <c r="AA301" s="565"/>
      <c r="AB301" s="560" t="s">
        <v>751</v>
      </c>
      <c r="AC301" s="565"/>
      <c r="AD301" s="565"/>
      <c r="AE301" s="560" t="s">
        <v>751</v>
      </c>
      <c r="AF301" s="560" t="s">
        <v>751</v>
      </c>
      <c r="AG301" s="560" t="s">
        <v>751</v>
      </c>
      <c r="AH301" s="560" t="s">
        <v>751</v>
      </c>
      <c r="AI301" s="565"/>
      <c r="AJ301" s="565"/>
      <c r="AK301" s="560" t="s">
        <v>751</v>
      </c>
      <c r="AL301" s="565"/>
      <c r="AM301" s="565"/>
      <c r="AN301" s="560" t="s">
        <v>751</v>
      </c>
      <c r="AO301" s="565"/>
      <c r="AP301" s="565"/>
      <c r="AQ301" s="560" t="s">
        <v>751</v>
      </c>
      <c r="AR301" s="566">
        <v>42187</v>
      </c>
      <c r="AS301" s="560" t="s">
        <v>751</v>
      </c>
      <c r="AT301" s="560" t="s">
        <v>751</v>
      </c>
      <c r="AU301" s="560" t="s">
        <v>751</v>
      </c>
      <c r="AV301" s="560" t="s">
        <v>751</v>
      </c>
      <c r="AW301" s="560" t="s">
        <v>751</v>
      </c>
      <c r="AX301" s="560" t="s">
        <v>751</v>
      </c>
      <c r="AY301" s="560" t="s">
        <v>751</v>
      </c>
      <c r="AZ301" s="560" t="s">
        <v>751</v>
      </c>
      <c r="BA301" s="560" t="s">
        <v>751</v>
      </c>
      <c r="BB301" s="565"/>
      <c r="BC301" s="565"/>
      <c r="BD301" s="560" t="s">
        <v>751</v>
      </c>
      <c r="BE301" s="564"/>
      <c r="BF301" s="564"/>
      <c r="BG301" s="560" t="s">
        <v>751</v>
      </c>
      <c r="BH301" s="564"/>
      <c r="BI301" s="564"/>
      <c r="BJ301" s="560" t="s">
        <v>751</v>
      </c>
      <c r="BK301" s="560" t="s">
        <v>751</v>
      </c>
      <c r="BL301" s="560" t="s">
        <v>751</v>
      </c>
      <c r="BM301" s="560" t="s">
        <v>751</v>
      </c>
      <c r="BN301" s="562"/>
      <c r="BO301" s="562"/>
      <c r="BP301" s="560" t="s">
        <v>751</v>
      </c>
      <c r="BQ301" s="560" t="s">
        <v>751</v>
      </c>
      <c r="BR301" s="560" t="s">
        <v>751</v>
      </c>
      <c r="BS301" s="560" t="s">
        <v>751</v>
      </c>
      <c r="BT301" s="561" t="s">
        <v>758</v>
      </c>
      <c r="BU301" s="561" t="s">
        <v>758</v>
      </c>
      <c r="BV301" s="560" t="s">
        <v>751</v>
      </c>
    </row>
    <row r="302" spans="1:74" x14ac:dyDescent="0.25">
      <c r="A302" s="566">
        <v>42188</v>
      </c>
      <c r="B302" s="560" t="s">
        <v>751</v>
      </c>
      <c r="C302" s="560" t="s">
        <v>751</v>
      </c>
      <c r="D302" s="560" t="s">
        <v>751</v>
      </c>
      <c r="E302" s="560" t="s">
        <v>751</v>
      </c>
      <c r="F302" s="560" t="s">
        <v>751</v>
      </c>
      <c r="G302" s="560" t="s">
        <v>751</v>
      </c>
      <c r="H302" s="560" t="s">
        <v>751</v>
      </c>
      <c r="I302" s="560" t="s">
        <v>751</v>
      </c>
      <c r="J302" s="560" t="s">
        <v>751</v>
      </c>
      <c r="K302" s="560" t="s">
        <v>751</v>
      </c>
      <c r="L302" s="560" t="s">
        <v>751</v>
      </c>
      <c r="M302" s="560" t="s">
        <v>751</v>
      </c>
      <c r="N302" s="560" t="s">
        <v>751</v>
      </c>
      <c r="O302" s="560" t="s">
        <v>751</v>
      </c>
      <c r="P302" s="560" t="s">
        <v>751</v>
      </c>
      <c r="Q302" s="560" t="s">
        <v>751</v>
      </c>
      <c r="R302" s="560" t="s">
        <v>751</v>
      </c>
      <c r="S302" s="563" t="s">
        <v>758</v>
      </c>
      <c r="T302" s="560" t="s">
        <v>751</v>
      </c>
      <c r="U302" s="560" t="s">
        <v>751</v>
      </c>
      <c r="V302" s="560" t="s">
        <v>751</v>
      </c>
      <c r="W302" s="570"/>
      <c r="X302" s="570"/>
      <c r="Y302" s="570"/>
      <c r="Z302" s="565"/>
      <c r="AA302" s="565"/>
      <c r="AB302" s="560" t="s">
        <v>751</v>
      </c>
      <c r="AC302" s="565"/>
      <c r="AD302" s="565"/>
      <c r="AE302" s="560" t="s">
        <v>751</v>
      </c>
      <c r="AF302" s="560" t="s">
        <v>751</v>
      </c>
      <c r="AG302" s="560" t="s">
        <v>751</v>
      </c>
      <c r="AH302" s="560" t="s">
        <v>751</v>
      </c>
      <c r="AI302" s="565"/>
      <c r="AJ302" s="565"/>
      <c r="AK302" s="560" t="s">
        <v>751</v>
      </c>
      <c r="AL302" s="565"/>
      <c r="AM302" s="565"/>
      <c r="AN302" s="560" t="s">
        <v>751</v>
      </c>
      <c r="AO302" s="565"/>
      <c r="AP302" s="565"/>
      <c r="AQ302" s="560" t="s">
        <v>751</v>
      </c>
      <c r="AR302" s="566">
        <v>42188</v>
      </c>
      <c r="AS302" s="560" t="s">
        <v>751</v>
      </c>
      <c r="AT302" s="560" t="s">
        <v>751</v>
      </c>
      <c r="AU302" s="560" t="s">
        <v>751</v>
      </c>
      <c r="AV302" s="560" t="s">
        <v>751</v>
      </c>
      <c r="AW302" s="560" t="s">
        <v>751</v>
      </c>
      <c r="AX302" s="560" t="s">
        <v>751</v>
      </c>
      <c r="AY302" s="560" t="s">
        <v>751</v>
      </c>
      <c r="AZ302" s="560" t="s">
        <v>751</v>
      </c>
      <c r="BA302" s="560" t="s">
        <v>751</v>
      </c>
      <c r="BB302" s="565"/>
      <c r="BC302" s="565"/>
      <c r="BD302" s="563" t="s">
        <v>758</v>
      </c>
      <c r="BE302" s="564"/>
      <c r="BF302" s="564"/>
      <c r="BG302" s="560" t="s">
        <v>751</v>
      </c>
      <c r="BH302" s="564"/>
      <c r="BI302" s="564"/>
      <c r="BJ302" s="560" t="s">
        <v>751</v>
      </c>
      <c r="BK302" s="560" t="s">
        <v>751</v>
      </c>
      <c r="BL302" s="560" t="s">
        <v>751</v>
      </c>
      <c r="BM302" s="560" t="s">
        <v>751</v>
      </c>
      <c r="BN302" s="562"/>
      <c r="BO302" s="562"/>
      <c r="BP302" s="560" t="s">
        <v>751</v>
      </c>
      <c r="BQ302" s="560" t="s">
        <v>751</v>
      </c>
      <c r="BR302" s="560" t="s">
        <v>751</v>
      </c>
      <c r="BS302" s="560" t="s">
        <v>751</v>
      </c>
      <c r="BT302" s="561" t="s">
        <v>758</v>
      </c>
      <c r="BU302" s="561" t="s">
        <v>758</v>
      </c>
      <c r="BV302" s="560" t="s">
        <v>751</v>
      </c>
    </row>
    <row r="303" spans="1:74" x14ac:dyDescent="0.25">
      <c r="A303" s="566">
        <v>42189</v>
      </c>
      <c r="B303" s="560" t="s">
        <v>751</v>
      </c>
      <c r="C303" s="567" t="s">
        <v>751</v>
      </c>
      <c r="D303" s="560" t="s">
        <v>751</v>
      </c>
      <c r="E303" s="560" t="s">
        <v>751</v>
      </c>
      <c r="F303" s="560" t="s">
        <v>751</v>
      </c>
      <c r="G303" s="560" t="s">
        <v>751</v>
      </c>
      <c r="H303" s="560" t="s">
        <v>751</v>
      </c>
      <c r="I303" s="560" t="s">
        <v>751</v>
      </c>
      <c r="J303" s="560" t="s">
        <v>751</v>
      </c>
      <c r="K303" s="560" t="s">
        <v>751</v>
      </c>
      <c r="L303" s="560" t="s">
        <v>751</v>
      </c>
      <c r="M303" s="560" t="s">
        <v>751</v>
      </c>
      <c r="N303" s="560" t="s">
        <v>751</v>
      </c>
      <c r="O303" s="560" t="s">
        <v>751</v>
      </c>
      <c r="P303" s="560" t="s">
        <v>751</v>
      </c>
      <c r="Q303" s="560" t="s">
        <v>751</v>
      </c>
      <c r="R303" s="560" t="s">
        <v>751</v>
      </c>
      <c r="S303" s="560" t="s">
        <v>751</v>
      </c>
      <c r="T303" s="560" t="s">
        <v>751</v>
      </c>
      <c r="U303" s="560" t="s">
        <v>751</v>
      </c>
      <c r="V303" s="560" t="s">
        <v>751</v>
      </c>
      <c r="W303" s="570"/>
      <c r="X303" s="570"/>
      <c r="Y303" s="570"/>
      <c r="Z303" s="565"/>
      <c r="AA303" s="565"/>
      <c r="AB303" s="560" t="s">
        <v>751</v>
      </c>
      <c r="AC303" s="565"/>
      <c r="AD303" s="565"/>
      <c r="AE303" s="560" t="s">
        <v>751</v>
      </c>
      <c r="AF303" s="560" t="s">
        <v>751</v>
      </c>
      <c r="AG303" s="560" t="s">
        <v>751</v>
      </c>
      <c r="AH303" s="560" t="s">
        <v>751</v>
      </c>
      <c r="AI303" s="565"/>
      <c r="AJ303" s="565"/>
      <c r="AK303" s="560" t="s">
        <v>751</v>
      </c>
      <c r="AL303" s="565"/>
      <c r="AM303" s="565"/>
      <c r="AN303" s="560" t="s">
        <v>751</v>
      </c>
      <c r="AO303" s="565"/>
      <c r="AP303" s="565"/>
      <c r="AQ303" s="560" t="s">
        <v>751</v>
      </c>
      <c r="AR303" s="566">
        <v>42189</v>
      </c>
      <c r="AS303" s="560" t="s">
        <v>751</v>
      </c>
      <c r="AT303" s="560" t="s">
        <v>751</v>
      </c>
      <c r="AU303" s="560" t="s">
        <v>751</v>
      </c>
      <c r="AV303" s="560" t="s">
        <v>751</v>
      </c>
      <c r="AW303" s="560" t="s">
        <v>751</v>
      </c>
      <c r="AX303" s="560" t="s">
        <v>751</v>
      </c>
      <c r="AY303" s="560" t="s">
        <v>751</v>
      </c>
      <c r="AZ303" s="560" t="s">
        <v>751</v>
      </c>
      <c r="BA303" s="560" t="s">
        <v>751</v>
      </c>
      <c r="BB303" s="565"/>
      <c r="BC303" s="565"/>
      <c r="BD303" s="560" t="s">
        <v>751</v>
      </c>
      <c r="BE303" s="564"/>
      <c r="BF303" s="564"/>
      <c r="BG303" s="560" t="s">
        <v>751</v>
      </c>
      <c r="BH303" s="564"/>
      <c r="BI303" s="564"/>
      <c r="BJ303" s="560" t="s">
        <v>751</v>
      </c>
      <c r="BK303" s="560" t="s">
        <v>751</v>
      </c>
      <c r="BL303" s="560" t="s">
        <v>751</v>
      </c>
      <c r="BM303" s="560" t="s">
        <v>751</v>
      </c>
      <c r="BN303" s="562"/>
      <c r="BO303" s="562"/>
      <c r="BP303" s="560" t="s">
        <v>751</v>
      </c>
      <c r="BQ303" s="560" t="s">
        <v>751</v>
      </c>
      <c r="BR303" s="560" t="s">
        <v>751</v>
      </c>
      <c r="BS303" s="560" t="s">
        <v>751</v>
      </c>
      <c r="BT303" s="561" t="s">
        <v>758</v>
      </c>
      <c r="BU303" s="561" t="s">
        <v>758</v>
      </c>
      <c r="BV303" s="560" t="s">
        <v>751</v>
      </c>
    </row>
    <row r="304" spans="1:74" x14ac:dyDescent="0.25">
      <c r="A304" s="566">
        <v>42190</v>
      </c>
      <c r="B304" s="560" t="s">
        <v>751</v>
      </c>
      <c r="C304" s="567" t="s">
        <v>751</v>
      </c>
      <c r="D304" s="560" t="s">
        <v>751</v>
      </c>
      <c r="E304" s="560" t="s">
        <v>751</v>
      </c>
      <c r="F304" s="560" t="s">
        <v>751</v>
      </c>
      <c r="G304" s="560" t="s">
        <v>751</v>
      </c>
      <c r="H304" s="560" t="s">
        <v>751</v>
      </c>
      <c r="I304" s="560" t="s">
        <v>751</v>
      </c>
      <c r="J304" s="560" t="s">
        <v>751</v>
      </c>
      <c r="K304" s="560" t="s">
        <v>751</v>
      </c>
      <c r="L304" s="560" t="s">
        <v>751</v>
      </c>
      <c r="M304" s="560" t="s">
        <v>751</v>
      </c>
      <c r="N304" s="560" t="s">
        <v>751</v>
      </c>
      <c r="O304" s="560" t="s">
        <v>751</v>
      </c>
      <c r="P304" s="560" t="s">
        <v>751</v>
      </c>
      <c r="Q304" s="560" t="s">
        <v>751</v>
      </c>
      <c r="R304" s="560" t="s">
        <v>751</v>
      </c>
      <c r="S304" s="560" t="s">
        <v>751</v>
      </c>
      <c r="T304" s="560" t="s">
        <v>751</v>
      </c>
      <c r="U304" s="560" t="s">
        <v>751</v>
      </c>
      <c r="V304" s="560" t="s">
        <v>751</v>
      </c>
      <c r="W304" s="570"/>
      <c r="X304" s="570"/>
      <c r="Y304" s="570"/>
      <c r="Z304" s="565"/>
      <c r="AA304" s="565"/>
      <c r="AB304" s="560" t="s">
        <v>751</v>
      </c>
      <c r="AC304" s="565"/>
      <c r="AD304" s="565"/>
      <c r="AE304" s="560" t="s">
        <v>751</v>
      </c>
      <c r="AF304" s="560" t="s">
        <v>751</v>
      </c>
      <c r="AG304" s="560" t="s">
        <v>751</v>
      </c>
      <c r="AH304" s="560" t="s">
        <v>751</v>
      </c>
      <c r="AI304" s="565"/>
      <c r="AJ304" s="565"/>
      <c r="AK304" s="560" t="s">
        <v>751</v>
      </c>
      <c r="AL304" s="565"/>
      <c r="AM304" s="565"/>
      <c r="AN304" s="560" t="s">
        <v>751</v>
      </c>
      <c r="AO304" s="565"/>
      <c r="AP304" s="565"/>
      <c r="AQ304" s="560" t="s">
        <v>751</v>
      </c>
      <c r="AR304" s="566">
        <v>42190</v>
      </c>
      <c r="AS304" s="560" t="s">
        <v>751</v>
      </c>
      <c r="AT304" s="560" t="s">
        <v>751</v>
      </c>
      <c r="AU304" s="560" t="s">
        <v>751</v>
      </c>
      <c r="AV304" s="560" t="s">
        <v>751</v>
      </c>
      <c r="AW304" s="560" t="s">
        <v>751</v>
      </c>
      <c r="AX304" s="560" t="s">
        <v>751</v>
      </c>
      <c r="AY304" s="560" t="s">
        <v>751</v>
      </c>
      <c r="AZ304" s="560" t="s">
        <v>751</v>
      </c>
      <c r="BA304" s="560" t="s">
        <v>751</v>
      </c>
      <c r="BB304" s="565"/>
      <c r="BC304" s="565"/>
      <c r="BD304" s="560" t="s">
        <v>751</v>
      </c>
      <c r="BE304" s="564"/>
      <c r="BF304" s="564"/>
      <c r="BG304" s="560" t="s">
        <v>751</v>
      </c>
      <c r="BH304" s="564"/>
      <c r="BI304" s="564"/>
      <c r="BJ304" s="560" t="s">
        <v>751</v>
      </c>
      <c r="BK304" s="560" t="s">
        <v>751</v>
      </c>
      <c r="BL304" s="560" t="s">
        <v>751</v>
      </c>
      <c r="BM304" s="560" t="s">
        <v>751</v>
      </c>
      <c r="BN304" s="562"/>
      <c r="BO304" s="562"/>
      <c r="BP304" s="560" t="s">
        <v>751</v>
      </c>
      <c r="BQ304" s="560" t="s">
        <v>751</v>
      </c>
      <c r="BR304" s="560" t="s">
        <v>751</v>
      </c>
      <c r="BS304" s="560" t="s">
        <v>751</v>
      </c>
      <c r="BT304" s="561" t="s">
        <v>758</v>
      </c>
      <c r="BU304" s="561" t="s">
        <v>758</v>
      </c>
      <c r="BV304" s="560" t="s">
        <v>751</v>
      </c>
    </row>
    <row r="305" spans="1:74" x14ac:dyDescent="0.25">
      <c r="A305" s="566">
        <v>42191</v>
      </c>
      <c r="B305" s="560" t="s">
        <v>751</v>
      </c>
      <c r="C305" s="567" t="s">
        <v>751</v>
      </c>
      <c r="D305" s="560" t="s">
        <v>751</v>
      </c>
      <c r="E305" s="560" t="s">
        <v>751</v>
      </c>
      <c r="F305" s="560" t="s">
        <v>751</v>
      </c>
      <c r="G305" s="560" t="s">
        <v>751</v>
      </c>
      <c r="H305" s="560" t="s">
        <v>751</v>
      </c>
      <c r="I305" s="560" t="s">
        <v>751</v>
      </c>
      <c r="J305" s="560" t="s">
        <v>751</v>
      </c>
      <c r="K305" s="560" t="s">
        <v>751</v>
      </c>
      <c r="L305" s="560" t="s">
        <v>751</v>
      </c>
      <c r="M305" s="560" t="s">
        <v>751</v>
      </c>
      <c r="N305" s="560" t="s">
        <v>751</v>
      </c>
      <c r="O305" s="560" t="s">
        <v>751</v>
      </c>
      <c r="P305" s="560" t="s">
        <v>751</v>
      </c>
      <c r="Q305" s="560" t="s">
        <v>751</v>
      </c>
      <c r="R305" s="560" t="s">
        <v>751</v>
      </c>
      <c r="S305" s="560" t="s">
        <v>751</v>
      </c>
      <c r="T305" s="560" t="s">
        <v>751</v>
      </c>
      <c r="U305" s="560" t="s">
        <v>751</v>
      </c>
      <c r="V305" s="560" t="s">
        <v>751</v>
      </c>
      <c r="W305" s="570"/>
      <c r="X305" s="570"/>
      <c r="Y305" s="570"/>
      <c r="Z305" s="565"/>
      <c r="AA305" s="565"/>
      <c r="AB305" s="560" t="s">
        <v>751</v>
      </c>
      <c r="AC305" s="565"/>
      <c r="AD305" s="565"/>
      <c r="AE305" s="560" t="s">
        <v>751</v>
      </c>
      <c r="AF305" s="560" t="s">
        <v>751</v>
      </c>
      <c r="AG305" s="560" t="s">
        <v>751</v>
      </c>
      <c r="AH305" s="560" t="s">
        <v>751</v>
      </c>
      <c r="AI305" s="565"/>
      <c r="AJ305" s="565"/>
      <c r="AK305" s="560" t="s">
        <v>751</v>
      </c>
      <c r="AL305" s="565"/>
      <c r="AM305" s="565"/>
      <c r="AN305" s="560" t="s">
        <v>751</v>
      </c>
      <c r="AO305" s="565"/>
      <c r="AP305" s="565"/>
      <c r="AQ305" s="560" t="s">
        <v>751</v>
      </c>
      <c r="AR305" s="566">
        <v>42191</v>
      </c>
      <c r="AS305" s="560" t="s">
        <v>751</v>
      </c>
      <c r="AT305" s="560" t="s">
        <v>751</v>
      </c>
      <c r="AU305" s="560" t="s">
        <v>751</v>
      </c>
      <c r="AV305" s="560" t="s">
        <v>751</v>
      </c>
      <c r="AW305" s="560" t="s">
        <v>751</v>
      </c>
      <c r="AX305" s="560" t="s">
        <v>751</v>
      </c>
      <c r="AY305" s="560" t="s">
        <v>751</v>
      </c>
      <c r="AZ305" s="560" t="s">
        <v>751</v>
      </c>
      <c r="BA305" s="560" t="s">
        <v>751</v>
      </c>
      <c r="BB305" s="565"/>
      <c r="BC305" s="565"/>
      <c r="BD305" s="560" t="s">
        <v>751</v>
      </c>
      <c r="BE305" s="564"/>
      <c r="BF305" s="564"/>
      <c r="BG305" s="560" t="s">
        <v>751</v>
      </c>
      <c r="BH305" s="564"/>
      <c r="BI305" s="564"/>
      <c r="BJ305" s="560" t="s">
        <v>751</v>
      </c>
      <c r="BK305" s="560" t="s">
        <v>751</v>
      </c>
      <c r="BL305" s="560" t="s">
        <v>751</v>
      </c>
      <c r="BM305" s="560" t="s">
        <v>751</v>
      </c>
      <c r="BN305" s="562"/>
      <c r="BO305" s="562"/>
      <c r="BP305" s="560" t="s">
        <v>751</v>
      </c>
      <c r="BQ305" s="560" t="s">
        <v>751</v>
      </c>
      <c r="BR305" s="560" t="s">
        <v>751</v>
      </c>
      <c r="BS305" s="560" t="s">
        <v>751</v>
      </c>
      <c r="BT305" s="561" t="s">
        <v>758</v>
      </c>
      <c r="BU305" s="561" t="s">
        <v>758</v>
      </c>
      <c r="BV305" s="560" t="s">
        <v>751</v>
      </c>
    </row>
    <row r="306" spans="1:74" x14ac:dyDescent="0.25">
      <c r="A306" s="566">
        <v>42192</v>
      </c>
      <c r="B306" s="560" t="s">
        <v>751</v>
      </c>
      <c r="C306" s="567" t="s">
        <v>751</v>
      </c>
      <c r="D306" s="560" t="s">
        <v>751</v>
      </c>
      <c r="E306" s="560" t="s">
        <v>751</v>
      </c>
      <c r="F306" s="560" t="s">
        <v>751</v>
      </c>
      <c r="G306" s="560" t="s">
        <v>751</v>
      </c>
      <c r="H306" s="560" t="s">
        <v>751</v>
      </c>
      <c r="I306" s="560" t="s">
        <v>751</v>
      </c>
      <c r="J306" s="560" t="s">
        <v>751</v>
      </c>
      <c r="K306" s="560" t="s">
        <v>751</v>
      </c>
      <c r="L306" s="560" t="s">
        <v>751</v>
      </c>
      <c r="M306" s="560" t="s">
        <v>751</v>
      </c>
      <c r="N306" s="560" t="s">
        <v>751</v>
      </c>
      <c r="O306" s="560" t="s">
        <v>751</v>
      </c>
      <c r="P306" s="560" t="s">
        <v>751</v>
      </c>
      <c r="Q306" s="560" t="s">
        <v>751</v>
      </c>
      <c r="R306" s="560" t="s">
        <v>751</v>
      </c>
      <c r="S306" s="560" t="s">
        <v>751</v>
      </c>
      <c r="T306" s="560" t="s">
        <v>751</v>
      </c>
      <c r="U306" s="560" t="s">
        <v>751</v>
      </c>
      <c r="V306" s="560" t="s">
        <v>751</v>
      </c>
      <c r="W306" s="570"/>
      <c r="X306" s="570"/>
      <c r="Y306" s="570"/>
      <c r="Z306" s="565"/>
      <c r="AA306" s="565"/>
      <c r="AB306" s="560" t="s">
        <v>751</v>
      </c>
      <c r="AC306" s="565"/>
      <c r="AD306" s="565"/>
      <c r="AE306" s="560" t="s">
        <v>751</v>
      </c>
      <c r="AF306" s="560" t="s">
        <v>751</v>
      </c>
      <c r="AG306" s="560" t="s">
        <v>751</v>
      </c>
      <c r="AH306" s="560" t="s">
        <v>751</v>
      </c>
      <c r="AI306" s="565"/>
      <c r="AJ306" s="565"/>
      <c r="AK306" s="560" t="s">
        <v>751</v>
      </c>
      <c r="AL306" s="565"/>
      <c r="AM306" s="565"/>
      <c r="AN306" s="560" t="s">
        <v>751</v>
      </c>
      <c r="AO306" s="565"/>
      <c r="AP306" s="565"/>
      <c r="AQ306" s="560" t="s">
        <v>751</v>
      </c>
      <c r="AR306" s="566">
        <v>42192</v>
      </c>
      <c r="AS306" s="560" t="s">
        <v>751</v>
      </c>
      <c r="AT306" s="560" t="s">
        <v>751</v>
      </c>
      <c r="AU306" s="560" t="s">
        <v>751</v>
      </c>
      <c r="AV306" s="560" t="s">
        <v>751</v>
      </c>
      <c r="AW306" s="560" t="s">
        <v>751</v>
      </c>
      <c r="AX306" s="560" t="s">
        <v>751</v>
      </c>
      <c r="AY306" s="560" t="s">
        <v>751</v>
      </c>
      <c r="AZ306" s="560" t="s">
        <v>751</v>
      </c>
      <c r="BA306" s="560" t="s">
        <v>751</v>
      </c>
      <c r="BB306" s="565"/>
      <c r="BC306" s="565"/>
      <c r="BD306" s="560" t="s">
        <v>751</v>
      </c>
      <c r="BE306" s="564"/>
      <c r="BF306" s="564"/>
      <c r="BG306" s="560" t="s">
        <v>751</v>
      </c>
      <c r="BH306" s="564"/>
      <c r="BI306" s="564"/>
      <c r="BJ306" s="560" t="s">
        <v>751</v>
      </c>
      <c r="BK306" s="560" t="s">
        <v>751</v>
      </c>
      <c r="BL306" s="560" t="s">
        <v>751</v>
      </c>
      <c r="BM306" s="560" t="s">
        <v>751</v>
      </c>
      <c r="BN306" s="562"/>
      <c r="BO306" s="567" t="s">
        <v>751</v>
      </c>
      <c r="BP306" s="560" t="s">
        <v>751</v>
      </c>
      <c r="BQ306" s="560" t="s">
        <v>751</v>
      </c>
      <c r="BR306" s="560" t="s">
        <v>751</v>
      </c>
      <c r="BS306" s="560" t="s">
        <v>751</v>
      </c>
      <c r="BT306" s="561" t="s">
        <v>758</v>
      </c>
      <c r="BU306" s="561" t="s">
        <v>758</v>
      </c>
      <c r="BV306" s="560" t="s">
        <v>751</v>
      </c>
    </row>
    <row r="307" spans="1:74" x14ac:dyDescent="0.25">
      <c r="A307" s="566">
        <v>42193</v>
      </c>
      <c r="B307" s="560" t="s">
        <v>751</v>
      </c>
      <c r="C307" s="560" t="s">
        <v>751</v>
      </c>
      <c r="D307" s="560" t="s">
        <v>751</v>
      </c>
      <c r="E307" s="560" t="s">
        <v>751</v>
      </c>
      <c r="F307" s="560" t="s">
        <v>751</v>
      </c>
      <c r="G307" s="560" t="s">
        <v>751</v>
      </c>
      <c r="H307" s="560" t="s">
        <v>751</v>
      </c>
      <c r="I307" s="560" t="s">
        <v>751</v>
      </c>
      <c r="J307" s="560" t="s">
        <v>751</v>
      </c>
      <c r="K307" s="560" t="s">
        <v>751</v>
      </c>
      <c r="L307" s="560" t="s">
        <v>751</v>
      </c>
      <c r="M307" s="560" t="s">
        <v>751</v>
      </c>
      <c r="N307" s="560" t="s">
        <v>751</v>
      </c>
      <c r="O307" s="560" t="s">
        <v>751</v>
      </c>
      <c r="P307" s="560" t="s">
        <v>751</v>
      </c>
      <c r="Q307" s="560" t="s">
        <v>751</v>
      </c>
      <c r="R307" s="560" t="s">
        <v>751</v>
      </c>
      <c r="S307" s="560" t="s">
        <v>751</v>
      </c>
      <c r="T307" s="560" t="s">
        <v>751</v>
      </c>
      <c r="U307" s="560" t="s">
        <v>751</v>
      </c>
      <c r="V307" s="560" t="s">
        <v>751</v>
      </c>
      <c r="W307" s="570"/>
      <c r="X307" s="570"/>
      <c r="Y307" s="570"/>
      <c r="Z307" s="565"/>
      <c r="AA307" s="565"/>
      <c r="AB307" s="560" t="s">
        <v>751</v>
      </c>
      <c r="AC307" s="565"/>
      <c r="AD307" s="565"/>
      <c r="AE307" s="560" t="s">
        <v>751</v>
      </c>
      <c r="AF307" s="560" t="s">
        <v>751</v>
      </c>
      <c r="AG307" s="560" t="s">
        <v>751</v>
      </c>
      <c r="AH307" s="560" t="s">
        <v>751</v>
      </c>
      <c r="AI307" s="565"/>
      <c r="AJ307" s="565"/>
      <c r="AK307" s="560" t="s">
        <v>751</v>
      </c>
      <c r="AL307" s="565"/>
      <c r="AM307" s="565"/>
      <c r="AN307" s="560" t="s">
        <v>751</v>
      </c>
      <c r="AO307" s="565"/>
      <c r="AP307" s="565"/>
      <c r="AQ307" s="560" t="s">
        <v>751</v>
      </c>
      <c r="AR307" s="566">
        <v>42193</v>
      </c>
      <c r="AS307" s="560" t="s">
        <v>751</v>
      </c>
      <c r="AT307" s="560" t="s">
        <v>751</v>
      </c>
      <c r="AU307" s="560" t="s">
        <v>751</v>
      </c>
      <c r="AV307" s="560" t="s">
        <v>751</v>
      </c>
      <c r="AW307" s="560" t="s">
        <v>751</v>
      </c>
      <c r="AX307" s="560" t="s">
        <v>751</v>
      </c>
      <c r="AY307" s="560" t="s">
        <v>751</v>
      </c>
      <c r="AZ307" s="560" t="s">
        <v>751</v>
      </c>
      <c r="BA307" s="560" t="s">
        <v>751</v>
      </c>
      <c r="BB307" s="565"/>
      <c r="BC307" s="565"/>
      <c r="BD307" s="560" t="s">
        <v>751</v>
      </c>
      <c r="BE307" s="564"/>
      <c r="BF307" s="564"/>
      <c r="BG307" s="560" t="s">
        <v>751</v>
      </c>
      <c r="BH307" s="564"/>
      <c r="BI307" s="564"/>
      <c r="BJ307" s="560" t="s">
        <v>751</v>
      </c>
      <c r="BK307" s="560" t="s">
        <v>751</v>
      </c>
      <c r="BL307" s="560" t="s">
        <v>751</v>
      </c>
      <c r="BM307" s="560" t="s">
        <v>751</v>
      </c>
      <c r="BN307" s="562"/>
      <c r="BO307" s="562"/>
      <c r="BP307" s="560" t="s">
        <v>751</v>
      </c>
      <c r="BQ307" s="560" t="s">
        <v>751</v>
      </c>
      <c r="BR307" s="560" t="s">
        <v>751</v>
      </c>
      <c r="BS307" s="560" t="s">
        <v>751</v>
      </c>
      <c r="BT307" s="561" t="s">
        <v>758</v>
      </c>
      <c r="BU307" s="561" t="s">
        <v>758</v>
      </c>
      <c r="BV307" s="560" t="s">
        <v>751</v>
      </c>
    </row>
    <row r="308" spans="1:74" x14ac:dyDescent="0.25">
      <c r="A308" s="566">
        <v>42194</v>
      </c>
      <c r="B308" s="560" t="s">
        <v>751</v>
      </c>
      <c r="C308" s="560" t="s">
        <v>751</v>
      </c>
      <c r="D308" s="560" t="s">
        <v>751</v>
      </c>
      <c r="E308" s="560" t="s">
        <v>751</v>
      </c>
      <c r="F308" s="560" t="s">
        <v>751</v>
      </c>
      <c r="G308" s="560" t="s">
        <v>751</v>
      </c>
      <c r="H308" s="560" t="s">
        <v>751</v>
      </c>
      <c r="I308" s="560" t="s">
        <v>751</v>
      </c>
      <c r="J308" s="560" t="s">
        <v>751</v>
      </c>
      <c r="K308" s="560" t="s">
        <v>751</v>
      </c>
      <c r="L308" s="560" t="s">
        <v>751</v>
      </c>
      <c r="M308" s="560" t="s">
        <v>751</v>
      </c>
      <c r="N308" s="560" t="s">
        <v>751</v>
      </c>
      <c r="O308" s="560" t="s">
        <v>751</v>
      </c>
      <c r="P308" s="560" t="s">
        <v>751</v>
      </c>
      <c r="Q308" s="560" t="s">
        <v>751</v>
      </c>
      <c r="R308" s="560" t="s">
        <v>751</v>
      </c>
      <c r="S308" s="563" t="s">
        <v>758</v>
      </c>
      <c r="T308" s="560" t="s">
        <v>751</v>
      </c>
      <c r="U308" s="560" t="s">
        <v>751</v>
      </c>
      <c r="V308" s="560" t="s">
        <v>751</v>
      </c>
      <c r="W308" s="570"/>
      <c r="X308" s="570"/>
      <c r="Y308" s="570"/>
      <c r="Z308" s="565"/>
      <c r="AA308" s="565"/>
      <c r="AB308" s="560" t="s">
        <v>751</v>
      </c>
      <c r="AC308" s="565"/>
      <c r="AD308" s="565"/>
      <c r="AE308" s="560" t="s">
        <v>751</v>
      </c>
      <c r="AF308" s="560" t="s">
        <v>751</v>
      </c>
      <c r="AG308" s="560" t="s">
        <v>751</v>
      </c>
      <c r="AH308" s="560" t="s">
        <v>751</v>
      </c>
      <c r="AI308" s="565"/>
      <c r="AJ308" s="565"/>
      <c r="AK308" s="560" t="s">
        <v>751</v>
      </c>
      <c r="AL308" s="565"/>
      <c r="AM308" s="565"/>
      <c r="AN308" s="560" t="s">
        <v>751</v>
      </c>
      <c r="AO308" s="565"/>
      <c r="AP308" s="565"/>
      <c r="AQ308" s="560" t="s">
        <v>751</v>
      </c>
      <c r="AR308" s="566">
        <v>42194</v>
      </c>
      <c r="AS308" s="560" t="s">
        <v>751</v>
      </c>
      <c r="AT308" s="560" t="s">
        <v>751</v>
      </c>
      <c r="AU308" s="560" t="s">
        <v>751</v>
      </c>
      <c r="AV308" s="560" t="s">
        <v>751</v>
      </c>
      <c r="AW308" s="560" t="s">
        <v>751</v>
      </c>
      <c r="AX308" s="560" t="s">
        <v>751</v>
      </c>
      <c r="AY308" s="560" t="s">
        <v>751</v>
      </c>
      <c r="AZ308" s="560" t="s">
        <v>751</v>
      </c>
      <c r="BA308" s="560" t="s">
        <v>751</v>
      </c>
      <c r="BB308" s="565"/>
      <c r="BC308" s="565"/>
      <c r="BD308" s="560" t="s">
        <v>751</v>
      </c>
      <c r="BE308" s="564"/>
      <c r="BF308" s="564"/>
      <c r="BG308" s="560" t="s">
        <v>751</v>
      </c>
      <c r="BH308" s="564"/>
      <c r="BI308" s="564"/>
      <c r="BJ308" s="560" t="s">
        <v>751</v>
      </c>
      <c r="BK308" s="560" t="s">
        <v>751</v>
      </c>
      <c r="BL308" s="560" t="s">
        <v>751</v>
      </c>
      <c r="BM308" s="560" t="s">
        <v>751</v>
      </c>
      <c r="BN308" s="567" t="s">
        <v>751</v>
      </c>
      <c r="BO308" s="567" t="s">
        <v>751</v>
      </c>
      <c r="BP308" s="560" t="s">
        <v>751</v>
      </c>
      <c r="BQ308" s="560" t="s">
        <v>751</v>
      </c>
      <c r="BR308" s="560" t="s">
        <v>751</v>
      </c>
      <c r="BS308" s="560" t="s">
        <v>751</v>
      </c>
      <c r="BT308" s="561" t="s">
        <v>758</v>
      </c>
      <c r="BU308" s="561" t="s">
        <v>758</v>
      </c>
      <c r="BV308" s="560" t="s">
        <v>751</v>
      </c>
    </row>
    <row r="309" spans="1:74" x14ac:dyDescent="0.25">
      <c r="A309" s="566">
        <v>42195</v>
      </c>
      <c r="B309" s="560" t="s">
        <v>751</v>
      </c>
      <c r="C309" s="560" t="s">
        <v>751</v>
      </c>
      <c r="D309" s="560" t="s">
        <v>751</v>
      </c>
      <c r="E309" s="560" t="s">
        <v>751</v>
      </c>
      <c r="F309" s="560" t="s">
        <v>751</v>
      </c>
      <c r="G309" s="560" t="s">
        <v>751</v>
      </c>
      <c r="H309" s="560" t="s">
        <v>751</v>
      </c>
      <c r="I309" s="560" t="s">
        <v>751</v>
      </c>
      <c r="J309" s="560" t="s">
        <v>751</v>
      </c>
      <c r="K309" s="560" t="s">
        <v>751</v>
      </c>
      <c r="L309" s="560" t="s">
        <v>751</v>
      </c>
      <c r="M309" s="560" t="s">
        <v>751</v>
      </c>
      <c r="N309" s="560" t="s">
        <v>751</v>
      </c>
      <c r="O309" s="560" t="s">
        <v>751</v>
      </c>
      <c r="P309" s="560" t="s">
        <v>751</v>
      </c>
      <c r="Q309" s="560" t="s">
        <v>751</v>
      </c>
      <c r="R309" s="560" t="s">
        <v>751</v>
      </c>
      <c r="S309" s="560" t="s">
        <v>751</v>
      </c>
      <c r="T309" s="560" t="s">
        <v>751</v>
      </c>
      <c r="U309" s="560" t="s">
        <v>751</v>
      </c>
      <c r="V309" s="560" t="s">
        <v>751</v>
      </c>
      <c r="W309" s="570"/>
      <c r="X309" s="570"/>
      <c r="Y309" s="570"/>
      <c r="Z309" s="565"/>
      <c r="AA309" s="565"/>
      <c r="AB309" s="560" t="s">
        <v>751</v>
      </c>
      <c r="AC309" s="565"/>
      <c r="AD309" s="565"/>
      <c r="AE309" s="560" t="s">
        <v>751</v>
      </c>
      <c r="AF309" s="560" t="s">
        <v>751</v>
      </c>
      <c r="AG309" s="560" t="s">
        <v>751</v>
      </c>
      <c r="AH309" s="560" t="s">
        <v>751</v>
      </c>
      <c r="AI309" s="565"/>
      <c r="AJ309" s="565"/>
      <c r="AK309" s="560" t="s">
        <v>751</v>
      </c>
      <c r="AL309" s="565"/>
      <c r="AM309" s="565"/>
      <c r="AN309" s="560" t="s">
        <v>751</v>
      </c>
      <c r="AO309" s="565"/>
      <c r="AP309" s="565"/>
      <c r="AQ309" s="560" t="s">
        <v>751</v>
      </c>
      <c r="AR309" s="566">
        <v>42195</v>
      </c>
      <c r="AS309" s="560" t="s">
        <v>751</v>
      </c>
      <c r="AT309" s="560" t="s">
        <v>751</v>
      </c>
      <c r="AU309" s="560" t="s">
        <v>751</v>
      </c>
      <c r="AV309" s="560" t="s">
        <v>751</v>
      </c>
      <c r="AW309" s="560" t="s">
        <v>751</v>
      </c>
      <c r="AX309" s="560" t="s">
        <v>751</v>
      </c>
      <c r="AY309" s="560" t="s">
        <v>751</v>
      </c>
      <c r="AZ309" s="560" t="s">
        <v>751</v>
      </c>
      <c r="BA309" s="560" t="s">
        <v>751</v>
      </c>
      <c r="BB309" s="565"/>
      <c r="BC309" s="565"/>
      <c r="BD309" s="560" t="s">
        <v>751</v>
      </c>
      <c r="BE309" s="564"/>
      <c r="BF309" s="564"/>
      <c r="BG309" s="560" t="s">
        <v>751</v>
      </c>
      <c r="BH309" s="564"/>
      <c r="BI309" s="564"/>
      <c r="BJ309" s="560" t="s">
        <v>751</v>
      </c>
      <c r="BK309" s="560" t="s">
        <v>751</v>
      </c>
      <c r="BL309" s="560" t="s">
        <v>751</v>
      </c>
      <c r="BM309" s="560" t="s">
        <v>751</v>
      </c>
      <c r="BN309" s="563"/>
      <c r="BO309" s="562"/>
      <c r="BP309" s="560" t="s">
        <v>751</v>
      </c>
      <c r="BQ309" s="560" t="s">
        <v>751</v>
      </c>
      <c r="BR309" s="560" t="s">
        <v>751</v>
      </c>
      <c r="BS309" s="560" t="s">
        <v>751</v>
      </c>
      <c r="BT309" s="561" t="s">
        <v>758</v>
      </c>
      <c r="BU309" s="561" t="s">
        <v>758</v>
      </c>
      <c r="BV309" s="560" t="s">
        <v>751</v>
      </c>
    </row>
    <row r="310" spans="1:74" x14ac:dyDescent="0.25">
      <c r="A310" s="566">
        <v>42196</v>
      </c>
      <c r="B310" s="560" t="s">
        <v>751</v>
      </c>
      <c r="C310" s="560" t="s">
        <v>751</v>
      </c>
      <c r="D310" s="560" t="s">
        <v>751</v>
      </c>
      <c r="E310" s="560" t="s">
        <v>751</v>
      </c>
      <c r="F310" s="560" t="s">
        <v>751</v>
      </c>
      <c r="G310" s="560" t="s">
        <v>751</v>
      </c>
      <c r="H310" s="560" t="s">
        <v>751</v>
      </c>
      <c r="I310" s="560" t="s">
        <v>751</v>
      </c>
      <c r="J310" s="560" t="s">
        <v>751</v>
      </c>
      <c r="K310" s="560" t="s">
        <v>751</v>
      </c>
      <c r="L310" s="560" t="s">
        <v>751</v>
      </c>
      <c r="M310" s="560" t="s">
        <v>751</v>
      </c>
      <c r="N310" s="560" t="s">
        <v>751</v>
      </c>
      <c r="O310" s="560" t="s">
        <v>751</v>
      </c>
      <c r="P310" s="560" t="s">
        <v>751</v>
      </c>
      <c r="Q310" s="560" t="s">
        <v>751</v>
      </c>
      <c r="R310" s="560" t="s">
        <v>751</v>
      </c>
      <c r="S310" s="560" t="s">
        <v>751</v>
      </c>
      <c r="T310" s="560" t="s">
        <v>751</v>
      </c>
      <c r="U310" s="560" t="s">
        <v>751</v>
      </c>
      <c r="V310" s="560" t="s">
        <v>751</v>
      </c>
      <c r="W310" s="570"/>
      <c r="X310" s="570"/>
      <c r="Y310" s="570"/>
      <c r="Z310" s="565"/>
      <c r="AA310" s="565"/>
      <c r="AB310" s="561" t="s">
        <v>758</v>
      </c>
      <c r="AC310" s="565"/>
      <c r="AD310" s="565"/>
      <c r="AE310" s="560" t="s">
        <v>751</v>
      </c>
      <c r="AF310" s="560" t="s">
        <v>751</v>
      </c>
      <c r="AG310" s="560" t="s">
        <v>751</v>
      </c>
      <c r="AH310" s="560" t="s">
        <v>751</v>
      </c>
      <c r="AI310" s="565"/>
      <c r="AJ310" s="565"/>
      <c r="AK310" s="560" t="s">
        <v>751</v>
      </c>
      <c r="AL310" s="565"/>
      <c r="AM310" s="565"/>
      <c r="AN310" s="560" t="s">
        <v>751</v>
      </c>
      <c r="AO310" s="565"/>
      <c r="AP310" s="565"/>
      <c r="AQ310" s="560" t="s">
        <v>751</v>
      </c>
      <c r="AR310" s="566">
        <v>42196</v>
      </c>
      <c r="AS310" s="560" t="s">
        <v>751</v>
      </c>
      <c r="AT310" s="560" t="s">
        <v>751</v>
      </c>
      <c r="AU310" s="560" t="s">
        <v>751</v>
      </c>
      <c r="AV310" s="560" t="s">
        <v>751</v>
      </c>
      <c r="AW310" s="560" t="s">
        <v>751</v>
      </c>
      <c r="AX310" s="560" t="s">
        <v>751</v>
      </c>
      <c r="AY310" s="560" t="s">
        <v>751</v>
      </c>
      <c r="AZ310" s="560" t="s">
        <v>751</v>
      </c>
      <c r="BA310" s="560" t="s">
        <v>751</v>
      </c>
      <c r="BB310" s="565"/>
      <c r="BC310" s="565"/>
      <c r="BD310" s="563" t="s">
        <v>758</v>
      </c>
      <c r="BE310" s="564"/>
      <c r="BF310" s="564"/>
      <c r="BG310" s="560" t="s">
        <v>751</v>
      </c>
      <c r="BH310" s="564"/>
      <c r="BI310" s="564"/>
      <c r="BJ310" s="560" t="s">
        <v>751</v>
      </c>
      <c r="BK310" s="560" t="s">
        <v>751</v>
      </c>
      <c r="BL310" s="560" t="s">
        <v>751</v>
      </c>
      <c r="BM310" s="560" t="s">
        <v>751</v>
      </c>
      <c r="BN310" s="562"/>
      <c r="BO310" s="562"/>
      <c r="BP310" s="560" t="s">
        <v>751</v>
      </c>
      <c r="BQ310" s="560" t="s">
        <v>751</v>
      </c>
      <c r="BR310" s="560" t="s">
        <v>751</v>
      </c>
      <c r="BS310" s="560" t="s">
        <v>751</v>
      </c>
      <c r="BT310" s="561" t="s">
        <v>758</v>
      </c>
      <c r="BU310" s="561" t="s">
        <v>758</v>
      </c>
      <c r="BV310" s="560" t="s">
        <v>751</v>
      </c>
    </row>
    <row r="311" spans="1:74" x14ac:dyDescent="0.25">
      <c r="A311" s="566">
        <v>42197</v>
      </c>
      <c r="B311" s="560" t="s">
        <v>751</v>
      </c>
      <c r="C311" s="560" t="s">
        <v>751</v>
      </c>
      <c r="D311" s="560" t="s">
        <v>751</v>
      </c>
      <c r="E311" s="560" t="s">
        <v>751</v>
      </c>
      <c r="F311" s="560" t="s">
        <v>751</v>
      </c>
      <c r="G311" s="560" t="s">
        <v>751</v>
      </c>
      <c r="H311" s="560" t="s">
        <v>751</v>
      </c>
      <c r="I311" s="560" t="s">
        <v>751</v>
      </c>
      <c r="J311" s="560" t="s">
        <v>751</v>
      </c>
      <c r="K311" s="560" t="s">
        <v>751</v>
      </c>
      <c r="L311" s="560" t="s">
        <v>751</v>
      </c>
      <c r="M311" s="560" t="s">
        <v>751</v>
      </c>
      <c r="N311" s="560" t="s">
        <v>751</v>
      </c>
      <c r="O311" s="560" t="s">
        <v>751</v>
      </c>
      <c r="P311" s="560" t="s">
        <v>751</v>
      </c>
      <c r="Q311" s="560" t="s">
        <v>751</v>
      </c>
      <c r="R311" s="560" t="s">
        <v>751</v>
      </c>
      <c r="S311" s="560" t="s">
        <v>751</v>
      </c>
      <c r="T311" s="560" t="s">
        <v>751</v>
      </c>
      <c r="U311" s="560" t="s">
        <v>751</v>
      </c>
      <c r="V311" s="560" t="s">
        <v>751</v>
      </c>
      <c r="W311" s="570"/>
      <c r="X311" s="570"/>
      <c r="Y311" s="570"/>
      <c r="Z311" s="565"/>
      <c r="AA311" s="565"/>
      <c r="AB311" s="560" t="s">
        <v>751</v>
      </c>
      <c r="AC311" s="565"/>
      <c r="AD311" s="565"/>
      <c r="AE311" s="560" t="s">
        <v>751</v>
      </c>
      <c r="AF311" s="560" t="s">
        <v>751</v>
      </c>
      <c r="AG311" s="560" t="s">
        <v>751</v>
      </c>
      <c r="AH311" s="560" t="s">
        <v>751</v>
      </c>
      <c r="AI311" s="565"/>
      <c r="AJ311" s="565"/>
      <c r="AK311" s="560" t="s">
        <v>751</v>
      </c>
      <c r="AL311" s="565"/>
      <c r="AM311" s="565"/>
      <c r="AN311" s="560" t="s">
        <v>751</v>
      </c>
      <c r="AO311" s="565"/>
      <c r="AP311" s="565"/>
      <c r="AQ311" s="560" t="s">
        <v>751</v>
      </c>
      <c r="AR311" s="566">
        <v>42197</v>
      </c>
      <c r="AS311" s="560" t="s">
        <v>751</v>
      </c>
      <c r="AT311" s="560" t="s">
        <v>751</v>
      </c>
      <c r="AU311" s="560" t="s">
        <v>751</v>
      </c>
      <c r="AV311" s="560" t="s">
        <v>751</v>
      </c>
      <c r="AW311" s="560" t="s">
        <v>751</v>
      </c>
      <c r="AX311" s="560" t="s">
        <v>751</v>
      </c>
      <c r="AY311" s="560" t="s">
        <v>751</v>
      </c>
      <c r="AZ311" s="560" t="s">
        <v>751</v>
      </c>
      <c r="BA311" s="560" t="s">
        <v>751</v>
      </c>
      <c r="BB311" s="565"/>
      <c r="BC311" s="565"/>
      <c r="BD311" s="560" t="s">
        <v>751</v>
      </c>
      <c r="BE311" s="564"/>
      <c r="BF311" s="564"/>
      <c r="BG311" s="560" t="s">
        <v>751</v>
      </c>
      <c r="BH311" s="564"/>
      <c r="BI311" s="564"/>
      <c r="BJ311" s="560" t="s">
        <v>751</v>
      </c>
      <c r="BK311" s="560" t="s">
        <v>751</v>
      </c>
      <c r="BL311" s="560" t="s">
        <v>751</v>
      </c>
      <c r="BM311" s="560" t="s">
        <v>751</v>
      </c>
      <c r="BN311" s="567" t="s">
        <v>751</v>
      </c>
      <c r="BO311" s="562"/>
      <c r="BP311" s="560" t="s">
        <v>751</v>
      </c>
      <c r="BQ311" s="560" t="s">
        <v>751</v>
      </c>
      <c r="BR311" s="560" t="s">
        <v>751</v>
      </c>
      <c r="BS311" s="560" t="s">
        <v>751</v>
      </c>
      <c r="BT311" s="561" t="s">
        <v>758</v>
      </c>
      <c r="BU311" s="561" t="s">
        <v>758</v>
      </c>
      <c r="BV311" s="560" t="s">
        <v>751</v>
      </c>
    </row>
    <row r="312" spans="1:74" x14ac:dyDescent="0.25">
      <c r="A312" s="566">
        <v>42198</v>
      </c>
      <c r="B312" s="560" t="s">
        <v>751</v>
      </c>
      <c r="C312" s="567" t="s">
        <v>751</v>
      </c>
      <c r="D312" s="560" t="s">
        <v>751</v>
      </c>
      <c r="E312" s="560" t="s">
        <v>751</v>
      </c>
      <c r="F312" s="560" t="s">
        <v>751</v>
      </c>
      <c r="G312" s="560" t="s">
        <v>751</v>
      </c>
      <c r="H312" s="560" t="s">
        <v>751</v>
      </c>
      <c r="I312" s="560" t="s">
        <v>751</v>
      </c>
      <c r="J312" s="560" t="s">
        <v>751</v>
      </c>
      <c r="K312" s="560" t="s">
        <v>751</v>
      </c>
      <c r="L312" s="560" t="s">
        <v>751</v>
      </c>
      <c r="M312" s="560" t="s">
        <v>751</v>
      </c>
      <c r="N312" s="567" t="s">
        <v>751</v>
      </c>
      <c r="O312" s="567" t="s">
        <v>751</v>
      </c>
      <c r="P312" s="560" t="s">
        <v>751</v>
      </c>
      <c r="Q312" s="563" t="s">
        <v>758</v>
      </c>
      <c r="R312" s="563" t="s">
        <v>758</v>
      </c>
      <c r="S312" s="563" t="s">
        <v>758</v>
      </c>
      <c r="T312" s="560" t="s">
        <v>751</v>
      </c>
      <c r="U312" s="560" t="s">
        <v>751</v>
      </c>
      <c r="V312" s="560" t="s">
        <v>751</v>
      </c>
      <c r="W312" s="570"/>
      <c r="X312" s="570"/>
      <c r="Y312" s="570"/>
      <c r="Z312" s="565"/>
      <c r="AA312" s="565"/>
      <c r="AB312" s="561" t="s">
        <v>758</v>
      </c>
      <c r="AC312" s="565"/>
      <c r="AD312" s="565"/>
      <c r="AE312" s="560" t="s">
        <v>751</v>
      </c>
      <c r="AF312" s="560" t="s">
        <v>751</v>
      </c>
      <c r="AG312" s="560" t="s">
        <v>751</v>
      </c>
      <c r="AH312" s="560" t="s">
        <v>751</v>
      </c>
      <c r="AI312" s="565"/>
      <c r="AJ312" s="565"/>
      <c r="AK312" s="560" t="s">
        <v>751</v>
      </c>
      <c r="AL312" s="565"/>
      <c r="AM312" s="565"/>
      <c r="AN312" s="560" t="s">
        <v>751</v>
      </c>
      <c r="AO312" s="565"/>
      <c r="AP312" s="565"/>
      <c r="AQ312" s="560" t="s">
        <v>751</v>
      </c>
      <c r="AR312" s="566">
        <v>42198</v>
      </c>
      <c r="AS312" s="560" t="s">
        <v>751</v>
      </c>
      <c r="AT312" s="560" t="s">
        <v>751</v>
      </c>
      <c r="AU312" s="560" t="s">
        <v>751</v>
      </c>
      <c r="AV312" s="560" t="s">
        <v>751</v>
      </c>
      <c r="AW312" s="560" t="s">
        <v>751</v>
      </c>
      <c r="AX312" s="560" t="s">
        <v>751</v>
      </c>
      <c r="AY312" s="560" t="s">
        <v>751</v>
      </c>
      <c r="AZ312" s="560" t="s">
        <v>751</v>
      </c>
      <c r="BA312" s="560" t="s">
        <v>751</v>
      </c>
      <c r="BB312" s="565"/>
      <c r="BC312" s="565"/>
      <c r="BD312" s="560" t="s">
        <v>751</v>
      </c>
      <c r="BE312" s="564"/>
      <c r="BF312" s="564"/>
      <c r="BG312" s="560" t="s">
        <v>751</v>
      </c>
      <c r="BH312" s="564"/>
      <c r="BI312" s="564"/>
      <c r="BJ312" s="560" t="s">
        <v>751</v>
      </c>
      <c r="BK312" s="560" t="s">
        <v>751</v>
      </c>
      <c r="BL312" s="560" t="s">
        <v>751</v>
      </c>
      <c r="BM312" s="560" t="s">
        <v>751</v>
      </c>
      <c r="BN312" s="562"/>
      <c r="BO312" s="562"/>
      <c r="BP312" s="560" t="s">
        <v>751</v>
      </c>
      <c r="BQ312" s="560" t="s">
        <v>751</v>
      </c>
      <c r="BR312" s="560" t="s">
        <v>751</v>
      </c>
      <c r="BS312" s="560" t="s">
        <v>751</v>
      </c>
      <c r="BT312" s="561" t="s">
        <v>758</v>
      </c>
      <c r="BU312" s="561" t="s">
        <v>758</v>
      </c>
      <c r="BV312" s="560" t="s">
        <v>751</v>
      </c>
    </row>
    <row r="313" spans="1:74" x14ac:dyDescent="0.25">
      <c r="A313" s="566">
        <v>42199</v>
      </c>
      <c r="B313" s="560" t="s">
        <v>751</v>
      </c>
      <c r="C313" s="567" t="s">
        <v>751</v>
      </c>
      <c r="D313" s="560" t="s">
        <v>751</v>
      </c>
      <c r="E313" s="560" t="s">
        <v>751</v>
      </c>
      <c r="F313" s="560" t="s">
        <v>751</v>
      </c>
      <c r="G313" s="560" t="s">
        <v>751</v>
      </c>
      <c r="H313" s="560" t="s">
        <v>751</v>
      </c>
      <c r="I313" s="560" t="s">
        <v>751</v>
      </c>
      <c r="J313" s="560" t="s">
        <v>751</v>
      </c>
      <c r="K313" s="560" t="s">
        <v>751</v>
      </c>
      <c r="L313" s="560" t="s">
        <v>751</v>
      </c>
      <c r="M313" s="560" t="s">
        <v>751</v>
      </c>
      <c r="N313" s="567" t="s">
        <v>751</v>
      </c>
      <c r="O313" s="560" t="s">
        <v>751</v>
      </c>
      <c r="P313" s="560" t="s">
        <v>751</v>
      </c>
      <c r="Q313" s="563" t="s">
        <v>758</v>
      </c>
      <c r="R313" s="563" t="s">
        <v>758</v>
      </c>
      <c r="S313" s="563" t="s">
        <v>758</v>
      </c>
      <c r="T313" s="560" t="s">
        <v>751</v>
      </c>
      <c r="U313" s="560" t="s">
        <v>751</v>
      </c>
      <c r="V313" s="560" t="s">
        <v>751</v>
      </c>
      <c r="W313" s="570"/>
      <c r="X313" s="570"/>
      <c r="Y313" s="570"/>
      <c r="Z313" s="565"/>
      <c r="AA313" s="565"/>
      <c r="AB313" s="561" t="s">
        <v>758</v>
      </c>
      <c r="AC313" s="565"/>
      <c r="AD313" s="565"/>
      <c r="AE313" s="560" t="s">
        <v>751</v>
      </c>
      <c r="AF313" s="560" t="s">
        <v>751</v>
      </c>
      <c r="AG313" s="560" t="s">
        <v>751</v>
      </c>
      <c r="AH313" s="560" t="s">
        <v>751</v>
      </c>
      <c r="AI313" s="565"/>
      <c r="AJ313" s="565"/>
      <c r="AK313" s="560" t="s">
        <v>751</v>
      </c>
      <c r="AL313" s="565"/>
      <c r="AM313" s="565"/>
      <c r="AN313" s="560" t="s">
        <v>751</v>
      </c>
      <c r="AO313" s="565"/>
      <c r="AP313" s="565"/>
      <c r="AQ313" s="560" t="s">
        <v>751</v>
      </c>
      <c r="AR313" s="566">
        <v>42199</v>
      </c>
      <c r="AS313" s="560" t="s">
        <v>751</v>
      </c>
      <c r="AT313" s="560" t="s">
        <v>751</v>
      </c>
      <c r="AU313" s="560" t="s">
        <v>751</v>
      </c>
      <c r="AV313" s="560" t="s">
        <v>751</v>
      </c>
      <c r="AW313" s="560" t="s">
        <v>751</v>
      </c>
      <c r="AX313" s="560" t="s">
        <v>751</v>
      </c>
      <c r="AY313" s="560" t="s">
        <v>751</v>
      </c>
      <c r="AZ313" s="560" t="s">
        <v>751</v>
      </c>
      <c r="BA313" s="560" t="s">
        <v>751</v>
      </c>
      <c r="BB313" s="565"/>
      <c r="BC313" s="565"/>
      <c r="BD313" s="560" t="s">
        <v>751</v>
      </c>
      <c r="BE313" s="564"/>
      <c r="BF313" s="564"/>
      <c r="BG313" s="560" t="s">
        <v>751</v>
      </c>
      <c r="BH313" s="564"/>
      <c r="BI313" s="564"/>
      <c r="BJ313" s="560" t="s">
        <v>751</v>
      </c>
      <c r="BK313" s="560" t="s">
        <v>751</v>
      </c>
      <c r="BL313" s="560" t="s">
        <v>751</v>
      </c>
      <c r="BM313" s="560" t="s">
        <v>751</v>
      </c>
      <c r="BN313" s="562"/>
      <c r="BO313" s="562"/>
      <c r="BP313" s="560" t="s">
        <v>751</v>
      </c>
      <c r="BQ313" s="560" t="s">
        <v>751</v>
      </c>
      <c r="BR313" s="560" t="s">
        <v>751</v>
      </c>
      <c r="BS313" s="560" t="s">
        <v>751</v>
      </c>
      <c r="BT313" s="561" t="s">
        <v>758</v>
      </c>
      <c r="BU313" s="561" t="s">
        <v>758</v>
      </c>
      <c r="BV313" s="560" t="s">
        <v>751</v>
      </c>
    </row>
    <row r="314" spans="1:74" x14ac:dyDescent="0.25">
      <c r="A314" s="566">
        <v>42200</v>
      </c>
      <c r="B314" s="560" t="s">
        <v>751</v>
      </c>
      <c r="C314" s="560" t="s">
        <v>751</v>
      </c>
      <c r="D314" s="560" t="s">
        <v>751</v>
      </c>
      <c r="E314" s="560" t="s">
        <v>751</v>
      </c>
      <c r="F314" s="560" t="s">
        <v>751</v>
      </c>
      <c r="G314" s="560" t="s">
        <v>751</v>
      </c>
      <c r="H314" s="560" t="s">
        <v>751</v>
      </c>
      <c r="I314" s="560" t="s">
        <v>751</v>
      </c>
      <c r="J314" s="560" t="s">
        <v>751</v>
      </c>
      <c r="K314" s="560" t="s">
        <v>751</v>
      </c>
      <c r="L314" s="560" t="s">
        <v>751</v>
      </c>
      <c r="M314" s="560" t="s">
        <v>751</v>
      </c>
      <c r="N314" s="560" t="s">
        <v>751</v>
      </c>
      <c r="O314" s="560" t="s">
        <v>751</v>
      </c>
      <c r="P314" s="560" t="s">
        <v>751</v>
      </c>
      <c r="Q314" s="560" t="s">
        <v>751</v>
      </c>
      <c r="R314" s="563" t="s">
        <v>758</v>
      </c>
      <c r="S314" s="563" t="s">
        <v>758</v>
      </c>
      <c r="T314" s="560" t="s">
        <v>751</v>
      </c>
      <c r="U314" s="560" t="s">
        <v>751</v>
      </c>
      <c r="V314" s="560" t="s">
        <v>751</v>
      </c>
      <c r="W314" s="570"/>
      <c r="X314" s="570"/>
      <c r="Y314" s="570"/>
      <c r="Z314" s="565"/>
      <c r="AA314" s="565"/>
      <c r="AB314" s="560" t="s">
        <v>751</v>
      </c>
      <c r="AC314" s="565"/>
      <c r="AD314" s="565"/>
      <c r="AE314" s="560" t="s">
        <v>751</v>
      </c>
      <c r="AF314" s="560" t="s">
        <v>751</v>
      </c>
      <c r="AG314" s="560" t="s">
        <v>751</v>
      </c>
      <c r="AH314" s="560" t="s">
        <v>751</v>
      </c>
      <c r="AI314" s="565"/>
      <c r="AJ314" s="565"/>
      <c r="AK314" s="560" t="s">
        <v>751</v>
      </c>
      <c r="AL314" s="565"/>
      <c r="AM314" s="565"/>
      <c r="AN314" s="560" t="s">
        <v>751</v>
      </c>
      <c r="AO314" s="565"/>
      <c r="AP314" s="565"/>
      <c r="AQ314" s="560" t="s">
        <v>751</v>
      </c>
      <c r="AR314" s="566">
        <v>42200</v>
      </c>
      <c r="AS314" s="560" t="s">
        <v>751</v>
      </c>
      <c r="AT314" s="560" t="s">
        <v>751</v>
      </c>
      <c r="AU314" s="560" t="s">
        <v>751</v>
      </c>
      <c r="AV314" s="560" t="s">
        <v>751</v>
      </c>
      <c r="AW314" s="560" t="s">
        <v>751</v>
      </c>
      <c r="AX314" s="560" t="s">
        <v>751</v>
      </c>
      <c r="AY314" s="560" t="s">
        <v>751</v>
      </c>
      <c r="AZ314" s="560" t="s">
        <v>751</v>
      </c>
      <c r="BA314" s="560" t="s">
        <v>751</v>
      </c>
      <c r="BB314" s="565"/>
      <c r="BC314" s="565"/>
      <c r="BD314" s="560" t="s">
        <v>751</v>
      </c>
      <c r="BE314" s="564"/>
      <c r="BF314" s="564"/>
      <c r="BG314" s="560" t="s">
        <v>751</v>
      </c>
      <c r="BH314" s="564"/>
      <c r="BI314" s="564"/>
      <c r="BJ314" s="560" t="s">
        <v>751</v>
      </c>
      <c r="BK314" s="560" t="s">
        <v>751</v>
      </c>
      <c r="BL314" s="560" t="s">
        <v>751</v>
      </c>
      <c r="BM314" s="560" t="s">
        <v>751</v>
      </c>
      <c r="BN314" s="563"/>
      <c r="BO314" s="562"/>
      <c r="BP314" s="560" t="s">
        <v>751</v>
      </c>
      <c r="BQ314" s="560" t="s">
        <v>751</v>
      </c>
      <c r="BR314" s="560" t="s">
        <v>751</v>
      </c>
      <c r="BS314" s="560" t="s">
        <v>751</v>
      </c>
      <c r="BT314" s="561" t="s">
        <v>758</v>
      </c>
      <c r="BU314" s="561" t="s">
        <v>758</v>
      </c>
      <c r="BV314" s="560" t="s">
        <v>751</v>
      </c>
    </row>
    <row r="315" spans="1:74" x14ac:dyDescent="0.25">
      <c r="A315" s="566">
        <v>42201</v>
      </c>
      <c r="B315" s="560" t="s">
        <v>751</v>
      </c>
      <c r="C315" s="560" t="s">
        <v>751</v>
      </c>
      <c r="D315" s="560" t="s">
        <v>751</v>
      </c>
      <c r="E315" s="560" t="s">
        <v>751</v>
      </c>
      <c r="F315" s="560" t="s">
        <v>751</v>
      </c>
      <c r="G315" s="560" t="s">
        <v>751</v>
      </c>
      <c r="H315" s="560" t="s">
        <v>751</v>
      </c>
      <c r="I315" s="560" t="s">
        <v>751</v>
      </c>
      <c r="J315" s="560" t="s">
        <v>751</v>
      </c>
      <c r="K315" s="560" t="s">
        <v>751</v>
      </c>
      <c r="L315" s="560" t="s">
        <v>751</v>
      </c>
      <c r="M315" s="560" t="s">
        <v>751</v>
      </c>
      <c r="N315" s="560" t="s">
        <v>751</v>
      </c>
      <c r="O315" s="560" t="s">
        <v>751</v>
      </c>
      <c r="P315" s="560" t="s">
        <v>751</v>
      </c>
      <c r="Q315" s="560" t="s">
        <v>751</v>
      </c>
      <c r="R315" s="560" t="s">
        <v>751</v>
      </c>
      <c r="S315" s="563" t="s">
        <v>758</v>
      </c>
      <c r="T315" s="560" t="s">
        <v>751</v>
      </c>
      <c r="U315" s="560" t="s">
        <v>751</v>
      </c>
      <c r="V315" s="560" t="s">
        <v>751</v>
      </c>
      <c r="W315" s="570"/>
      <c r="X315" s="570"/>
      <c r="Y315" s="570"/>
      <c r="Z315" s="565"/>
      <c r="AA315" s="565"/>
      <c r="AB315" s="560" t="s">
        <v>751</v>
      </c>
      <c r="AC315" s="565"/>
      <c r="AD315" s="565"/>
      <c r="AE315" s="560" t="s">
        <v>751</v>
      </c>
      <c r="AF315" s="560" t="s">
        <v>751</v>
      </c>
      <c r="AG315" s="560" t="s">
        <v>751</v>
      </c>
      <c r="AH315" s="560" t="s">
        <v>751</v>
      </c>
      <c r="AI315" s="565"/>
      <c r="AJ315" s="565"/>
      <c r="AK315" s="560" t="s">
        <v>751</v>
      </c>
      <c r="AL315" s="565"/>
      <c r="AM315" s="565"/>
      <c r="AN315" s="560" t="s">
        <v>751</v>
      </c>
      <c r="AO315" s="565"/>
      <c r="AP315" s="565"/>
      <c r="AQ315" s="560" t="s">
        <v>751</v>
      </c>
      <c r="AR315" s="566">
        <v>42201</v>
      </c>
      <c r="AS315" s="560" t="s">
        <v>751</v>
      </c>
      <c r="AT315" s="560" t="s">
        <v>751</v>
      </c>
      <c r="AU315" s="560" t="s">
        <v>751</v>
      </c>
      <c r="AV315" s="560" t="s">
        <v>751</v>
      </c>
      <c r="AW315" s="560" t="s">
        <v>751</v>
      </c>
      <c r="AX315" s="560" t="s">
        <v>751</v>
      </c>
      <c r="AY315" s="560" t="s">
        <v>751</v>
      </c>
      <c r="AZ315" s="560" t="s">
        <v>751</v>
      </c>
      <c r="BA315" s="560" t="s">
        <v>751</v>
      </c>
      <c r="BB315" s="565"/>
      <c r="BC315" s="565"/>
      <c r="BD315" s="560" t="s">
        <v>751</v>
      </c>
      <c r="BE315" s="564"/>
      <c r="BF315" s="564"/>
      <c r="BG315" s="560" t="s">
        <v>751</v>
      </c>
      <c r="BH315" s="564"/>
      <c r="BI315" s="564"/>
      <c r="BJ315" s="560" t="s">
        <v>751</v>
      </c>
      <c r="BK315" s="560" t="s">
        <v>751</v>
      </c>
      <c r="BL315" s="560" t="s">
        <v>751</v>
      </c>
      <c r="BM315" s="560" t="s">
        <v>751</v>
      </c>
      <c r="BN315" s="560" t="s">
        <v>751</v>
      </c>
      <c r="BO315" s="562"/>
      <c r="BP315" s="560" t="s">
        <v>751</v>
      </c>
      <c r="BQ315" s="560" t="s">
        <v>751</v>
      </c>
      <c r="BR315" s="560" t="s">
        <v>751</v>
      </c>
      <c r="BS315" s="560" t="s">
        <v>751</v>
      </c>
      <c r="BT315" s="561" t="s">
        <v>758</v>
      </c>
      <c r="BU315" s="561" t="s">
        <v>758</v>
      </c>
      <c r="BV315" s="560" t="s">
        <v>751</v>
      </c>
    </row>
    <row r="316" spans="1:74" x14ac:dyDescent="0.25">
      <c r="A316" s="566">
        <v>42202</v>
      </c>
      <c r="B316" s="560" t="s">
        <v>751</v>
      </c>
      <c r="C316" s="560" t="s">
        <v>751</v>
      </c>
      <c r="D316" s="560" t="s">
        <v>751</v>
      </c>
      <c r="E316" s="560" t="s">
        <v>751</v>
      </c>
      <c r="F316" s="560" t="s">
        <v>751</v>
      </c>
      <c r="G316" s="560" t="s">
        <v>751</v>
      </c>
      <c r="H316" s="560" t="s">
        <v>751</v>
      </c>
      <c r="I316" s="560" t="s">
        <v>751</v>
      </c>
      <c r="J316" s="560" t="s">
        <v>751</v>
      </c>
      <c r="K316" s="560" t="s">
        <v>751</v>
      </c>
      <c r="L316" s="560" t="s">
        <v>751</v>
      </c>
      <c r="M316" s="560" t="s">
        <v>751</v>
      </c>
      <c r="N316" s="560" t="s">
        <v>751</v>
      </c>
      <c r="O316" s="560" t="s">
        <v>751</v>
      </c>
      <c r="P316" s="560" t="s">
        <v>751</v>
      </c>
      <c r="Q316" s="563" t="s">
        <v>758</v>
      </c>
      <c r="R316" s="563" t="s">
        <v>758</v>
      </c>
      <c r="S316" s="563" t="s">
        <v>758</v>
      </c>
      <c r="T316" s="560" t="s">
        <v>751</v>
      </c>
      <c r="U316" s="560" t="s">
        <v>751</v>
      </c>
      <c r="V316" s="560" t="s">
        <v>751</v>
      </c>
      <c r="W316" s="570"/>
      <c r="X316" s="570"/>
      <c r="Y316" s="570"/>
      <c r="Z316" s="565"/>
      <c r="AA316" s="565"/>
      <c r="AB316" s="560" t="s">
        <v>751</v>
      </c>
      <c r="AC316" s="565"/>
      <c r="AD316" s="565"/>
      <c r="AE316" s="560" t="s">
        <v>751</v>
      </c>
      <c r="AF316" s="560" t="s">
        <v>751</v>
      </c>
      <c r="AG316" s="560" t="s">
        <v>751</v>
      </c>
      <c r="AH316" s="560" t="s">
        <v>751</v>
      </c>
      <c r="AI316" s="565"/>
      <c r="AJ316" s="565"/>
      <c r="AK316" s="560" t="s">
        <v>751</v>
      </c>
      <c r="AL316" s="565"/>
      <c r="AM316" s="565"/>
      <c r="AN316" s="560" t="s">
        <v>751</v>
      </c>
      <c r="AO316" s="565"/>
      <c r="AP316" s="565"/>
      <c r="AQ316" s="560" t="s">
        <v>751</v>
      </c>
      <c r="AR316" s="566">
        <v>42202</v>
      </c>
      <c r="AS316" s="560" t="s">
        <v>751</v>
      </c>
      <c r="AT316" s="560" t="s">
        <v>751</v>
      </c>
      <c r="AU316" s="560" t="s">
        <v>751</v>
      </c>
      <c r="AV316" s="560" t="s">
        <v>751</v>
      </c>
      <c r="AW316" s="560" t="s">
        <v>751</v>
      </c>
      <c r="AX316" s="560" t="s">
        <v>751</v>
      </c>
      <c r="AY316" s="560" t="s">
        <v>751</v>
      </c>
      <c r="AZ316" s="560" t="s">
        <v>751</v>
      </c>
      <c r="BA316" s="560" t="s">
        <v>751</v>
      </c>
      <c r="BB316" s="565"/>
      <c r="BC316" s="565"/>
      <c r="BD316" s="563" t="s">
        <v>758</v>
      </c>
      <c r="BE316" s="564"/>
      <c r="BF316" s="564"/>
      <c r="BG316" s="560" t="s">
        <v>751</v>
      </c>
      <c r="BH316" s="564"/>
      <c r="BI316" s="564"/>
      <c r="BJ316" s="560" t="s">
        <v>751</v>
      </c>
      <c r="BK316" s="560" t="s">
        <v>751</v>
      </c>
      <c r="BL316" s="560" t="s">
        <v>751</v>
      </c>
      <c r="BM316" s="560" t="s">
        <v>751</v>
      </c>
      <c r="BN316" s="562"/>
      <c r="BO316" s="562"/>
      <c r="BP316" s="560" t="s">
        <v>751</v>
      </c>
      <c r="BQ316" s="560" t="s">
        <v>751</v>
      </c>
      <c r="BR316" s="560" t="s">
        <v>751</v>
      </c>
      <c r="BS316" s="560" t="s">
        <v>751</v>
      </c>
      <c r="BT316" s="561" t="s">
        <v>758</v>
      </c>
      <c r="BU316" s="561" t="s">
        <v>758</v>
      </c>
      <c r="BV316" s="560" t="s">
        <v>751</v>
      </c>
    </row>
    <row r="317" spans="1:74" x14ac:dyDescent="0.25">
      <c r="A317" s="566">
        <v>42203</v>
      </c>
      <c r="B317" s="560" t="s">
        <v>751</v>
      </c>
      <c r="C317" s="567" t="s">
        <v>751</v>
      </c>
      <c r="D317" s="560" t="s">
        <v>751</v>
      </c>
      <c r="E317" s="560" t="s">
        <v>751</v>
      </c>
      <c r="F317" s="560" t="s">
        <v>751</v>
      </c>
      <c r="G317" s="560" t="s">
        <v>751</v>
      </c>
      <c r="H317" s="560" t="s">
        <v>751</v>
      </c>
      <c r="I317" s="560" t="s">
        <v>751</v>
      </c>
      <c r="J317" s="560" t="s">
        <v>751</v>
      </c>
      <c r="K317" s="560" t="s">
        <v>751</v>
      </c>
      <c r="L317" s="560" t="s">
        <v>751</v>
      </c>
      <c r="M317" s="560" t="s">
        <v>751</v>
      </c>
      <c r="N317" s="560" t="s">
        <v>751</v>
      </c>
      <c r="O317" s="560" t="s">
        <v>751</v>
      </c>
      <c r="P317" s="560" t="s">
        <v>751</v>
      </c>
      <c r="Q317" s="560" t="s">
        <v>751</v>
      </c>
      <c r="R317" s="560" t="s">
        <v>751</v>
      </c>
      <c r="S317" s="563" t="s">
        <v>758</v>
      </c>
      <c r="T317" s="560" t="s">
        <v>751</v>
      </c>
      <c r="U317" s="560" t="s">
        <v>751</v>
      </c>
      <c r="V317" s="560" t="s">
        <v>751</v>
      </c>
      <c r="W317" s="570"/>
      <c r="X317" s="570"/>
      <c r="Y317" s="570"/>
      <c r="Z317" s="565"/>
      <c r="AA317" s="565"/>
      <c r="AB317" s="560" t="s">
        <v>751</v>
      </c>
      <c r="AC317" s="565"/>
      <c r="AD317" s="565"/>
      <c r="AE317" s="560" t="s">
        <v>751</v>
      </c>
      <c r="AF317" s="560" t="s">
        <v>751</v>
      </c>
      <c r="AG317" s="560" t="s">
        <v>751</v>
      </c>
      <c r="AH317" s="560" t="s">
        <v>751</v>
      </c>
      <c r="AI317" s="565"/>
      <c r="AJ317" s="565"/>
      <c r="AK317" s="560" t="s">
        <v>751</v>
      </c>
      <c r="AL317" s="565"/>
      <c r="AM317" s="565"/>
      <c r="AN317" s="560" t="s">
        <v>751</v>
      </c>
      <c r="AO317" s="565"/>
      <c r="AP317" s="565"/>
      <c r="AQ317" s="560" t="s">
        <v>751</v>
      </c>
      <c r="AR317" s="566">
        <v>42203</v>
      </c>
      <c r="AS317" s="560" t="s">
        <v>751</v>
      </c>
      <c r="AT317" s="560" t="s">
        <v>751</v>
      </c>
      <c r="AU317" s="560" t="s">
        <v>751</v>
      </c>
      <c r="AV317" s="560" t="s">
        <v>751</v>
      </c>
      <c r="AW317" s="560" t="s">
        <v>751</v>
      </c>
      <c r="AX317" s="560" t="s">
        <v>751</v>
      </c>
      <c r="AY317" s="560" t="s">
        <v>751</v>
      </c>
      <c r="AZ317" s="560" t="s">
        <v>751</v>
      </c>
      <c r="BA317" s="560" t="s">
        <v>751</v>
      </c>
      <c r="BB317" s="565"/>
      <c r="BC317" s="565"/>
      <c r="BD317" s="563" t="s">
        <v>758</v>
      </c>
      <c r="BE317" s="564"/>
      <c r="BF317" s="564"/>
      <c r="BG317" s="560" t="s">
        <v>751</v>
      </c>
      <c r="BH317" s="564"/>
      <c r="BI317" s="564"/>
      <c r="BJ317" s="560" t="s">
        <v>751</v>
      </c>
      <c r="BK317" s="560" t="s">
        <v>751</v>
      </c>
      <c r="BL317" s="560" t="s">
        <v>751</v>
      </c>
      <c r="BM317" s="560" t="s">
        <v>751</v>
      </c>
      <c r="BN317" s="562"/>
      <c r="BO317" s="562"/>
      <c r="BP317" s="560" t="s">
        <v>751</v>
      </c>
      <c r="BQ317" s="560" t="s">
        <v>751</v>
      </c>
      <c r="BR317" s="560" t="s">
        <v>751</v>
      </c>
      <c r="BS317" s="560" t="s">
        <v>751</v>
      </c>
      <c r="BT317" s="561" t="s">
        <v>758</v>
      </c>
      <c r="BU317" s="561" t="s">
        <v>758</v>
      </c>
      <c r="BV317" s="560" t="s">
        <v>751</v>
      </c>
    </row>
    <row r="318" spans="1:74" x14ac:dyDescent="0.25">
      <c r="A318" s="566">
        <v>42204</v>
      </c>
      <c r="B318" s="560" t="s">
        <v>751</v>
      </c>
      <c r="C318" s="567" t="s">
        <v>751</v>
      </c>
      <c r="D318" s="560" t="s">
        <v>751</v>
      </c>
      <c r="E318" s="560" t="s">
        <v>751</v>
      </c>
      <c r="F318" s="560" t="s">
        <v>751</v>
      </c>
      <c r="G318" s="560" t="s">
        <v>751</v>
      </c>
      <c r="H318" s="560" t="s">
        <v>751</v>
      </c>
      <c r="I318" s="560" t="s">
        <v>751</v>
      </c>
      <c r="J318" s="560" t="s">
        <v>751</v>
      </c>
      <c r="K318" s="560" t="s">
        <v>751</v>
      </c>
      <c r="L318" s="560" t="s">
        <v>751</v>
      </c>
      <c r="M318" s="560" t="s">
        <v>751</v>
      </c>
      <c r="N318" s="560" t="s">
        <v>751</v>
      </c>
      <c r="O318" s="560" t="s">
        <v>751</v>
      </c>
      <c r="P318" s="560" t="s">
        <v>751</v>
      </c>
      <c r="Q318" s="560" t="s">
        <v>751</v>
      </c>
      <c r="R318" s="560" t="s">
        <v>751</v>
      </c>
      <c r="S318" s="560" t="s">
        <v>751</v>
      </c>
      <c r="T318" s="560" t="s">
        <v>751</v>
      </c>
      <c r="U318" s="560" t="s">
        <v>751</v>
      </c>
      <c r="V318" s="560" t="s">
        <v>751</v>
      </c>
      <c r="W318" s="570"/>
      <c r="X318" s="570"/>
      <c r="Y318" s="570"/>
      <c r="Z318" s="565"/>
      <c r="AA318" s="565"/>
      <c r="AB318" s="560" t="s">
        <v>751</v>
      </c>
      <c r="AC318" s="565"/>
      <c r="AD318" s="565"/>
      <c r="AE318" s="560" t="s">
        <v>751</v>
      </c>
      <c r="AF318" s="560" t="s">
        <v>751</v>
      </c>
      <c r="AG318" s="560" t="s">
        <v>751</v>
      </c>
      <c r="AH318" s="560" t="s">
        <v>751</v>
      </c>
      <c r="AI318" s="565"/>
      <c r="AJ318" s="565"/>
      <c r="AK318" s="560" t="s">
        <v>751</v>
      </c>
      <c r="AL318" s="565"/>
      <c r="AM318" s="565"/>
      <c r="AN318" s="560" t="s">
        <v>751</v>
      </c>
      <c r="AO318" s="565"/>
      <c r="AP318" s="565"/>
      <c r="AQ318" s="560" t="s">
        <v>751</v>
      </c>
      <c r="AR318" s="566">
        <v>42204</v>
      </c>
      <c r="AS318" s="560" t="s">
        <v>751</v>
      </c>
      <c r="AT318" s="560" t="s">
        <v>751</v>
      </c>
      <c r="AU318" s="560" t="s">
        <v>751</v>
      </c>
      <c r="AV318" s="560" t="s">
        <v>751</v>
      </c>
      <c r="AW318" s="560" t="s">
        <v>751</v>
      </c>
      <c r="AX318" s="560" t="s">
        <v>751</v>
      </c>
      <c r="AY318" s="560" t="s">
        <v>751</v>
      </c>
      <c r="AZ318" s="560" t="s">
        <v>751</v>
      </c>
      <c r="BA318" s="560" t="s">
        <v>751</v>
      </c>
      <c r="BB318" s="565"/>
      <c r="BC318" s="565"/>
      <c r="BD318" s="560" t="s">
        <v>751</v>
      </c>
      <c r="BE318" s="564"/>
      <c r="BF318" s="564"/>
      <c r="BG318" s="560" t="s">
        <v>751</v>
      </c>
      <c r="BH318" s="564"/>
      <c r="BI318" s="564"/>
      <c r="BJ318" s="560" t="s">
        <v>751</v>
      </c>
      <c r="BK318" s="560" t="s">
        <v>751</v>
      </c>
      <c r="BL318" s="560" t="s">
        <v>751</v>
      </c>
      <c r="BM318" s="560" t="s">
        <v>751</v>
      </c>
      <c r="BN318" s="562"/>
      <c r="BO318" s="562"/>
      <c r="BP318" s="560" t="s">
        <v>751</v>
      </c>
      <c r="BQ318" s="560" t="s">
        <v>751</v>
      </c>
      <c r="BR318" s="560" t="s">
        <v>751</v>
      </c>
      <c r="BS318" s="560" t="s">
        <v>751</v>
      </c>
      <c r="BT318" s="561" t="s">
        <v>758</v>
      </c>
      <c r="BU318" s="561" t="s">
        <v>758</v>
      </c>
      <c r="BV318" s="560" t="s">
        <v>751</v>
      </c>
    </row>
    <row r="319" spans="1:74" x14ac:dyDescent="0.25">
      <c r="A319" s="566">
        <v>42205</v>
      </c>
      <c r="B319" s="560" t="s">
        <v>751</v>
      </c>
      <c r="C319" s="567" t="s">
        <v>751</v>
      </c>
      <c r="D319" s="560" t="s">
        <v>751</v>
      </c>
      <c r="E319" s="560" t="s">
        <v>751</v>
      </c>
      <c r="F319" s="560" t="s">
        <v>751</v>
      </c>
      <c r="G319" s="560" t="s">
        <v>751</v>
      </c>
      <c r="H319" s="560" t="s">
        <v>751</v>
      </c>
      <c r="I319" s="560" t="s">
        <v>751</v>
      </c>
      <c r="J319" s="560" t="s">
        <v>751</v>
      </c>
      <c r="K319" s="560" t="s">
        <v>751</v>
      </c>
      <c r="L319" s="560" t="s">
        <v>751</v>
      </c>
      <c r="M319" s="560" t="s">
        <v>751</v>
      </c>
      <c r="N319" s="560" t="s">
        <v>751</v>
      </c>
      <c r="O319" s="560" t="s">
        <v>751</v>
      </c>
      <c r="P319" s="560" t="s">
        <v>751</v>
      </c>
      <c r="Q319" s="560" t="s">
        <v>751</v>
      </c>
      <c r="R319" s="560" t="s">
        <v>751</v>
      </c>
      <c r="S319" s="560" t="s">
        <v>751</v>
      </c>
      <c r="T319" s="560" t="s">
        <v>751</v>
      </c>
      <c r="U319" s="560" t="s">
        <v>751</v>
      </c>
      <c r="V319" s="560" t="s">
        <v>751</v>
      </c>
      <c r="W319" s="570"/>
      <c r="X319" s="570"/>
      <c r="Y319" s="570"/>
      <c r="Z319" s="565"/>
      <c r="AA319" s="565"/>
      <c r="AB319" s="560" t="s">
        <v>751</v>
      </c>
      <c r="AC319" s="565"/>
      <c r="AD319" s="565"/>
      <c r="AE319" s="560" t="s">
        <v>751</v>
      </c>
      <c r="AF319" s="560" t="s">
        <v>751</v>
      </c>
      <c r="AG319" s="560" t="s">
        <v>751</v>
      </c>
      <c r="AH319" s="560" t="s">
        <v>751</v>
      </c>
      <c r="AI319" s="565"/>
      <c r="AJ319" s="565"/>
      <c r="AK319" s="560" t="s">
        <v>751</v>
      </c>
      <c r="AL319" s="565"/>
      <c r="AM319" s="565"/>
      <c r="AN319" s="560" t="s">
        <v>751</v>
      </c>
      <c r="AO319" s="565"/>
      <c r="AP319" s="565"/>
      <c r="AQ319" s="560" t="s">
        <v>751</v>
      </c>
      <c r="AR319" s="566">
        <v>42205</v>
      </c>
      <c r="AS319" s="560" t="s">
        <v>751</v>
      </c>
      <c r="AT319" s="560" t="s">
        <v>751</v>
      </c>
      <c r="AU319" s="560" t="s">
        <v>751</v>
      </c>
      <c r="AV319" s="560" t="s">
        <v>751</v>
      </c>
      <c r="AW319" s="560" t="s">
        <v>751</v>
      </c>
      <c r="AX319" s="560" t="s">
        <v>751</v>
      </c>
      <c r="AY319" s="560" t="s">
        <v>751</v>
      </c>
      <c r="AZ319" s="560" t="s">
        <v>751</v>
      </c>
      <c r="BA319" s="560" t="s">
        <v>751</v>
      </c>
      <c r="BB319" s="565"/>
      <c r="BC319" s="565"/>
      <c r="BD319" s="560" t="s">
        <v>751</v>
      </c>
      <c r="BE319" s="564"/>
      <c r="BF319" s="564"/>
      <c r="BG319" s="560" t="s">
        <v>751</v>
      </c>
      <c r="BH319" s="564"/>
      <c r="BI319" s="564"/>
      <c r="BJ319" s="560" t="s">
        <v>751</v>
      </c>
      <c r="BK319" s="560" t="s">
        <v>751</v>
      </c>
      <c r="BL319" s="560" t="s">
        <v>751</v>
      </c>
      <c r="BM319" s="560" t="s">
        <v>751</v>
      </c>
      <c r="BN319" s="560" t="s">
        <v>751</v>
      </c>
      <c r="BO319" s="562"/>
      <c r="BP319" s="560" t="s">
        <v>751</v>
      </c>
      <c r="BQ319" s="560" t="s">
        <v>751</v>
      </c>
      <c r="BR319" s="560" t="s">
        <v>751</v>
      </c>
      <c r="BS319" s="560" t="s">
        <v>751</v>
      </c>
      <c r="BT319" s="561" t="s">
        <v>758</v>
      </c>
      <c r="BU319" s="561" t="s">
        <v>758</v>
      </c>
      <c r="BV319" s="560" t="s">
        <v>751</v>
      </c>
    </row>
    <row r="320" spans="1:74" x14ac:dyDescent="0.25">
      <c r="A320" s="566">
        <v>42206</v>
      </c>
      <c r="B320" s="560" t="s">
        <v>751</v>
      </c>
      <c r="C320" s="567" t="s">
        <v>751</v>
      </c>
      <c r="D320" s="560" t="s">
        <v>751</v>
      </c>
      <c r="E320" s="560" t="s">
        <v>751</v>
      </c>
      <c r="F320" s="560" t="s">
        <v>751</v>
      </c>
      <c r="G320" s="560" t="s">
        <v>751</v>
      </c>
      <c r="H320" s="560" t="s">
        <v>751</v>
      </c>
      <c r="I320" s="560" t="s">
        <v>751</v>
      </c>
      <c r="J320" s="560" t="s">
        <v>751</v>
      </c>
      <c r="K320" s="560" t="s">
        <v>751</v>
      </c>
      <c r="L320" s="560" t="s">
        <v>751</v>
      </c>
      <c r="M320" s="560" t="s">
        <v>751</v>
      </c>
      <c r="N320" s="560" t="s">
        <v>751</v>
      </c>
      <c r="O320" s="560" t="s">
        <v>751</v>
      </c>
      <c r="P320" s="560" t="s">
        <v>751</v>
      </c>
      <c r="Q320" s="560" t="s">
        <v>751</v>
      </c>
      <c r="R320" s="560" t="s">
        <v>751</v>
      </c>
      <c r="S320" s="560" t="s">
        <v>751</v>
      </c>
      <c r="T320" s="560" t="s">
        <v>751</v>
      </c>
      <c r="U320" s="560" t="s">
        <v>751</v>
      </c>
      <c r="V320" s="560" t="s">
        <v>751</v>
      </c>
      <c r="W320" s="570"/>
      <c r="X320" s="570"/>
      <c r="Y320" s="570"/>
      <c r="Z320" s="565"/>
      <c r="AA320" s="565"/>
      <c r="AB320" s="560" t="s">
        <v>751</v>
      </c>
      <c r="AC320" s="565"/>
      <c r="AD320" s="565"/>
      <c r="AE320" s="560" t="s">
        <v>751</v>
      </c>
      <c r="AF320" s="560" t="s">
        <v>751</v>
      </c>
      <c r="AG320" s="560" t="s">
        <v>751</v>
      </c>
      <c r="AH320" s="560" t="s">
        <v>751</v>
      </c>
      <c r="AI320" s="565"/>
      <c r="AJ320" s="565"/>
      <c r="AK320" s="560" t="s">
        <v>751</v>
      </c>
      <c r="AL320" s="565"/>
      <c r="AM320" s="565"/>
      <c r="AN320" s="560" t="s">
        <v>751</v>
      </c>
      <c r="AO320" s="565"/>
      <c r="AP320" s="565"/>
      <c r="AQ320" s="560" t="s">
        <v>751</v>
      </c>
      <c r="AR320" s="566">
        <v>42206</v>
      </c>
      <c r="AS320" s="560" t="s">
        <v>751</v>
      </c>
      <c r="AT320" s="560" t="s">
        <v>751</v>
      </c>
      <c r="AU320" s="560" t="s">
        <v>751</v>
      </c>
      <c r="AV320" s="560" t="s">
        <v>751</v>
      </c>
      <c r="AW320" s="560" t="s">
        <v>751</v>
      </c>
      <c r="AX320" s="560" t="s">
        <v>751</v>
      </c>
      <c r="AY320" s="560" t="s">
        <v>751</v>
      </c>
      <c r="AZ320" s="560" t="s">
        <v>751</v>
      </c>
      <c r="BA320" s="560" t="s">
        <v>751</v>
      </c>
      <c r="BB320" s="565"/>
      <c r="BC320" s="565"/>
      <c r="BD320" s="560" t="s">
        <v>751</v>
      </c>
      <c r="BE320" s="564"/>
      <c r="BF320" s="564"/>
      <c r="BG320" s="560" t="s">
        <v>751</v>
      </c>
      <c r="BH320" s="564"/>
      <c r="BI320" s="564"/>
      <c r="BJ320" s="560" t="s">
        <v>751</v>
      </c>
      <c r="BK320" s="560" t="s">
        <v>751</v>
      </c>
      <c r="BL320" s="560" t="s">
        <v>751</v>
      </c>
      <c r="BM320" s="560" t="s">
        <v>751</v>
      </c>
      <c r="BN320" s="562"/>
      <c r="BO320" s="562"/>
      <c r="BP320" s="560" t="s">
        <v>751</v>
      </c>
      <c r="BQ320" s="560" t="s">
        <v>751</v>
      </c>
      <c r="BR320" s="560" t="s">
        <v>751</v>
      </c>
      <c r="BS320" s="560" t="s">
        <v>751</v>
      </c>
      <c r="BT320" s="561" t="s">
        <v>758</v>
      </c>
      <c r="BU320" s="561" t="s">
        <v>758</v>
      </c>
      <c r="BV320" s="560" t="s">
        <v>751</v>
      </c>
    </row>
    <row r="321" spans="1:74" x14ac:dyDescent="0.25">
      <c r="A321" s="566">
        <v>42207</v>
      </c>
      <c r="B321" s="560" t="s">
        <v>751</v>
      </c>
      <c r="C321" s="560" t="s">
        <v>751</v>
      </c>
      <c r="D321" s="560" t="s">
        <v>751</v>
      </c>
      <c r="E321" s="560" t="s">
        <v>751</v>
      </c>
      <c r="F321" s="560" t="s">
        <v>751</v>
      </c>
      <c r="G321" s="560" t="s">
        <v>751</v>
      </c>
      <c r="H321" s="560" t="s">
        <v>751</v>
      </c>
      <c r="I321" s="560" t="s">
        <v>751</v>
      </c>
      <c r="J321" s="560" t="s">
        <v>751</v>
      </c>
      <c r="K321" s="560" t="s">
        <v>751</v>
      </c>
      <c r="L321" s="560" t="s">
        <v>751</v>
      </c>
      <c r="M321" s="560" t="s">
        <v>751</v>
      </c>
      <c r="N321" s="560" t="s">
        <v>751</v>
      </c>
      <c r="O321" s="560" t="s">
        <v>751</v>
      </c>
      <c r="P321" s="560" t="s">
        <v>751</v>
      </c>
      <c r="Q321" s="560" t="s">
        <v>751</v>
      </c>
      <c r="R321" s="560" t="s">
        <v>751</v>
      </c>
      <c r="S321" s="560" t="s">
        <v>751</v>
      </c>
      <c r="T321" s="560" t="s">
        <v>751</v>
      </c>
      <c r="U321" s="560" t="s">
        <v>751</v>
      </c>
      <c r="V321" s="560" t="s">
        <v>751</v>
      </c>
      <c r="W321" s="570"/>
      <c r="X321" s="570"/>
      <c r="Y321" s="570"/>
      <c r="Z321" s="565"/>
      <c r="AA321" s="565"/>
      <c r="AB321" s="560" t="s">
        <v>751</v>
      </c>
      <c r="AC321" s="565"/>
      <c r="AD321" s="565"/>
      <c r="AE321" s="560" t="s">
        <v>751</v>
      </c>
      <c r="AF321" s="560" t="s">
        <v>751</v>
      </c>
      <c r="AG321" s="560" t="s">
        <v>751</v>
      </c>
      <c r="AH321" s="560" t="s">
        <v>751</v>
      </c>
      <c r="AI321" s="565"/>
      <c r="AJ321" s="565"/>
      <c r="AK321" s="560" t="s">
        <v>751</v>
      </c>
      <c r="AL321" s="565"/>
      <c r="AM321" s="565"/>
      <c r="AN321" s="560" t="s">
        <v>751</v>
      </c>
      <c r="AO321" s="565"/>
      <c r="AP321" s="565"/>
      <c r="AQ321" s="560" t="s">
        <v>751</v>
      </c>
      <c r="AR321" s="566">
        <v>42207</v>
      </c>
      <c r="AS321" s="560" t="s">
        <v>751</v>
      </c>
      <c r="AT321" s="560" t="s">
        <v>751</v>
      </c>
      <c r="AU321" s="560" t="s">
        <v>751</v>
      </c>
      <c r="AV321" s="560" t="s">
        <v>751</v>
      </c>
      <c r="AW321" s="560" t="s">
        <v>751</v>
      </c>
      <c r="AX321" s="560" t="s">
        <v>751</v>
      </c>
      <c r="AY321" s="560" t="s">
        <v>751</v>
      </c>
      <c r="AZ321" s="560" t="s">
        <v>751</v>
      </c>
      <c r="BA321" s="560" t="s">
        <v>751</v>
      </c>
      <c r="BB321" s="565"/>
      <c r="BC321" s="565"/>
      <c r="BD321" s="560" t="s">
        <v>751</v>
      </c>
      <c r="BE321" s="564"/>
      <c r="BF321" s="564"/>
      <c r="BG321" s="560" t="s">
        <v>751</v>
      </c>
      <c r="BH321" s="564"/>
      <c r="BI321" s="564"/>
      <c r="BJ321" s="560" t="s">
        <v>751</v>
      </c>
      <c r="BK321" s="560" t="s">
        <v>751</v>
      </c>
      <c r="BL321" s="560" t="s">
        <v>751</v>
      </c>
      <c r="BM321" s="560" t="s">
        <v>751</v>
      </c>
      <c r="BN321" s="567" t="s">
        <v>751</v>
      </c>
      <c r="BO321" s="562"/>
      <c r="BP321" s="560" t="s">
        <v>751</v>
      </c>
      <c r="BQ321" s="560" t="s">
        <v>751</v>
      </c>
      <c r="BR321" s="560" t="s">
        <v>751</v>
      </c>
      <c r="BS321" s="560" t="s">
        <v>751</v>
      </c>
      <c r="BT321" s="561" t="s">
        <v>758</v>
      </c>
      <c r="BU321" s="561" t="s">
        <v>758</v>
      </c>
      <c r="BV321" s="560" t="s">
        <v>751</v>
      </c>
    </row>
    <row r="322" spans="1:74" x14ac:dyDescent="0.25">
      <c r="A322" s="566">
        <v>42208</v>
      </c>
      <c r="B322" s="560" t="s">
        <v>751</v>
      </c>
      <c r="C322" s="567" t="s">
        <v>751</v>
      </c>
      <c r="D322" s="560" t="s">
        <v>751</v>
      </c>
      <c r="E322" s="560" t="s">
        <v>751</v>
      </c>
      <c r="F322" s="560" t="s">
        <v>751</v>
      </c>
      <c r="G322" s="560" t="s">
        <v>751</v>
      </c>
      <c r="H322" s="560" t="s">
        <v>751</v>
      </c>
      <c r="I322" s="560" t="s">
        <v>751</v>
      </c>
      <c r="J322" s="560" t="s">
        <v>751</v>
      </c>
      <c r="K322" s="560" t="s">
        <v>751</v>
      </c>
      <c r="L322" s="560" t="s">
        <v>751</v>
      </c>
      <c r="M322" s="560" t="s">
        <v>751</v>
      </c>
      <c r="N322" s="560" t="s">
        <v>751</v>
      </c>
      <c r="O322" s="560" t="s">
        <v>751</v>
      </c>
      <c r="P322" s="560" t="s">
        <v>751</v>
      </c>
      <c r="Q322" s="560" t="s">
        <v>751</v>
      </c>
      <c r="R322" s="560" t="s">
        <v>751</v>
      </c>
      <c r="S322" s="560" t="s">
        <v>751</v>
      </c>
      <c r="T322" s="560" t="s">
        <v>751</v>
      </c>
      <c r="U322" s="560" t="s">
        <v>751</v>
      </c>
      <c r="V322" s="560" t="s">
        <v>751</v>
      </c>
      <c r="W322" s="570"/>
      <c r="X322" s="570"/>
      <c r="Y322" s="570"/>
      <c r="Z322" s="565"/>
      <c r="AA322" s="565"/>
      <c r="AB322" s="560" t="s">
        <v>751</v>
      </c>
      <c r="AC322" s="565"/>
      <c r="AD322" s="565"/>
      <c r="AE322" s="560" t="s">
        <v>751</v>
      </c>
      <c r="AF322" s="560" t="s">
        <v>751</v>
      </c>
      <c r="AG322" s="560" t="s">
        <v>751</v>
      </c>
      <c r="AH322" s="560" t="s">
        <v>751</v>
      </c>
      <c r="AI322" s="565"/>
      <c r="AJ322" s="565"/>
      <c r="AK322" s="560" t="s">
        <v>751</v>
      </c>
      <c r="AL322" s="565"/>
      <c r="AM322" s="565"/>
      <c r="AN322" s="560" t="s">
        <v>751</v>
      </c>
      <c r="AO322" s="565"/>
      <c r="AP322" s="565"/>
      <c r="AQ322" s="560" t="s">
        <v>751</v>
      </c>
      <c r="AR322" s="566">
        <v>42208</v>
      </c>
      <c r="AS322" s="560" t="s">
        <v>751</v>
      </c>
      <c r="AT322" s="560" t="s">
        <v>751</v>
      </c>
      <c r="AU322" s="560" t="s">
        <v>751</v>
      </c>
      <c r="AV322" s="560" t="s">
        <v>751</v>
      </c>
      <c r="AW322" s="560" t="s">
        <v>751</v>
      </c>
      <c r="AX322" s="560" t="s">
        <v>751</v>
      </c>
      <c r="AY322" s="560" t="s">
        <v>751</v>
      </c>
      <c r="AZ322" s="560" t="s">
        <v>751</v>
      </c>
      <c r="BA322" s="560" t="s">
        <v>751</v>
      </c>
      <c r="BB322" s="565"/>
      <c r="BC322" s="565"/>
      <c r="BD322" s="560" t="s">
        <v>751</v>
      </c>
      <c r="BE322" s="564"/>
      <c r="BF322" s="564"/>
      <c r="BG322" s="560" t="s">
        <v>751</v>
      </c>
      <c r="BH322" s="564"/>
      <c r="BI322" s="564"/>
      <c r="BJ322" s="560" t="s">
        <v>751</v>
      </c>
      <c r="BK322" s="560" t="s">
        <v>751</v>
      </c>
      <c r="BL322" s="560" t="s">
        <v>751</v>
      </c>
      <c r="BM322" s="560" t="s">
        <v>751</v>
      </c>
      <c r="BN322" s="562"/>
      <c r="BO322" s="567" t="s">
        <v>751</v>
      </c>
      <c r="BP322" s="560" t="s">
        <v>751</v>
      </c>
      <c r="BQ322" s="560" t="s">
        <v>751</v>
      </c>
      <c r="BR322" s="560" t="s">
        <v>751</v>
      </c>
      <c r="BS322" s="560" t="s">
        <v>751</v>
      </c>
      <c r="BT322" s="561" t="s">
        <v>758</v>
      </c>
      <c r="BU322" s="561" t="s">
        <v>758</v>
      </c>
      <c r="BV322" s="560" t="s">
        <v>751</v>
      </c>
    </row>
    <row r="323" spans="1:74" x14ac:dyDescent="0.25">
      <c r="A323" s="566">
        <v>42209</v>
      </c>
      <c r="B323" s="560" t="s">
        <v>751</v>
      </c>
      <c r="C323" s="560" t="s">
        <v>751</v>
      </c>
      <c r="D323" s="560" t="s">
        <v>751</v>
      </c>
      <c r="E323" s="560" t="s">
        <v>751</v>
      </c>
      <c r="F323" s="560" t="s">
        <v>751</v>
      </c>
      <c r="G323" s="560" t="s">
        <v>751</v>
      </c>
      <c r="H323" s="560" t="s">
        <v>751</v>
      </c>
      <c r="I323" s="560" t="s">
        <v>751</v>
      </c>
      <c r="J323" s="560" t="s">
        <v>751</v>
      </c>
      <c r="K323" s="560" t="s">
        <v>751</v>
      </c>
      <c r="L323" s="560" t="s">
        <v>751</v>
      </c>
      <c r="M323" s="560" t="s">
        <v>751</v>
      </c>
      <c r="N323" s="560" t="s">
        <v>751</v>
      </c>
      <c r="O323" s="560" t="s">
        <v>751</v>
      </c>
      <c r="P323" s="560" t="s">
        <v>751</v>
      </c>
      <c r="Q323" s="560" t="s">
        <v>751</v>
      </c>
      <c r="R323" s="560" t="s">
        <v>751</v>
      </c>
      <c r="S323" s="560" t="s">
        <v>751</v>
      </c>
      <c r="T323" s="560" t="s">
        <v>751</v>
      </c>
      <c r="U323" s="560" t="s">
        <v>751</v>
      </c>
      <c r="V323" s="560" t="s">
        <v>751</v>
      </c>
      <c r="W323" s="570"/>
      <c r="X323" s="570"/>
      <c r="Y323" s="570"/>
      <c r="Z323" s="565"/>
      <c r="AA323" s="565"/>
      <c r="AB323" s="560" t="s">
        <v>751</v>
      </c>
      <c r="AC323" s="565"/>
      <c r="AD323" s="565"/>
      <c r="AE323" s="560" t="s">
        <v>751</v>
      </c>
      <c r="AF323" s="560" t="s">
        <v>751</v>
      </c>
      <c r="AG323" s="560" t="s">
        <v>751</v>
      </c>
      <c r="AH323" s="560" t="s">
        <v>751</v>
      </c>
      <c r="AI323" s="565"/>
      <c r="AJ323" s="565"/>
      <c r="AK323" s="560" t="s">
        <v>751</v>
      </c>
      <c r="AL323" s="565"/>
      <c r="AM323" s="565"/>
      <c r="AN323" s="560" t="s">
        <v>751</v>
      </c>
      <c r="AO323" s="565"/>
      <c r="AP323" s="565"/>
      <c r="AQ323" s="560" t="s">
        <v>751</v>
      </c>
      <c r="AR323" s="566">
        <v>42209</v>
      </c>
      <c r="AS323" s="560" t="s">
        <v>751</v>
      </c>
      <c r="AT323" s="560" t="s">
        <v>751</v>
      </c>
      <c r="AU323" s="560" t="s">
        <v>751</v>
      </c>
      <c r="AV323" s="560" t="s">
        <v>751</v>
      </c>
      <c r="AW323" s="560" t="s">
        <v>751</v>
      </c>
      <c r="AX323" s="560" t="s">
        <v>751</v>
      </c>
      <c r="AY323" s="560" t="s">
        <v>751</v>
      </c>
      <c r="AZ323" s="560" t="s">
        <v>751</v>
      </c>
      <c r="BA323" s="560" t="s">
        <v>751</v>
      </c>
      <c r="BB323" s="565"/>
      <c r="BC323" s="565"/>
      <c r="BD323" s="562" t="s">
        <v>758</v>
      </c>
      <c r="BE323" s="564"/>
      <c r="BF323" s="564"/>
      <c r="BG323" s="560" t="s">
        <v>751</v>
      </c>
      <c r="BH323" s="564"/>
      <c r="BI323" s="564"/>
      <c r="BJ323" s="560" t="s">
        <v>751</v>
      </c>
      <c r="BK323" s="560" t="s">
        <v>751</v>
      </c>
      <c r="BL323" s="560" t="s">
        <v>751</v>
      </c>
      <c r="BM323" s="560" t="s">
        <v>751</v>
      </c>
      <c r="BN323" s="562"/>
      <c r="BO323" s="567" t="s">
        <v>751</v>
      </c>
      <c r="BP323" s="560" t="s">
        <v>751</v>
      </c>
      <c r="BQ323" s="560" t="s">
        <v>751</v>
      </c>
      <c r="BR323" s="560" t="s">
        <v>751</v>
      </c>
      <c r="BS323" s="560" t="s">
        <v>751</v>
      </c>
      <c r="BT323" s="561" t="s">
        <v>758</v>
      </c>
      <c r="BU323" s="561" t="s">
        <v>758</v>
      </c>
      <c r="BV323" s="560" t="s">
        <v>751</v>
      </c>
    </row>
    <row r="324" spans="1:74" x14ac:dyDescent="0.25">
      <c r="A324" s="566">
        <v>42210</v>
      </c>
      <c r="B324" s="560" t="s">
        <v>751</v>
      </c>
      <c r="C324" s="560" t="s">
        <v>751</v>
      </c>
      <c r="D324" s="560" t="s">
        <v>751</v>
      </c>
      <c r="E324" s="560" t="s">
        <v>751</v>
      </c>
      <c r="F324" s="560" t="s">
        <v>751</v>
      </c>
      <c r="G324" s="560" t="s">
        <v>751</v>
      </c>
      <c r="H324" s="560" t="s">
        <v>751</v>
      </c>
      <c r="I324" s="560" t="s">
        <v>751</v>
      </c>
      <c r="J324" s="560" t="s">
        <v>751</v>
      </c>
      <c r="K324" s="560" t="s">
        <v>751</v>
      </c>
      <c r="L324" s="560" t="s">
        <v>751</v>
      </c>
      <c r="M324" s="560" t="s">
        <v>751</v>
      </c>
      <c r="N324" s="560" t="s">
        <v>751</v>
      </c>
      <c r="O324" s="560" t="s">
        <v>751</v>
      </c>
      <c r="P324" s="560" t="s">
        <v>751</v>
      </c>
      <c r="Q324" s="560" t="s">
        <v>751</v>
      </c>
      <c r="R324" s="560" t="s">
        <v>751</v>
      </c>
      <c r="S324" s="560" t="s">
        <v>751</v>
      </c>
      <c r="T324" s="560" t="s">
        <v>751</v>
      </c>
      <c r="U324" s="560" t="s">
        <v>751</v>
      </c>
      <c r="V324" s="560" t="s">
        <v>751</v>
      </c>
      <c r="W324" s="570"/>
      <c r="X324" s="570"/>
      <c r="Y324" s="570"/>
      <c r="Z324" s="565"/>
      <c r="AA324" s="565"/>
      <c r="AB324" s="560" t="s">
        <v>751</v>
      </c>
      <c r="AC324" s="565"/>
      <c r="AD324" s="565"/>
      <c r="AE324" s="560" t="s">
        <v>751</v>
      </c>
      <c r="AF324" s="560" t="s">
        <v>751</v>
      </c>
      <c r="AG324" s="560" t="s">
        <v>751</v>
      </c>
      <c r="AH324" s="560" t="s">
        <v>751</v>
      </c>
      <c r="AI324" s="565"/>
      <c r="AJ324" s="565"/>
      <c r="AK324" s="560" t="s">
        <v>751</v>
      </c>
      <c r="AL324" s="565"/>
      <c r="AM324" s="565"/>
      <c r="AN324" s="560" t="s">
        <v>751</v>
      </c>
      <c r="AO324" s="565"/>
      <c r="AP324" s="565"/>
      <c r="AQ324" s="560" t="s">
        <v>751</v>
      </c>
      <c r="AR324" s="566">
        <v>42210</v>
      </c>
      <c r="AS324" s="560" t="s">
        <v>751</v>
      </c>
      <c r="AT324" s="560" t="s">
        <v>751</v>
      </c>
      <c r="AU324" s="560" t="s">
        <v>751</v>
      </c>
      <c r="AV324" s="560" t="s">
        <v>751</v>
      </c>
      <c r="AW324" s="560" t="s">
        <v>751</v>
      </c>
      <c r="AX324" s="560" t="s">
        <v>751</v>
      </c>
      <c r="AY324" s="560" t="s">
        <v>751</v>
      </c>
      <c r="AZ324" s="560" t="s">
        <v>751</v>
      </c>
      <c r="BA324" s="560" t="s">
        <v>751</v>
      </c>
      <c r="BB324" s="565"/>
      <c r="BC324" s="565"/>
      <c r="BD324" s="563" t="s">
        <v>758</v>
      </c>
      <c r="BE324" s="564"/>
      <c r="BF324" s="564"/>
      <c r="BG324" s="560" t="s">
        <v>751</v>
      </c>
      <c r="BH324" s="564"/>
      <c r="BI324" s="564"/>
      <c r="BJ324" s="560" t="s">
        <v>751</v>
      </c>
      <c r="BK324" s="560" t="s">
        <v>751</v>
      </c>
      <c r="BL324" s="560" t="s">
        <v>751</v>
      </c>
      <c r="BM324" s="560" t="s">
        <v>751</v>
      </c>
      <c r="BN324" s="562"/>
      <c r="BO324" s="562"/>
      <c r="BP324" s="560" t="s">
        <v>751</v>
      </c>
      <c r="BQ324" s="560" t="s">
        <v>751</v>
      </c>
      <c r="BR324" s="560" t="s">
        <v>751</v>
      </c>
      <c r="BS324" s="560" t="s">
        <v>751</v>
      </c>
      <c r="BT324" s="561" t="s">
        <v>758</v>
      </c>
      <c r="BU324" s="561" t="s">
        <v>758</v>
      </c>
      <c r="BV324" s="560" t="s">
        <v>751</v>
      </c>
    </row>
    <row r="325" spans="1:74" x14ac:dyDescent="0.25">
      <c r="A325" s="566">
        <v>42211</v>
      </c>
      <c r="B325" s="560" t="s">
        <v>751</v>
      </c>
      <c r="C325" s="560" t="s">
        <v>751</v>
      </c>
      <c r="D325" s="560" t="s">
        <v>751</v>
      </c>
      <c r="E325" s="560" t="s">
        <v>751</v>
      </c>
      <c r="F325" s="560" t="s">
        <v>751</v>
      </c>
      <c r="G325" s="560" t="s">
        <v>751</v>
      </c>
      <c r="H325" s="560" t="s">
        <v>751</v>
      </c>
      <c r="I325" s="560" t="s">
        <v>751</v>
      </c>
      <c r="J325" s="560" t="s">
        <v>751</v>
      </c>
      <c r="K325" s="560" t="s">
        <v>751</v>
      </c>
      <c r="L325" s="560" t="s">
        <v>751</v>
      </c>
      <c r="M325" s="560" t="s">
        <v>751</v>
      </c>
      <c r="N325" s="560" t="s">
        <v>751</v>
      </c>
      <c r="O325" s="560" t="s">
        <v>751</v>
      </c>
      <c r="P325" s="560" t="s">
        <v>751</v>
      </c>
      <c r="Q325" s="560" t="s">
        <v>751</v>
      </c>
      <c r="R325" s="560" t="s">
        <v>751</v>
      </c>
      <c r="S325" s="560" t="s">
        <v>751</v>
      </c>
      <c r="T325" s="560" t="s">
        <v>751</v>
      </c>
      <c r="U325" s="560" t="s">
        <v>751</v>
      </c>
      <c r="V325" s="560" t="s">
        <v>751</v>
      </c>
      <c r="W325" s="570"/>
      <c r="X325" s="570"/>
      <c r="Y325" s="570"/>
      <c r="Z325" s="565"/>
      <c r="AA325" s="565"/>
      <c r="AB325" s="560" t="s">
        <v>751</v>
      </c>
      <c r="AC325" s="565"/>
      <c r="AD325" s="565"/>
      <c r="AE325" s="560" t="s">
        <v>751</v>
      </c>
      <c r="AF325" s="560" t="s">
        <v>751</v>
      </c>
      <c r="AG325" s="560" t="s">
        <v>751</v>
      </c>
      <c r="AH325" s="560" t="s">
        <v>751</v>
      </c>
      <c r="AI325" s="565"/>
      <c r="AJ325" s="565"/>
      <c r="AK325" s="560" t="s">
        <v>751</v>
      </c>
      <c r="AL325" s="565"/>
      <c r="AM325" s="565"/>
      <c r="AN325" s="560" t="s">
        <v>751</v>
      </c>
      <c r="AO325" s="565"/>
      <c r="AP325" s="565"/>
      <c r="AQ325" s="560" t="s">
        <v>751</v>
      </c>
      <c r="AR325" s="566">
        <v>42211</v>
      </c>
      <c r="AS325" s="560" t="s">
        <v>751</v>
      </c>
      <c r="AT325" s="560" t="s">
        <v>751</v>
      </c>
      <c r="AU325" s="560" t="s">
        <v>751</v>
      </c>
      <c r="AV325" s="560" t="s">
        <v>751</v>
      </c>
      <c r="AW325" s="560" t="s">
        <v>751</v>
      </c>
      <c r="AX325" s="560" t="s">
        <v>751</v>
      </c>
      <c r="AY325" s="560" t="s">
        <v>751</v>
      </c>
      <c r="AZ325" s="560" t="s">
        <v>751</v>
      </c>
      <c r="BA325" s="560" t="s">
        <v>751</v>
      </c>
      <c r="BB325" s="565"/>
      <c r="BC325" s="565"/>
      <c r="BD325" s="567" t="s">
        <v>751</v>
      </c>
      <c r="BE325" s="564"/>
      <c r="BF325" s="564"/>
      <c r="BG325" s="560" t="s">
        <v>751</v>
      </c>
      <c r="BH325" s="564"/>
      <c r="BI325" s="564"/>
      <c r="BJ325" s="560" t="s">
        <v>751</v>
      </c>
      <c r="BK325" s="560" t="s">
        <v>751</v>
      </c>
      <c r="BL325" s="560" t="s">
        <v>751</v>
      </c>
      <c r="BM325" s="560" t="s">
        <v>751</v>
      </c>
      <c r="BN325" s="562"/>
      <c r="BO325" s="562"/>
      <c r="BP325" s="560" t="s">
        <v>751</v>
      </c>
      <c r="BQ325" s="560" t="s">
        <v>751</v>
      </c>
      <c r="BR325" s="560" t="s">
        <v>751</v>
      </c>
      <c r="BS325" s="560" t="s">
        <v>751</v>
      </c>
      <c r="BT325" s="561" t="s">
        <v>758</v>
      </c>
      <c r="BU325" s="561" t="s">
        <v>758</v>
      </c>
      <c r="BV325" s="560" t="s">
        <v>751</v>
      </c>
    </row>
    <row r="326" spans="1:74" x14ac:dyDescent="0.25">
      <c r="A326" s="566">
        <v>42212</v>
      </c>
      <c r="B326" s="567" t="s">
        <v>751</v>
      </c>
      <c r="C326" s="567" t="s">
        <v>751</v>
      </c>
      <c r="D326" s="560" t="s">
        <v>751</v>
      </c>
      <c r="E326" s="560" t="s">
        <v>751</v>
      </c>
      <c r="F326" s="560" t="s">
        <v>751</v>
      </c>
      <c r="G326" s="560" t="s">
        <v>751</v>
      </c>
      <c r="H326" s="560" t="s">
        <v>751</v>
      </c>
      <c r="I326" s="560" t="s">
        <v>751</v>
      </c>
      <c r="J326" s="560" t="s">
        <v>751</v>
      </c>
      <c r="K326" s="560" t="s">
        <v>751</v>
      </c>
      <c r="L326" s="560" t="s">
        <v>751</v>
      </c>
      <c r="M326" s="560" t="s">
        <v>751</v>
      </c>
      <c r="N326" s="560" t="s">
        <v>751</v>
      </c>
      <c r="O326" s="560" t="s">
        <v>751</v>
      </c>
      <c r="P326" s="560" t="s">
        <v>751</v>
      </c>
      <c r="Q326" s="560" t="s">
        <v>751</v>
      </c>
      <c r="R326" s="560" t="s">
        <v>751</v>
      </c>
      <c r="S326" s="560" t="s">
        <v>751</v>
      </c>
      <c r="T326" s="560" t="s">
        <v>751</v>
      </c>
      <c r="U326" s="560" t="s">
        <v>751</v>
      </c>
      <c r="V326" s="560" t="s">
        <v>751</v>
      </c>
      <c r="W326" s="570"/>
      <c r="X326" s="570"/>
      <c r="Y326" s="570"/>
      <c r="Z326" s="565"/>
      <c r="AA326" s="565"/>
      <c r="AB326" s="560" t="s">
        <v>751</v>
      </c>
      <c r="AC326" s="565"/>
      <c r="AD326" s="565"/>
      <c r="AE326" s="560" t="s">
        <v>751</v>
      </c>
      <c r="AF326" s="560" t="s">
        <v>751</v>
      </c>
      <c r="AG326" s="560" t="s">
        <v>751</v>
      </c>
      <c r="AH326" s="560" t="s">
        <v>751</v>
      </c>
      <c r="AI326" s="565"/>
      <c r="AJ326" s="565"/>
      <c r="AK326" s="560" t="s">
        <v>751</v>
      </c>
      <c r="AL326" s="565"/>
      <c r="AM326" s="565"/>
      <c r="AN326" s="560" t="s">
        <v>751</v>
      </c>
      <c r="AO326" s="565"/>
      <c r="AP326" s="565"/>
      <c r="AQ326" s="560" t="s">
        <v>751</v>
      </c>
      <c r="AR326" s="566">
        <v>42212</v>
      </c>
      <c r="AS326" s="560" t="s">
        <v>751</v>
      </c>
      <c r="AT326" s="560" t="s">
        <v>751</v>
      </c>
      <c r="AU326" s="560" t="s">
        <v>751</v>
      </c>
      <c r="AV326" s="560" t="s">
        <v>751</v>
      </c>
      <c r="AW326" s="560" t="s">
        <v>751</v>
      </c>
      <c r="AX326" s="560" t="s">
        <v>751</v>
      </c>
      <c r="AY326" s="560" t="s">
        <v>751</v>
      </c>
      <c r="AZ326" s="560" t="s">
        <v>751</v>
      </c>
      <c r="BA326" s="560" t="s">
        <v>751</v>
      </c>
      <c r="BB326" s="565"/>
      <c r="BC326" s="565"/>
      <c r="BD326" s="560" t="s">
        <v>751</v>
      </c>
      <c r="BE326" s="564"/>
      <c r="BF326" s="564"/>
      <c r="BG326" s="560" t="s">
        <v>751</v>
      </c>
      <c r="BH326" s="564"/>
      <c r="BI326" s="564"/>
      <c r="BJ326" s="560" t="s">
        <v>751</v>
      </c>
      <c r="BK326" s="560" t="s">
        <v>751</v>
      </c>
      <c r="BL326" s="560" t="s">
        <v>751</v>
      </c>
      <c r="BM326" s="560" t="s">
        <v>751</v>
      </c>
      <c r="BN326" s="563"/>
      <c r="BO326" s="562"/>
      <c r="BP326" s="560" t="s">
        <v>751</v>
      </c>
      <c r="BQ326" s="560" t="s">
        <v>751</v>
      </c>
      <c r="BR326" s="560" t="s">
        <v>751</v>
      </c>
      <c r="BS326" s="560" t="s">
        <v>751</v>
      </c>
      <c r="BT326" s="561" t="s">
        <v>758</v>
      </c>
      <c r="BU326" s="561" t="s">
        <v>758</v>
      </c>
      <c r="BV326" s="560" t="s">
        <v>751</v>
      </c>
    </row>
    <row r="327" spans="1:74" x14ac:dyDescent="0.25">
      <c r="A327" s="566">
        <v>42213</v>
      </c>
      <c r="B327" s="560" t="s">
        <v>751</v>
      </c>
      <c r="C327" s="560" t="s">
        <v>751</v>
      </c>
      <c r="D327" s="560" t="s">
        <v>751</v>
      </c>
      <c r="E327" s="560" t="s">
        <v>751</v>
      </c>
      <c r="F327" s="560" t="s">
        <v>751</v>
      </c>
      <c r="G327" s="560" t="s">
        <v>751</v>
      </c>
      <c r="H327" s="560" t="s">
        <v>751</v>
      </c>
      <c r="I327" s="560" t="s">
        <v>751</v>
      </c>
      <c r="J327" s="560" t="s">
        <v>751</v>
      </c>
      <c r="K327" s="560" t="s">
        <v>751</v>
      </c>
      <c r="L327" s="560" t="s">
        <v>751</v>
      </c>
      <c r="M327" s="560" t="s">
        <v>751</v>
      </c>
      <c r="N327" s="560" t="s">
        <v>751</v>
      </c>
      <c r="O327" s="560" t="s">
        <v>751</v>
      </c>
      <c r="P327" s="560" t="s">
        <v>751</v>
      </c>
      <c r="Q327" s="560" t="s">
        <v>751</v>
      </c>
      <c r="R327" s="560" t="s">
        <v>751</v>
      </c>
      <c r="S327" s="560" t="s">
        <v>751</v>
      </c>
      <c r="T327" s="560" t="s">
        <v>751</v>
      </c>
      <c r="U327" s="560" t="s">
        <v>751</v>
      </c>
      <c r="V327" s="560" t="s">
        <v>751</v>
      </c>
      <c r="W327" s="570"/>
      <c r="X327" s="570"/>
      <c r="Y327" s="570"/>
      <c r="Z327" s="565"/>
      <c r="AA327" s="565"/>
      <c r="AB327" s="560" t="s">
        <v>751</v>
      </c>
      <c r="AC327" s="565"/>
      <c r="AD327" s="565"/>
      <c r="AE327" s="560" t="s">
        <v>751</v>
      </c>
      <c r="AF327" s="560" t="s">
        <v>751</v>
      </c>
      <c r="AG327" s="560" t="s">
        <v>751</v>
      </c>
      <c r="AH327" s="560" t="s">
        <v>751</v>
      </c>
      <c r="AI327" s="565"/>
      <c r="AJ327" s="565"/>
      <c r="AK327" s="560" t="s">
        <v>751</v>
      </c>
      <c r="AL327" s="565"/>
      <c r="AM327" s="565"/>
      <c r="AN327" s="560" t="s">
        <v>751</v>
      </c>
      <c r="AO327" s="565"/>
      <c r="AP327" s="565"/>
      <c r="AQ327" s="560" t="s">
        <v>751</v>
      </c>
      <c r="AR327" s="566">
        <v>42213</v>
      </c>
      <c r="AS327" s="560" t="s">
        <v>751</v>
      </c>
      <c r="AT327" s="560" t="s">
        <v>751</v>
      </c>
      <c r="AU327" s="560" t="s">
        <v>751</v>
      </c>
      <c r="AV327" s="560" t="s">
        <v>751</v>
      </c>
      <c r="AW327" s="560" t="s">
        <v>751</v>
      </c>
      <c r="AX327" s="560" t="s">
        <v>751</v>
      </c>
      <c r="AY327" s="560" t="s">
        <v>751</v>
      </c>
      <c r="AZ327" s="560" t="s">
        <v>751</v>
      </c>
      <c r="BA327" s="560" t="s">
        <v>751</v>
      </c>
      <c r="BB327" s="565"/>
      <c r="BC327" s="565"/>
      <c r="BD327" s="560" t="s">
        <v>751</v>
      </c>
      <c r="BE327" s="564"/>
      <c r="BF327" s="564"/>
      <c r="BG327" s="560" t="s">
        <v>751</v>
      </c>
      <c r="BH327" s="564"/>
      <c r="BI327" s="564"/>
      <c r="BJ327" s="560" t="s">
        <v>751</v>
      </c>
      <c r="BK327" s="560" t="s">
        <v>751</v>
      </c>
      <c r="BL327" s="560" t="s">
        <v>751</v>
      </c>
      <c r="BM327" s="560" t="s">
        <v>751</v>
      </c>
      <c r="BN327" s="562"/>
      <c r="BO327" s="562"/>
      <c r="BP327" s="560" t="s">
        <v>751</v>
      </c>
      <c r="BQ327" s="560" t="s">
        <v>751</v>
      </c>
      <c r="BR327" s="560" t="s">
        <v>751</v>
      </c>
      <c r="BS327" s="560" t="s">
        <v>751</v>
      </c>
      <c r="BT327" s="561" t="s">
        <v>758</v>
      </c>
      <c r="BU327" s="561" t="s">
        <v>758</v>
      </c>
      <c r="BV327" s="560" t="s">
        <v>751</v>
      </c>
    </row>
    <row r="328" spans="1:74" x14ac:dyDescent="0.25">
      <c r="A328" s="566">
        <v>42214</v>
      </c>
      <c r="B328" s="560" t="s">
        <v>751</v>
      </c>
      <c r="C328" s="560" t="s">
        <v>751</v>
      </c>
      <c r="D328" s="560" t="s">
        <v>751</v>
      </c>
      <c r="E328" s="560" t="s">
        <v>751</v>
      </c>
      <c r="F328" s="560" t="s">
        <v>751</v>
      </c>
      <c r="G328" s="560" t="s">
        <v>751</v>
      </c>
      <c r="H328" s="560" t="s">
        <v>751</v>
      </c>
      <c r="I328" s="560" t="s">
        <v>751</v>
      </c>
      <c r="J328" s="560" t="s">
        <v>751</v>
      </c>
      <c r="K328" s="560" t="s">
        <v>751</v>
      </c>
      <c r="L328" s="560" t="s">
        <v>751</v>
      </c>
      <c r="M328" s="560" t="s">
        <v>751</v>
      </c>
      <c r="N328" s="560" t="s">
        <v>751</v>
      </c>
      <c r="O328" s="560" t="s">
        <v>751</v>
      </c>
      <c r="P328" s="560" t="s">
        <v>751</v>
      </c>
      <c r="Q328" s="560" t="s">
        <v>751</v>
      </c>
      <c r="R328" s="560" t="s">
        <v>751</v>
      </c>
      <c r="S328" s="560" t="s">
        <v>751</v>
      </c>
      <c r="T328" s="560" t="s">
        <v>751</v>
      </c>
      <c r="U328" s="560" t="s">
        <v>751</v>
      </c>
      <c r="V328" s="560" t="s">
        <v>751</v>
      </c>
      <c r="W328" s="570"/>
      <c r="X328" s="570"/>
      <c r="Y328" s="570"/>
      <c r="Z328" s="565"/>
      <c r="AA328" s="565"/>
      <c r="AB328" s="560" t="s">
        <v>751</v>
      </c>
      <c r="AC328" s="565"/>
      <c r="AD328" s="565"/>
      <c r="AE328" s="560" t="s">
        <v>751</v>
      </c>
      <c r="AF328" s="560" t="s">
        <v>751</v>
      </c>
      <c r="AG328" s="560" t="s">
        <v>751</v>
      </c>
      <c r="AH328" s="560" t="s">
        <v>751</v>
      </c>
      <c r="AI328" s="565"/>
      <c r="AJ328" s="565"/>
      <c r="AK328" s="560" t="s">
        <v>751</v>
      </c>
      <c r="AL328" s="565"/>
      <c r="AM328" s="565"/>
      <c r="AN328" s="560" t="s">
        <v>751</v>
      </c>
      <c r="AO328" s="565"/>
      <c r="AP328" s="565"/>
      <c r="AQ328" s="560" t="s">
        <v>751</v>
      </c>
      <c r="AR328" s="566">
        <v>42214</v>
      </c>
      <c r="AS328" s="560" t="s">
        <v>751</v>
      </c>
      <c r="AT328" s="560" t="s">
        <v>751</v>
      </c>
      <c r="AU328" s="560" t="s">
        <v>751</v>
      </c>
      <c r="AV328" s="560" t="s">
        <v>751</v>
      </c>
      <c r="AW328" s="560" t="s">
        <v>751</v>
      </c>
      <c r="AX328" s="560" t="s">
        <v>751</v>
      </c>
      <c r="AY328" s="560" t="s">
        <v>751</v>
      </c>
      <c r="AZ328" s="560" t="s">
        <v>751</v>
      </c>
      <c r="BA328" s="560" t="s">
        <v>751</v>
      </c>
      <c r="BB328" s="565"/>
      <c r="BC328" s="565"/>
      <c r="BD328" s="560" t="s">
        <v>751</v>
      </c>
      <c r="BE328" s="564"/>
      <c r="BF328" s="564"/>
      <c r="BG328" s="560" t="s">
        <v>751</v>
      </c>
      <c r="BH328" s="564"/>
      <c r="BI328" s="564"/>
      <c r="BJ328" s="560" t="s">
        <v>751</v>
      </c>
      <c r="BK328" s="560" t="s">
        <v>751</v>
      </c>
      <c r="BL328" s="560" t="s">
        <v>751</v>
      </c>
      <c r="BM328" s="560" t="s">
        <v>751</v>
      </c>
      <c r="BN328" s="562"/>
      <c r="BO328" s="562"/>
      <c r="BP328" s="560" t="s">
        <v>751</v>
      </c>
      <c r="BQ328" s="560" t="s">
        <v>751</v>
      </c>
      <c r="BR328" s="560" t="s">
        <v>751</v>
      </c>
      <c r="BS328" s="560" t="s">
        <v>751</v>
      </c>
      <c r="BT328" s="561" t="s">
        <v>758</v>
      </c>
      <c r="BU328" s="561" t="s">
        <v>758</v>
      </c>
      <c r="BV328" s="567" t="s">
        <v>751</v>
      </c>
    </row>
    <row r="329" spans="1:74" x14ac:dyDescent="0.25">
      <c r="A329" s="566">
        <v>42215</v>
      </c>
      <c r="B329" s="560" t="s">
        <v>751</v>
      </c>
      <c r="C329" s="560" t="s">
        <v>751</v>
      </c>
      <c r="D329" s="560" t="s">
        <v>751</v>
      </c>
      <c r="E329" s="560" t="s">
        <v>751</v>
      </c>
      <c r="F329" s="560" t="s">
        <v>751</v>
      </c>
      <c r="G329" s="560" t="s">
        <v>751</v>
      </c>
      <c r="H329" s="560" t="s">
        <v>751</v>
      </c>
      <c r="I329" s="560" t="s">
        <v>751</v>
      </c>
      <c r="J329" s="560" t="s">
        <v>751</v>
      </c>
      <c r="K329" s="560" t="s">
        <v>751</v>
      </c>
      <c r="L329" s="560" t="s">
        <v>751</v>
      </c>
      <c r="M329" s="560" t="s">
        <v>751</v>
      </c>
      <c r="N329" s="560" t="s">
        <v>751</v>
      </c>
      <c r="O329" s="560" t="s">
        <v>751</v>
      </c>
      <c r="P329" s="560" t="s">
        <v>751</v>
      </c>
      <c r="Q329" s="560" t="s">
        <v>751</v>
      </c>
      <c r="R329" s="560" t="s">
        <v>751</v>
      </c>
      <c r="S329" s="560" t="s">
        <v>751</v>
      </c>
      <c r="T329" s="560" t="s">
        <v>751</v>
      </c>
      <c r="U329" s="560" t="s">
        <v>751</v>
      </c>
      <c r="V329" s="560" t="s">
        <v>751</v>
      </c>
      <c r="W329" s="570"/>
      <c r="X329" s="570"/>
      <c r="Y329" s="570"/>
      <c r="Z329" s="565"/>
      <c r="AA329" s="565"/>
      <c r="AB329" s="560" t="s">
        <v>751</v>
      </c>
      <c r="AC329" s="565"/>
      <c r="AD329" s="565"/>
      <c r="AE329" s="560" t="s">
        <v>751</v>
      </c>
      <c r="AF329" s="560" t="s">
        <v>751</v>
      </c>
      <c r="AG329" s="560" t="s">
        <v>751</v>
      </c>
      <c r="AH329" s="560" t="s">
        <v>751</v>
      </c>
      <c r="AI329" s="565"/>
      <c r="AJ329" s="565"/>
      <c r="AK329" s="560" t="s">
        <v>751</v>
      </c>
      <c r="AL329" s="565"/>
      <c r="AM329" s="565"/>
      <c r="AN329" s="560" t="s">
        <v>751</v>
      </c>
      <c r="AO329" s="565"/>
      <c r="AP329" s="565"/>
      <c r="AQ329" s="560" t="s">
        <v>751</v>
      </c>
      <c r="AR329" s="566">
        <v>42215</v>
      </c>
      <c r="AS329" s="560" t="s">
        <v>751</v>
      </c>
      <c r="AT329" s="560" t="s">
        <v>751</v>
      </c>
      <c r="AU329" s="560" t="s">
        <v>751</v>
      </c>
      <c r="AV329" s="560" t="s">
        <v>751</v>
      </c>
      <c r="AW329" s="560" t="s">
        <v>751</v>
      </c>
      <c r="AX329" s="560" t="s">
        <v>751</v>
      </c>
      <c r="AY329" s="560" t="s">
        <v>751</v>
      </c>
      <c r="AZ329" s="560" t="s">
        <v>751</v>
      </c>
      <c r="BA329" s="560" t="s">
        <v>751</v>
      </c>
      <c r="BB329" s="565"/>
      <c r="BC329" s="565"/>
      <c r="BD329" s="560" t="s">
        <v>751</v>
      </c>
      <c r="BE329" s="564"/>
      <c r="BF329" s="564"/>
      <c r="BG329" s="560" t="s">
        <v>751</v>
      </c>
      <c r="BH329" s="564"/>
      <c r="BI329" s="564"/>
      <c r="BJ329" s="560" t="s">
        <v>751</v>
      </c>
      <c r="BK329" s="560" t="s">
        <v>751</v>
      </c>
      <c r="BL329" s="560" t="s">
        <v>751</v>
      </c>
      <c r="BM329" s="560" t="s">
        <v>751</v>
      </c>
      <c r="BN329" s="560" t="s">
        <v>751</v>
      </c>
      <c r="BO329" s="562"/>
      <c r="BP329" s="560" t="s">
        <v>751</v>
      </c>
      <c r="BQ329" s="560" t="s">
        <v>751</v>
      </c>
      <c r="BR329" s="560" t="s">
        <v>751</v>
      </c>
      <c r="BS329" s="560" t="s">
        <v>751</v>
      </c>
      <c r="BT329" s="561" t="s">
        <v>758</v>
      </c>
      <c r="BU329" s="561" t="s">
        <v>758</v>
      </c>
      <c r="BV329" s="567" t="s">
        <v>751</v>
      </c>
    </row>
    <row r="330" spans="1:74" x14ac:dyDescent="0.25">
      <c r="A330" s="566">
        <v>42216</v>
      </c>
      <c r="B330" s="560" t="s">
        <v>751</v>
      </c>
      <c r="C330" s="560" t="s">
        <v>751</v>
      </c>
      <c r="D330" s="560" t="s">
        <v>751</v>
      </c>
      <c r="E330" s="560" t="s">
        <v>751</v>
      </c>
      <c r="F330" s="560" t="s">
        <v>751</v>
      </c>
      <c r="G330" s="560" t="s">
        <v>751</v>
      </c>
      <c r="H330" s="560" t="s">
        <v>751</v>
      </c>
      <c r="I330" s="560" t="s">
        <v>751</v>
      </c>
      <c r="J330" s="560" t="s">
        <v>751</v>
      </c>
      <c r="K330" s="560" t="s">
        <v>751</v>
      </c>
      <c r="L330" s="560" t="s">
        <v>751</v>
      </c>
      <c r="M330" s="560" t="s">
        <v>751</v>
      </c>
      <c r="N330" s="560" t="s">
        <v>751</v>
      </c>
      <c r="O330" s="560" t="s">
        <v>751</v>
      </c>
      <c r="P330" s="560" t="s">
        <v>751</v>
      </c>
      <c r="Q330" s="560" t="s">
        <v>751</v>
      </c>
      <c r="R330" s="560" t="s">
        <v>751</v>
      </c>
      <c r="S330" s="560" t="s">
        <v>751</v>
      </c>
      <c r="T330" s="560" t="s">
        <v>751</v>
      </c>
      <c r="U330" s="560" t="s">
        <v>751</v>
      </c>
      <c r="V330" s="560" t="s">
        <v>751</v>
      </c>
      <c r="W330" s="570"/>
      <c r="X330" s="570"/>
      <c r="Y330" s="570"/>
      <c r="Z330" s="565"/>
      <c r="AA330" s="565"/>
      <c r="AB330" s="560" t="s">
        <v>751</v>
      </c>
      <c r="AC330" s="565"/>
      <c r="AD330" s="565"/>
      <c r="AE330" s="560" t="s">
        <v>751</v>
      </c>
      <c r="AF330" s="560" t="s">
        <v>751</v>
      </c>
      <c r="AG330" s="560" t="s">
        <v>751</v>
      </c>
      <c r="AH330" s="560" t="s">
        <v>751</v>
      </c>
      <c r="AI330" s="565"/>
      <c r="AJ330" s="565"/>
      <c r="AK330" s="560" t="s">
        <v>751</v>
      </c>
      <c r="AL330" s="565"/>
      <c r="AM330" s="565"/>
      <c r="AN330" s="560" t="s">
        <v>751</v>
      </c>
      <c r="AO330" s="565"/>
      <c r="AP330" s="565"/>
      <c r="AQ330" s="560" t="s">
        <v>751</v>
      </c>
      <c r="AR330" s="566">
        <v>42216</v>
      </c>
      <c r="AS330" s="560" t="s">
        <v>751</v>
      </c>
      <c r="AT330" s="560" t="s">
        <v>751</v>
      </c>
      <c r="AU330" s="560" t="s">
        <v>751</v>
      </c>
      <c r="AV330" s="560" t="s">
        <v>751</v>
      </c>
      <c r="AW330" s="560" t="s">
        <v>751</v>
      </c>
      <c r="AX330" s="560" t="s">
        <v>751</v>
      </c>
      <c r="AY330" s="560" t="s">
        <v>751</v>
      </c>
      <c r="AZ330" s="560" t="s">
        <v>751</v>
      </c>
      <c r="BA330" s="560" t="s">
        <v>751</v>
      </c>
      <c r="BB330" s="565"/>
      <c r="BC330" s="565"/>
      <c r="BD330" s="560" t="s">
        <v>751</v>
      </c>
      <c r="BE330" s="564"/>
      <c r="BF330" s="564"/>
      <c r="BG330" s="560" t="s">
        <v>751</v>
      </c>
      <c r="BH330" s="564"/>
      <c r="BI330" s="564"/>
      <c r="BJ330" s="560" t="s">
        <v>751</v>
      </c>
      <c r="BK330" s="560" t="s">
        <v>751</v>
      </c>
      <c r="BL330" s="560" t="s">
        <v>751</v>
      </c>
      <c r="BM330" s="560" t="s">
        <v>751</v>
      </c>
      <c r="BN330" s="562"/>
      <c r="BO330" s="562"/>
      <c r="BP330" s="560" t="s">
        <v>751</v>
      </c>
      <c r="BQ330" s="560" t="s">
        <v>751</v>
      </c>
      <c r="BR330" s="560" t="s">
        <v>751</v>
      </c>
      <c r="BS330" s="560" t="s">
        <v>751</v>
      </c>
      <c r="BT330" s="561" t="s">
        <v>758</v>
      </c>
      <c r="BU330" s="561" t="s">
        <v>758</v>
      </c>
      <c r="BV330" s="567" t="s">
        <v>751</v>
      </c>
    </row>
    <row r="331" spans="1:74" x14ac:dyDescent="0.25">
      <c r="A331" s="566">
        <v>42217</v>
      </c>
      <c r="B331" s="560" t="s">
        <v>751</v>
      </c>
      <c r="C331" s="560" t="s">
        <v>751</v>
      </c>
      <c r="D331" s="560" t="s">
        <v>751</v>
      </c>
      <c r="E331" s="560" t="s">
        <v>751</v>
      </c>
      <c r="F331" s="560" t="s">
        <v>751</v>
      </c>
      <c r="G331" s="560" t="s">
        <v>751</v>
      </c>
      <c r="H331" s="560" t="s">
        <v>751</v>
      </c>
      <c r="I331" s="560" t="s">
        <v>751</v>
      </c>
      <c r="J331" s="560" t="s">
        <v>751</v>
      </c>
      <c r="K331" s="560" t="s">
        <v>751</v>
      </c>
      <c r="L331" s="560" t="s">
        <v>751</v>
      </c>
      <c r="M331" s="560" t="s">
        <v>751</v>
      </c>
      <c r="N331" s="560" t="s">
        <v>751</v>
      </c>
      <c r="O331" s="560" t="s">
        <v>751</v>
      </c>
      <c r="P331" s="560" t="s">
        <v>751</v>
      </c>
      <c r="Q331" s="560" t="s">
        <v>751</v>
      </c>
      <c r="R331" s="560" t="s">
        <v>751</v>
      </c>
      <c r="S331" s="560" t="s">
        <v>751</v>
      </c>
      <c r="T331" s="560" t="s">
        <v>751</v>
      </c>
      <c r="U331" s="560" t="s">
        <v>751</v>
      </c>
      <c r="V331" s="560" t="s">
        <v>751</v>
      </c>
      <c r="W331" s="570"/>
      <c r="X331" s="570"/>
      <c r="Y331" s="570"/>
      <c r="Z331" s="565"/>
      <c r="AA331" s="565"/>
      <c r="AB331" s="560" t="s">
        <v>751</v>
      </c>
      <c r="AC331" s="565"/>
      <c r="AD331" s="565"/>
      <c r="AE331" s="560" t="s">
        <v>751</v>
      </c>
      <c r="AF331" s="560" t="s">
        <v>751</v>
      </c>
      <c r="AG331" s="560" t="s">
        <v>751</v>
      </c>
      <c r="AH331" s="560" t="s">
        <v>751</v>
      </c>
      <c r="AI331" s="565"/>
      <c r="AJ331" s="565"/>
      <c r="AK331" s="560" t="s">
        <v>751</v>
      </c>
      <c r="AL331" s="565"/>
      <c r="AM331" s="565"/>
      <c r="AN331" s="560" t="s">
        <v>751</v>
      </c>
      <c r="AO331" s="565"/>
      <c r="AP331" s="565"/>
      <c r="AQ331" s="560" t="s">
        <v>751</v>
      </c>
      <c r="AR331" s="566">
        <v>42217</v>
      </c>
      <c r="AS331" s="560" t="s">
        <v>751</v>
      </c>
      <c r="AT331" s="560" t="s">
        <v>751</v>
      </c>
      <c r="AU331" s="560" t="s">
        <v>751</v>
      </c>
      <c r="AV331" s="560" t="s">
        <v>751</v>
      </c>
      <c r="AW331" s="560" t="s">
        <v>751</v>
      </c>
      <c r="AX331" s="560" t="s">
        <v>751</v>
      </c>
      <c r="AY331" s="560" t="s">
        <v>751</v>
      </c>
      <c r="AZ331" s="560" t="s">
        <v>751</v>
      </c>
      <c r="BA331" s="560" t="s">
        <v>751</v>
      </c>
      <c r="BB331" s="565"/>
      <c r="BC331" s="565"/>
      <c r="BD331" s="563" t="s">
        <v>758</v>
      </c>
      <c r="BE331" s="564"/>
      <c r="BF331" s="564"/>
      <c r="BG331" s="560" t="s">
        <v>751</v>
      </c>
      <c r="BH331" s="564"/>
      <c r="BI331" s="564"/>
      <c r="BJ331" s="560" t="s">
        <v>751</v>
      </c>
      <c r="BK331" s="560" t="s">
        <v>751</v>
      </c>
      <c r="BL331" s="560" t="s">
        <v>751</v>
      </c>
      <c r="BM331" s="560" t="s">
        <v>751</v>
      </c>
      <c r="BN331" s="562"/>
      <c r="BO331" s="562"/>
      <c r="BP331" s="560" t="s">
        <v>751</v>
      </c>
      <c r="BQ331" s="560" t="s">
        <v>751</v>
      </c>
      <c r="BR331" s="560" t="s">
        <v>751</v>
      </c>
      <c r="BS331" s="560" t="s">
        <v>751</v>
      </c>
      <c r="BT331" s="561" t="s">
        <v>758</v>
      </c>
      <c r="BU331" s="561" t="s">
        <v>758</v>
      </c>
      <c r="BV331" s="567" t="s">
        <v>751</v>
      </c>
    </row>
    <row r="332" spans="1:74" x14ac:dyDescent="0.25">
      <c r="A332" s="566">
        <v>42218</v>
      </c>
      <c r="B332" s="560" t="s">
        <v>751</v>
      </c>
      <c r="C332" s="560" t="s">
        <v>751</v>
      </c>
      <c r="D332" s="560" t="s">
        <v>751</v>
      </c>
      <c r="E332" s="560" t="s">
        <v>751</v>
      </c>
      <c r="F332" s="560" t="s">
        <v>751</v>
      </c>
      <c r="G332" s="560" t="s">
        <v>751</v>
      </c>
      <c r="H332" s="560" t="s">
        <v>751</v>
      </c>
      <c r="I332" s="560" t="s">
        <v>751</v>
      </c>
      <c r="J332" s="560" t="s">
        <v>751</v>
      </c>
      <c r="K332" s="560" t="s">
        <v>751</v>
      </c>
      <c r="L332" s="560" t="s">
        <v>751</v>
      </c>
      <c r="M332" s="560" t="s">
        <v>751</v>
      </c>
      <c r="N332" s="560" t="s">
        <v>751</v>
      </c>
      <c r="O332" s="560" t="s">
        <v>751</v>
      </c>
      <c r="P332" s="560" t="s">
        <v>751</v>
      </c>
      <c r="Q332" s="560" t="s">
        <v>751</v>
      </c>
      <c r="R332" s="560" t="s">
        <v>751</v>
      </c>
      <c r="S332" s="560" t="s">
        <v>751</v>
      </c>
      <c r="T332" s="560" t="s">
        <v>751</v>
      </c>
      <c r="U332" s="560" t="s">
        <v>751</v>
      </c>
      <c r="V332" s="560" t="s">
        <v>751</v>
      </c>
      <c r="W332" s="570"/>
      <c r="X332" s="570"/>
      <c r="Y332" s="570"/>
      <c r="Z332" s="565"/>
      <c r="AA332" s="565"/>
      <c r="AB332" s="560" t="s">
        <v>751</v>
      </c>
      <c r="AC332" s="565"/>
      <c r="AD332" s="565"/>
      <c r="AE332" s="560" t="s">
        <v>751</v>
      </c>
      <c r="AF332" s="560" t="s">
        <v>751</v>
      </c>
      <c r="AG332" s="560" t="s">
        <v>751</v>
      </c>
      <c r="AH332" s="560" t="s">
        <v>751</v>
      </c>
      <c r="AI332" s="565"/>
      <c r="AJ332" s="565"/>
      <c r="AK332" s="560" t="s">
        <v>751</v>
      </c>
      <c r="AL332" s="565"/>
      <c r="AM332" s="565"/>
      <c r="AN332" s="560" t="s">
        <v>751</v>
      </c>
      <c r="AO332" s="565"/>
      <c r="AP332" s="565"/>
      <c r="AQ332" s="560" t="s">
        <v>751</v>
      </c>
      <c r="AR332" s="566">
        <v>42218</v>
      </c>
      <c r="AS332" s="567" t="s">
        <v>751</v>
      </c>
      <c r="AT332" s="567" t="s">
        <v>751</v>
      </c>
      <c r="AU332" s="560" t="s">
        <v>751</v>
      </c>
      <c r="AV332" s="560" t="s">
        <v>751</v>
      </c>
      <c r="AW332" s="560" t="s">
        <v>751</v>
      </c>
      <c r="AX332" s="560" t="s">
        <v>751</v>
      </c>
      <c r="AY332" s="560" t="s">
        <v>751</v>
      </c>
      <c r="AZ332" s="560" t="s">
        <v>751</v>
      </c>
      <c r="BA332" s="560" t="s">
        <v>751</v>
      </c>
      <c r="BB332" s="565"/>
      <c r="BC332" s="565"/>
      <c r="BD332" s="560" t="s">
        <v>751</v>
      </c>
      <c r="BE332" s="564"/>
      <c r="BF332" s="564"/>
      <c r="BG332" s="560" t="s">
        <v>751</v>
      </c>
      <c r="BH332" s="564"/>
      <c r="BI332" s="564"/>
      <c r="BJ332" s="560" t="s">
        <v>751</v>
      </c>
      <c r="BK332" s="560" t="s">
        <v>751</v>
      </c>
      <c r="BL332" s="560" t="s">
        <v>751</v>
      </c>
      <c r="BM332" s="560" t="s">
        <v>751</v>
      </c>
      <c r="BN332" s="562"/>
      <c r="BO332" s="562"/>
      <c r="BP332" s="560" t="s">
        <v>751</v>
      </c>
      <c r="BQ332" s="560" t="s">
        <v>751</v>
      </c>
      <c r="BR332" s="560" t="s">
        <v>751</v>
      </c>
      <c r="BS332" s="560" t="s">
        <v>751</v>
      </c>
      <c r="BT332" s="561" t="s">
        <v>758</v>
      </c>
      <c r="BU332" s="561" t="s">
        <v>758</v>
      </c>
      <c r="BV332" s="567" t="s">
        <v>751</v>
      </c>
    </row>
    <row r="333" spans="1:74" x14ac:dyDescent="0.25">
      <c r="A333" s="566">
        <v>42219</v>
      </c>
      <c r="B333" s="560" t="s">
        <v>751</v>
      </c>
      <c r="C333" s="567" t="s">
        <v>751</v>
      </c>
      <c r="D333" s="560" t="s">
        <v>751</v>
      </c>
      <c r="E333" s="560" t="s">
        <v>751</v>
      </c>
      <c r="F333" s="560" t="s">
        <v>751</v>
      </c>
      <c r="G333" s="560" t="s">
        <v>751</v>
      </c>
      <c r="H333" s="560" t="s">
        <v>751</v>
      </c>
      <c r="I333" s="560" t="s">
        <v>751</v>
      </c>
      <c r="J333" s="560" t="s">
        <v>751</v>
      </c>
      <c r="K333" s="560" t="s">
        <v>751</v>
      </c>
      <c r="L333" s="560" t="s">
        <v>751</v>
      </c>
      <c r="M333" s="560" t="s">
        <v>751</v>
      </c>
      <c r="N333" s="560" t="s">
        <v>751</v>
      </c>
      <c r="O333" s="560" t="s">
        <v>751</v>
      </c>
      <c r="P333" s="560" t="s">
        <v>751</v>
      </c>
      <c r="Q333" s="560" t="s">
        <v>751</v>
      </c>
      <c r="R333" s="560" t="s">
        <v>751</v>
      </c>
      <c r="S333" s="560" t="s">
        <v>751</v>
      </c>
      <c r="T333" s="560" t="s">
        <v>751</v>
      </c>
      <c r="U333" s="560" t="s">
        <v>751</v>
      </c>
      <c r="V333" s="560" t="s">
        <v>751</v>
      </c>
      <c r="W333" s="570"/>
      <c r="X333" s="570"/>
      <c r="Y333" s="570"/>
      <c r="Z333" s="565"/>
      <c r="AA333" s="565"/>
      <c r="AB333" s="560" t="s">
        <v>751</v>
      </c>
      <c r="AC333" s="565"/>
      <c r="AD333" s="565"/>
      <c r="AE333" s="560" t="s">
        <v>751</v>
      </c>
      <c r="AF333" s="560" t="s">
        <v>751</v>
      </c>
      <c r="AG333" s="560" t="s">
        <v>751</v>
      </c>
      <c r="AH333" s="560" t="s">
        <v>751</v>
      </c>
      <c r="AI333" s="565"/>
      <c r="AJ333" s="565"/>
      <c r="AK333" s="560" t="s">
        <v>751</v>
      </c>
      <c r="AL333" s="565"/>
      <c r="AM333" s="565"/>
      <c r="AN333" s="560" t="s">
        <v>751</v>
      </c>
      <c r="AO333" s="565"/>
      <c r="AP333" s="565"/>
      <c r="AQ333" s="560" t="s">
        <v>751</v>
      </c>
      <c r="AR333" s="566">
        <v>42219</v>
      </c>
      <c r="AS333" s="567" t="s">
        <v>751</v>
      </c>
      <c r="AT333" s="567" t="s">
        <v>751</v>
      </c>
      <c r="AU333" s="560" t="s">
        <v>751</v>
      </c>
      <c r="AV333" s="560" t="s">
        <v>751</v>
      </c>
      <c r="AW333" s="560" t="s">
        <v>751</v>
      </c>
      <c r="AX333" s="560" t="s">
        <v>751</v>
      </c>
      <c r="AY333" s="560" t="s">
        <v>751</v>
      </c>
      <c r="AZ333" s="560" t="s">
        <v>751</v>
      </c>
      <c r="BA333" s="560" t="s">
        <v>751</v>
      </c>
      <c r="BB333" s="565"/>
      <c r="BC333" s="565"/>
      <c r="BD333" s="567" t="s">
        <v>751</v>
      </c>
      <c r="BE333" s="564"/>
      <c r="BF333" s="564"/>
      <c r="BG333" s="560" t="s">
        <v>751</v>
      </c>
      <c r="BH333" s="564"/>
      <c r="BI333" s="564"/>
      <c r="BJ333" s="560" t="s">
        <v>751</v>
      </c>
      <c r="BK333" s="560" t="s">
        <v>751</v>
      </c>
      <c r="BL333" s="560" t="s">
        <v>751</v>
      </c>
      <c r="BM333" s="560" t="s">
        <v>751</v>
      </c>
      <c r="BN333" s="567" t="s">
        <v>751</v>
      </c>
      <c r="BO333" s="562"/>
      <c r="BP333" s="560" t="s">
        <v>751</v>
      </c>
      <c r="BQ333" s="560" t="s">
        <v>751</v>
      </c>
      <c r="BR333" s="560" t="s">
        <v>751</v>
      </c>
      <c r="BS333" s="560" t="s">
        <v>751</v>
      </c>
      <c r="BT333" s="561" t="s">
        <v>758</v>
      </c>
      <c r="BU333" s="561" t="s">
        <v>758</v>
      </c>
      <c r="BV333" s="567" t="s">
        <v>751</v>
      </c>
    </row>
    <row r="334" spans="1:74" x14ac:dyDescent="0.25">
      <c r="A334" s="566">
        <v>42220</v>
      </c>
      <c r="B334" s="560" t="s">
        <v>751</v>
      </c>
      <c r="C334" s="560" t="s">
        <v>751</v>
      </c>
      <c r="D334" s="560" t="s">
        <v>751</v>
      </c>
      <c r="E334" s="560" t="s">
        <v>751</v>
      </c>
      <c r="F334" s="560" t="s">
        <v>751</v>
      </c>
      <c r="G334" s="560" t="s">
        <v>751</v>
      </c>
      <c r="H334" s="560" t="s">
        <v>751</v>
      </c>
      <c r="I334" s="560" t="s">
        <v>751</v>
      </c>
      <c r="J334" s="560" t="s">
        <v>751</v>
      </c>
      <c r="K334" s="560" t="s">
        <v>751</v>
      </c>
      <c r="L334" s="560" t="s">
        <v>751</v>
      </c>
      <c r="M334" s="560" t="s">
        <v>751</v>
      </c>
      <c r="N334" s="560" t="s">
        <v>751</v>
      </c>
      <c r="O334" s="560" t="s">
        <v>751</v>
      </c>
      <c r="P334" s="560" t="s">
        <v>751</v>
      </c>
      <c r="Q334" s="560" t="s">
        <v>751</v>
      </c>
      <c r="R334" s="560" t="s">
        <v>751</v>
      </c>
      <c r="S334" s="560" t="s">
        <v>751</v>
      </c>
      <c r="T334" s="560" t="s">
        <v>751</v>
      </c>
      <c r="U334" s="560" t="s">
        <v>751</v>
      </c>
      <c r="V334" s="560" t="s">
        <v>751</v>
      </c>
      <c r="W334" s="570"/>
      <c r="X334" s="570"/>
      <c r="Y334" s="570"/>
      <c r="Z334" s="565"/>
      <c r="AA334" s="565"/>
      <c r="AB334" s="560" t="s">
        <v>751</v>
      </c>
      <c r="AC334" s="565"/>
      <c r="AD334" s="565"/>
      <c r="AE334" s="560" t="s">
        <v>751</v>
      </c>
      <c r="AF334" s="560" t="s">
        <v>751</v>
      </c>
      <c r="AG334" s="560" t="s">
        <v>751</v>
      </c>
      <c r="AH334" s="560" t="s">
        <v>751</v>
      </c>
      <c r="AI334" s="565"/>
      <c r="AJ334" s="565"/>
      <c r="AK334" s="560" t="s">
        <v>751</v>
      </c>
      <c r="AL334" s="565"/>
      <c r="AM334" s="565"/>
      <c r="AN334" s="560" t="s">
        <v>751</v>
      </c>
      <c r="AO334" s="565"/>
      <c r="AP334" s="565"/>
      <c r="AQ334" s="560" t="s">
        <v>751</v>
      </c>
      <c r="AR334" s="566">
        <v>42220</v>
      </c>
      <c r="AS334" s="560" t="s">
        <v>751</v>
      </c>
      <c r="AT334" s="560" t="s">
        <v>751</v>
      </c>
      <c r="AU334" s="560" t="s">
        <v>751</v>
      </c>
      <c r="AV334" s="560" t="s">
        <v>751</v>
      </c>
      <c r="AW334" s="560" t="s">
        <v>751</v>
      </c>
      <c r="AX334" s="560" t="s">
        <v>751</v>
      </c>
      <c r="AY334" s="560" t="s">
        <v>751</v>
      </c>
      <c r="AZ334" s="560" t="s">
        <v>751</v>
      </c>
      <c r="BA334" s="560" t="s">
        <v>751</v>
      </c>
      <c r="BB334" s="565"/>
      <c r="BC334" s="565"/>
      <c r="BD334" s="560" t="s">
        <v>751</v>
      </c>
      <c r="BE334" s="564"/>
      <c r="BF334" s="564"/>
      <c r="BG334" s="560" t="s">
        <v>751</v>
      </c>
      <c r="BH334" s="564"/>
      <c r="BI334" s="564"/>
      <c r="BJ334" s="560" t="s">
        <v>751</v>
      </c>
      <c r="BK334" s="560" t="s">
        <v>751</v>
      </c>
      <c r="BL334" s="560" t="s">
        <v>751</v>
      </c>
      <c r="BM334" s="560" t="s">
        <v>751</v>
      </c>
      <c r="BN334" s="562"/>
      <c r="BO334" s="562"/>
      <c r="BP334" s="560" t="s">
        <v>751</v>
      </c>
      <c r="BQ334" s="560" t="s">
        <v>751</v>
      </c>
      <c r="BR334" s="560" t="s">
        <v>751</v>
      </c>
      <c r="BS334" s="560" t="s">
        <v>751</v>
      </c>
      <c r="BT334" s="561" t="s">
        <v>758</v>
      </c>
      <c r="BU334" s="561" t="s">
        <v>758</v>
      </c>
      <c r="BV334" s="567" t="s">
        <v>751</v>
      </c>
    </row>
    <row r="335" spans="1:74" x14ac:dyDescent="0.25">
      <c r="A335" s="566">
        <v>42221</v>
      </c>
      <c r="B335" s="560" t="s">
        <v>751</v>
      </c>
      <c r="C335" s="560" t="s">
        <v>751</v>
      </c>
      <c r="D335" s="560" t="s">
        <v>751</v>
      </c>
      <c r="E335" s="560" t="s">
        <v>751</v>
      </c>
      <c r="F335" s="560" t="s">
        <v>751</v>
      </c>
      <c r="G335" s="560" t="s">
        <v>751</v>
      </c>
      <c r="H335" s="560" t="s">
        <v>751</v>
      </c>
      <c r="I335" s="560" t="s">
        <v>751</v>
      </c>
      <c r="J335" s="560" t="s">
        <v>751</v>
      </c>
      <c r="K335" s="560" t="s">
        <v>751</v>
      </c>
      <c r="L335" s="560" t="s">
        <v>751</v>
      </c>
      <c r="M335" s="560" t="s">
        <v>751</v>
      </c>
      <c r="N335" s="560" t="s">
        <v>751</v>
      </c>
      <c r="O335" s="560" t="s">
        <v>751</v>
      </c>
      <c r="P335" s="560" t="s">
        <v>751</v>
      </c>
      <c r="Q335" s="560" t="s">
        <v>751</v>
      </c>
      <c r="R335" s="560" t="s">
        <v>751</v>
      </c>
      <c r="S335" s="560" t="s">
        <v>751</v>
      </c>
      <c r="T335" s="560" t="s">
        <v>751</v>
      </c>
      <c r="U335" s="560" t="s">
        <v>751</v>
      </c>
      <c r="V335" s="560" t="s">
        <v>751</v>
      </c>
      <c r="W335" s="570"/>
      <c r="X335" s="570"/>
      <c r="Y335" s="570"/>
      <c r="Z335" s="565"/>
      <c r="AA335" s="565"/>
      <c r="AB335" s="560" t="s">
        <v>751</v>
      </c>
      <c r="AC335" s="565"/>
      <c r="AD335" s="565"/>
      <c r="AE335" s="560" t="s">
        <v>751</v>
      </c>
      <c r="AF335" s="560" t="s">
        <v>751</v>
      </c>
      <c r="AG335" s="560" t="s">
        <v>751</v>
      </c>
      <c r="AH335" s="560" t="s">
        <v>751</v>
      </c>
      <c r="AI335" s="565"/>
      <c r="AJ335" s="565"/>
      <c r="AK335" s="560" t="s">
        <v>751</v>
      </c>
      <c r="AL335" s="565"/>
      <c r="AM335" s="565"/>
      <c r="AN335" s="560" t="s">
        <v>751</v>
      </c>
      <c r="AO335" s="565"/>
      <c r="AP335" s="565"/>
      <c r="AQ335" s="560" t="s">
        <v>751</v>
      </c>
      <c r="AR335" s="566">
        <v>42221</v>
      </c>
      <c r="AS335" s="560" t="s">
        <v>751</v>
      </c>
      <c r="AT335" s="560" t="s">
        <v>751</v>
      </c>
      <c r="AU335" s="560" t="s">
        <v>751</v>
      </c>
      <c r="AV335" s="560" t="s">
        <v>751</v>
      </c>
      <c r="AW335" s="560" t="s">
        <v>751</v>
      </c>
      <c r="AX335" s="560" t="s">
        <v>751</v>
      </c>
      <c r="AY335" s="560" t="s">
        <v>751</v>
      </c>
      <c r="AZ335" s="560" t="s">
        <v>751</v>
      </c>
      <c r="BA335" s="560" t="s">
        <v>751</v>
      </c>
      <c r="BB335" s="565"/>
      <c r="BC335" s="565"/>
      <c r="BD335" s="560" t="s">
        <v>751</v>
      </c>
      <c r="BE335" s="564"/>
      <c r="BF335" s="564"/>
      <c r="BG335" s="560" t="s">
        <v>751</v>
      </c>
      <c r="BH335" s="564"/>
      <c r="BI335" s="564"/>
      <c r="BJ335" s="560" t="s">
        <v>751</v>
      </c>
      <c r="BK335" s="560" t="s">
        <v>751</v>
      </c>
      <c r="BL335" s="560" t="s">
        <v>751</v>
      </c>
      <c r="BM335" s="560" t="s">
        <v>751</v>
      </c>
      <c r="BN335" s="560" t="s">
        <v>751</v>
      </c>
      <c r="BO335" s="562"/>
      <c r="BP335" s="560" t="s">
        <v>751</v>
      </c>
      <c r="BQ335" s="560" t="s">
        <v>751</v>
      </c>
      <c r="BR335" s="560" t="s">
        <v>751</v>
      </c>
      <c r="BS335" s="560" t="s">
        <v>751</v>
      </c>
      <c r="BT335" s="561" t="s">
        <v>758</v>
      </c>
      <c r="BU335" s="561" t="s">
        <v>758</v>
      </c>
      <c r="BV335" s="567" t="s">
        <v>751</v>
      </c>
    </row>
    <row r="336" spans="1:74" x14ac:dyDescent="0.25">
      <c r="A336" s="566">
        <v>42222</v>
      </c>
      <c r="B336" s="560" t="s">
        <v>751</v>
      </c>
      <c r="C336" s="560" t="s">
        <v>751</v>
      </c>
      <c r="D336" s="560" t="s">
        <v>751</v>
      </c>
      <c r="E336" s="560" t="s">
        <v>751</v>
      </c>
      <c r="F336" s="560" t="s">
        <v>751</v>
      </c>
      <c r="G336" s="560" t="s">
        <v>751</v>
      </c>
      <c r="H336" s="560" t="s">
        <v>751</v>
      </c>
      <c r="I336" s="560" t="s">
        <v>751</v>
      </c>
      <c r="J336" s="560" t="s">
        <v>751</v>
      </c>
      <c r="K336" s="560" t="s">
        <v>751</v>
      </c>
      <c r="L336" s="560" t="s">
        <v>751</v>
      </c>
      <c r="M336" s="560" t="s">
        <v>751</v>
      </c>
      <c r="N336" s="560" t="s">
        <v>751</v>
      </c>
      <c r="O336" s="560" t="s">
        <v>751</v>
      </c>
      <c r="P336" s="560" t="s">
        <v>751</v>
      </c>
      <c r="Q336" s="560" t="s">
        <v>751</v>
      </c>
      <c r="R336" s="560" t="s">
        <v>751</v>
      </c>
      <c r="S336" s="560" t="s">
        <v>751</v>
      </c>
      <c r="T336" s="560" t="s">
        <v>751</v>
      </c>
      <c r="U336" s="560" t="s">
        <v>751</v>
      </c>
      <c r="V336" s="560" t="s">
        <v>751</v>
      </c>
      <c r="W336" s="570"/>
      <c r="X336" s="570"/>
      <c r="Y336" s="570"/>
      <c r="Z336" s="565"/>
      <c r="AA336" s="565"/>
      <c r="AB336" s="560" t="s">
        <v>751</v>
      </c>
      <c r="AC336" s="565"/>
      <c r="AD336" s="565"/>
      <c r="AE336" s="560" t="s">
        <v>751</v>
      </c>
      <c r="AF336" s="560" t="s">
        <v>751</v>
      </c>
      <c r="AG336" s="560" t="s">
        <v>751</v>
      </c>
      <c r="AH336" s="560" t="s">
        <v>751</v>
      </c>
      <c r="AI336" s="565"/>
      <c r="AJ336" s="565"/>
      <c r="AK336" s="560" t="s">
        <v>751</v>
      </c>
      <c r="AL336" s="565"/>
      <c r="AM336" s="565"/>
      <c r="AN336" s="560" t="s">
        <v>751</v>
      </c>
      <c r="AO336" s="565"/>
      <c r="AP336" s="565"/>
      <c r="AQ336" s="560" t="s">
        <v>751</v>
      </c>
      <c r="AR336" s="566">
        <v>42222</v>
      </c>
      <c r="AS336" s="560" t="s">
        <v>751</v>
      </c>
      <c r="AT336" s="560" t="s">
        <v>751</v>
      </c>
      <c r="AU336" s="560" t="s">
        <v>751</v>
      </c>
      <c r="AV336" s="560" t="s">
        <v>751</v>
      </c>
      <c r="AW336" s="560" t="s">
        <v>751</v>
      </c>
      <c r="AX336" s="560" t="s">
        <v>751</v>
      </c>
      <c r="AY336" s="560" t="s">
        <v>751</v>
      </c>
      <c r="AZ336" s="560" t="s">
        <v>751</v>
      </c>
      <c r="BA336" s="560" t="s">
        <v>751</v>
      </c>
      <c r="BB336" s="565"/>
      <c r="BC336" s="565"/>
      <c r="BD336" s="560" t="s">
        <v>751</v>
      </c>
      <c r="BE336" s="564"/>
      <c r="BF336" s="564"/>
      <c r="BG336" s="560" t="s">
        <v>751</v>
      </c>
      <c r="BH336" s="564"/>
      <c r="BI336" s="564"/>
      <c r="BJ336" s="560" t="s">
        <v>751</v>
      </c>
      <c r="BK336" s="560" t="s">
        <v>751</v>
      </c>
      <c r="BL336" s="560" t="s">
        <v>751</v>
      </c>
      <c r="BM336" s="560" t="s">
        <v>751</v>
      </c>
      <c r="BN336" s="567" t="s">
        <v>751</v>
      </c>
      <c r="BO336" s="562"/>
      <c r="BP336" s="560" t="s">
        <v>751</v>
      </c>
      <c r="BQ336" s="560" t="s">
        <v>751</v>
      </c>
      <c r="BR336" s="560" t="s">
        <v>751</v>
      </c>
      <c r="BS336" s="560" t="s">
        <v>751</v>
      </c>
      <c r="BT336" s="561" t="s">
        <v>758</v>
      </c>
      <c r="BU336" s="561" t="s">
        <v>758</v>
      </c>
      <c r="BV336" s="567" t="s">
        <v>751</v>
      </c>
    </row>
    <row r="337" spans="1:74" x14ac:dyDescent="0.25">
      <c r="A337" s="566">
        <v>42223</v>
      </c>
      <c r="B337" s="560" t="s">
        <v>751</v>
      </c>
      <c r="C337" s="560" t="s">
        <v>751</v>
      </c>
      <c r="D337" s="560" t="s">
        <v>751</v>
      </c>
      <c r="E337" s="560" t="s">
        <v>751</v>
      </c>
      <c r="F337" s="560" t="s">
        <v>751</v>
      </c>
      <c r="G337" s="560" t="s">
        <v>751</v>
      </c>
      <c r="H337" s="560" t="s">
        <v>751</v>
      </c>
      <c r="I337" s="560" t="s">
        <v>751</v>
      </c>
      <c r="J337" s="560" t="s">
        <v>751</v>
      </c>
      <c r="K337" s="560" t="s">
        <v>751</v>
      </c>
      <c r="L337" s="560" t="s">
        <v>751</v>
      </c>
      <c r="M337" s="560" t="s">
        <v>751</v>
      </c>
      <c r="N337" s="560" t="s">
        <v>751</v>
      </c>
      <c r="O337" s="560" t="s">
        <v>751</v>
      </c>
      <c r="P337" s="560" t="s">
        <v>751</v>
      </c>
      <c r="Q337" s="560" t="s">
        <v>751</v>
      </c>
      <c r="R337" s="560" t="s">
        <v>751</v>
      </c>
      <c r="S337" s="560" t="s">
        <v>751</v>
      </c>
      <c r="T337" s="560" t="s">
        <v>751</v>
      </c>
      <c r="U337" s="560" t="s">
        <v>751</v>
      </c>
      <c r="V337" s="560" t="s">
        <v>751</v>
      </c>
      <c r="W337" s="570"/>
      <c r="X337" s="570"/>
      <c r="Y337" s="570"/>
      <c r="Z337" s="565"/>
      <c r="AA337" s="565"/>
      <c r="AB337" s="560" t="s">
        <v>751</v>
      </c>
      <c r="AC337" s="565"/>
      <c r="AD337" s="565"/>
      <c r="AE337" s="560" t="s">
        <v>751</v>
      </c>
      <c r="AF337" s="560" t="s">
        <v>751</v>
      </c>
      <c r="AG337" s="560" t="s">
        <v>751</v>
      </c>
      <c r="AH337" s="560" t="s">
        <v>751</v>
      </c>
      <c r="AI337" s="565"/>
      <c r="AJ337" s="565"/>
      <c r="AK337" s="560" t="s">
        <v>751</v>
      </c>
      <c r="AL337" s="565"/>
      <c r="AM337" s="565"/>
      <c r="AN337" s="560" t="s">
        <v>751</v>
      </c>
      <c r="AO337" s="565"/>
      <c r="AP337" s="565"/>
      <c r="AQ337" s="560" t="s">
        <v>751</v>
      </c>
      <c r="AR337" s="566">
        <v>42223</v>
      </c>
      <c r="AS337" s="560" t="s">
        <v>751</v>
      </c>
      <c r="AT337" s="560" t="s">
        <v>751</v>
      </c>
      <c r="AU337" s="560" t="s">
        <v>751</v>
      </c>
      <c r="AV337" s="560" t="s">
        <v>751</v>
      </c>
      <c r="AW337" s="560" t="s">
        <v>751</v>
      </c>
      <c r="AX337" s="560" t="s">
        <v>751</v>
      </c>
      <c r="AY337" s="560" t="s">
        <v>751</v>
      </c>
      <c r="AZ337" s="560" t="s">
        <v>751</v>
      </c>
      <c r="BA337" s="560" t="s">
        <v>751</v>
      </c>
      <c r="BB337" s="565"/>
      <c r="BC337" s="565"/>
      <c r="BD337" s="560" t="s">
        <v>751</v>
      </c>
      <c r="BE337" s="564"/>
      <c r="BF337" s="564"/>
      <c r="BG337" s="560" t="s">
        <v>751</v>
      </c>
      <c r="BH337" s="564"/>
      <c r="BI337" s="564"/>
      <c r="BJ337" s="560" t="s">
        <v>751</v>
      </c>
      <c r="BK337" s="560" t="s">
        <v>751</v>
      </c>
      <c r="BL337" s="560" t="s">
        <v>751</v>
      </c>
      <c r="BM337" s="560" t="s">
        <v>751</v>
      </c>
      <c r="BN337" s="563"/>
      <c r="BO337" s="562"/>
      <c r="BP337" s="560" t="s">
        <v>751</v>
      </c>
      <c r="BQ337" s="560" t="s">
        <v>751</v>
      </c>
      <c r="BR337" s="560" t="s">
        <v>751</v>
      </c>
      <c r="BS337" s="560" t="s">
        <v>751</v>
      </c>
      <c r="BT337" s="561" t="s">
        <v>758</v>
      </c>
      <c r="BU337" s="561" t="s">
        <v>758</v>
      </c>
      <c r="BV337" s="567" t="s">
        <v>751</v>
      </c>
    </row>
    <row r="338" spans="1:74" x14ac:dyDescent="0.25">
      <c r="A338" s="566">
        <v>42224</v>
      </c>
      <c r="B338" s="560" t="s">
        <v>751</v>
      </c>
      <c r="C338" s="560" t="s">
        <v>751</v>
      </c>
      <c r="D338" s="560" t="s">
        <v>751</v>
      </c>
      <c r="E338" s="560" t="s">
        <v>751</v>
      </c>
      <c r="F338" s="560" t="s">
        <v>751</v>
      </c>
      <c r="G338" s="560" t="s">
        <v>751</v>
      </c>
      <c r="H338" s="560" t="s">
        <v>751</v>
      </c>
      <c r="I338" s="560" t="s">
        <v>751</v>
      </c>
      <c r="J338" s="560" t="s">
        <v>751</v>
      </c>
      <c r="K338" s="560" t="s">
        <v>751</v>
      </c>
      <c r="L338" s="560" t="s">
        <v>751</v>
      </c>
      <c r="M338" s="560" t="s">
        <v>751</v>
      </c>
      <c r="N338" s="560" t="s">
        <v>751</v>
      </c>
      <c r="O338" s="560" t="s">
        <v>751</v>
      </c>
      <c r="P338" s="560" t="s">
        <v>751</v>
      </c>
      <c r="Q338" s="560" t="s">
        <v>751</v>
      </c>
      <c r="R338" s="560" t="s">
        <v>751</v>
      </c>
      <c r="S338" s="560" t="s">
        <v>751</v>
      </c>
      <c r="T338" s="560" t="s">
        <v>751</v>
      </c>
      <c r="U338" s="560" t="s">
        <v>751</v>
      </c>
      <c r="V338" s="560" t="s">
        <v>751</v>
      </c>
      <c r="W338" s="570"/>
      <c r="X338" s="570"/>
      <c r="Y338" s="570"/>
      <c r="Z338" s="565"/>
      <c r="AA338" s="565"/>
      <c r="AB338" s="560" t="s">
        <v>751</v>
      </c>
      <c r="AC338" s="565"/>
      <c r="AD338" s="565"/>
      <c r="AE338" s="560" t="s">
        <v>751</v>
      </c>
      <c r="AF338" s="560" t="s">
        <v>751</v>
      </c>
      <c r="AG338" s="560" t="s">
        <v>751</v>
      </c>
      <c r="AH338" s="560" t="s">
        <v>751</v>
      </c>
      <c r="AI338" s="565"/>
      <c r="AJ338" s="565"/>
      <c r="AK338" s="560" t="s">
        <v>751</v>
      </c>
      <c r="AL338" s="565"/>
      <c r="AM338" s="565"/>
      <c r="AN338" s="560" t="s">
        <v>751</v>
      </c>
      <c r="AO338" s="565"/>
      <c r="AP338" s="565"/>
      <c r="AQ338" s="560" t="s">
        <v>751</v>
      </c>
      <c r="AR338" s="566">
        <v>42224</v>
      </c>
      <c r="AS338" s="560" t="s">
        <v>751</v>
      </c>
      <c r="AT338" s="560" t="s">
        <v>751</v>
      </c>
      <c r="AU338" s="560" t="s">
        <v>751</v>
      </c>
      <c r="AV338" s="560" t="s">
        <v>751</v>
      </c>
      <c r="AW338" s="560" t="s">
        <v>751</v>
      </c>
      <c r="AX338" s="560" t="s">
        <v>751</v>
      </c>
      <c r="AY338" s="560" t="s">
        <v>751</v>
      </c>
      <c r="AZ338" s="560" t="s">
        <v>751</v>
      </c>
      <c r="BA338" s="560" t="s">
        <v>751</v>
      </c>
      <c r="BB338" s="565"/>
      <c r="BC338" s="565"/>
      <c r="BD338" s="560" t="s">
        <v>751</v>
      </c>
      <c r="BE338" s="564"/>
      <c r="BF338" s="564"/>
      <c r="BG338" s="560" t="s">
        <v>751</v>
      </c>
      <c r="BH338" s="564"/>
      <c r="BI338" s="564"/>
      <c r="BJ338" s="560" t="s">
        <v>751</v>
      </c>
      <c r="BK338" s="560" t="s">
        <v>751</v>
      </c>
      <c r="BL338" s="560" t="s">
        <v>751</v>
      </c>
      <c r="BM338" s="560" t="s">
        <v>751</v>
      </c>
      <c r="BN338" s="562"/>
      <c r="BO338" s="562"/>
      <c r="BP338" s="560" t="s">
        <v>751</v>
      </c>
      <c r="BQ338" s="560" t="s">
        <v>751</v>
      </c>
      <c r="BR338" s="560" t="s">
        <v>751</v>
      </c>
      <c r="BS338" s="560" t="s">
        <v>751</v>
      </c>
      <c r="BT338" s="561" t="s">
        <v>758</v>
      </c>
      <c r="BU338" s="561" t="s">
        <v>758</v>
      </c>
      <c r="BV338" s="567" t="s">
        <v>751</v>
      </c>
    </row>
    <row r="339" spans="1:74" x14ac:dyDescent="0.25">
      <c r="A339" s="566">
        <v>42225</v>
      </c>
      <c r="B339" s="567" t="s">
        <v>751</v>
      </c>
      <c r="C339" s="567" t="s">
        <v>751</v>
      </c>
      <c r="D339" s="560" t="s">
        <v>751</v>
      </c>
      <c r="E339" s="560" t="s">
        <v>751</v>
      </c>
      <c r="F339" s="560" t="s">
        <v>751</v>
      </c>
      <c r="G339" s="560" t="s">
        <v>751</v>
      </c>
      <c r="H339" s="560" t="s">
        <v>751</v>
      </c>
      <c r="I339" s="560" t="s">
        <v>751</v>
      </c>
      <c r="J339" s="560" t="s">
        <v>751</v>
      </c>
      <c r="K339" s="560" t="s">
        <v>751</v>
      </c>
      <c r="L339" s="560" t="s">
        <v>751</v>
      </c>
      <c r="M339" s="560" t="s">
        <v>751</v>
      </c>
      <c r="N339" s="560" t="s">
        <v>751</v>
      </c>
      <c r="O339" s="560" t="s">
        <v>751</v>
      </c>
      <c r="P339" s="560" t="s">
        <v>751</v>
      </c>
      <c r="Q339" s="560" t="s">
        <v>751</v>
      </c>
      <c r="R339" s="560" t="s">
        <v>751</v>
      </c>
      <c r="S339" s="560" t="s">
        <v>751</v>
      </c>
      <c r="T339" s="560" t="s">
        <v>751</v>
      </c>
      <c r="U339" s="560" t="s">
        <v>751</v>
      </c>
      <c r="V339" s="560" t="s">
        <v>751</v>
      </c>
      <c r="W339" s="570"/>
      <c r="X339" s="570"/>
      <c r="Y339" s="570"/>
      <c r="Z339" s="565"/>
      <c r="AA339" s="565"/>
      <c r="AB339" s="560" t="s">
        <v>751</v>
      </c>
      <c r="AC339" s="565"/>
      <c r="AD339" s="565"/>
      <c r="AE339" s="560" t="s">
        <v>751</v>
      </c>
      <c r="AF339" s="560" t="s">
        <v>751</v>
      </c>
      <c r="AG339" s="560" t="s">
        <v>751</v>
      </c>
      <c r="AH339" s="560" t="s">
        <v>751</v>
      </c>
      <c r="AI339" s="565"/>
      <c r="AJ339" s="565"/>
      <c r="AK339" s="560" t="s">
        <v>751</v>
      </c>
      <c r="AL339" s="565"/>
      <c r="AM339" s="565"/>
      <c r="AN339" s="560" t="s">
        <v>751</v>
      </c>
      <c r="AO339" s="565"/>
      <c r="AP339" s="565"/>
      <c r="AQ339" s="560" t="s">
        <v>751</v>
      </c>
      <c r="AR339" s="566">
        <v>42225</v>
      </c>
      <c r="AS339" s="560" t="s">
        <v>751</v>
      </c>
      <c r="AT339" s="560" t="s">
        <v>751</v>
      </c>
      <c r="AU339" s="560" t="s">
        <v>751</v>
      </c>
      <c r="AV339" s="560" t="s">
        <v>751</v>
      </c>
      <c r="AW339" s="560" t="s">
        <v>751</v>
      </c>
      <c r="AX339" s="560" t="s">
        <v>751</v>
      </c>
      <c r="AY339" s="560" t="s">
        <v>751</v>
      </c>
      <c r="AZ339" s="560" t="s">
        <v>751</v>
      </c>
      <c r="BA339" s="560" t="s">
        <v>751</v>
      </c>
      <c r="BB339" s="565"/>
      <c r="BC339" s="565"/>
      <c r="BD339" s="560" t="s">
        <v>751</v>
      </c>
      <c r="BE339" s="564"/>
      <c r="BF339" s="564"/>
      <c r="BG339" s="560" t="s">
        <v>751</v>
      </c>
      <c r="BH339" s="564"/>
      <c r="BI339" s="564"/>
      <c r="BJ339" s="560" t="s">
        <v>751</v>
      </c>
      <c r="BK339" s="560" t="s">
        <v>751</v>
      </c>
      <c r="BL339" s="560" t="s">
        <v>751</v>
      </c>
      <c r="BM339" s="560" t="s">
        <v>751</v>
      </c>
      <c r="BN339" s="562"/>
      <c r="BO339" s="562"/>
      <c r="BP339" s="560" t="s">
        <v>751</v>
      </c>
      <c r="BQ339" s="560" t="s">
        <v>751</v>
      </c>
      <c r="BR339" s="560" t="s">
        <v>751</v>
      </c>
      <c r="BS339" s="560" t="s">
        <v>751</v>
      </c>
      <c r="BT339" s="561" t="s">
        <v>758</v>
      </c>
      <c r="BU339" s="561" t="s">
        <v>758</v>
      </c>
      <c r="BV339" s="567" t="s">
        <v>751</v>
      </c>
    </row>
    <row r="340" spans="1:74" x14ac:dyDescent="0.25">
      <c r="A340" s="566">
        <v>42226</v>
      </c>
      <c r="B340" s="567" t="s">
        <v>751</v>
      </c>
      <c r="C340" s="567" t="s">
        <v>751</v>
      </c>
      <c r="D340" s="560" t="s">
        <v>751</v>
      </c>
      <c r="E340" s="560" t="s">
        <v>751</v>
      </c>
      <c r="F340" s="560" t="s">
        <v>751</v>
      </c>
      <c r="G340" s="560" t="s">
        <v>751</v>
      </c>
      <c r="H340" s="560" t="s">
        <v>751</v>
      </c>
      <c r="I340" s="560" t="s">
        <v>751</v>
      </c>
      <c r="J340" s="560" t="s">
        <v>751</v>
      </c>
      <c r="K340" s="560" t="s">
        <v>751</v>
      </c>
      <c r="L340" s="560" t="s">
        <v>751</v>
      </c>
      <c r="M340" s="560" t="s">
        <v>751</v>
      </c>
      <c r="N340" s="560" t="s">
        <v>751</v>
      </c>
      <c r="O340" s="560" t="s">
        <v>751</v>
      </c>
      <c r="P340" s="560" t="s">
        <v>751</v>
      </c>
      <c r="Q340" s="560" t="s">
        <v>751</v>
      </c>
      <c r="R340" s="560" t="s">
        <v>751</v>
      </c>
      <c r="S340" s="560" t="s">
        <v>751</v>
      </c>
      <c r="T340" s="560" t="s">
        <v>751</v>
      </c>
      <c r="U340" s="560" t="s">
        <v>751</v>
      </c>
      <c r="V340" s="560" t="s">
        <v>751</v>
      </c>
      <c r="W340" s="570"/>
      <c r="X340" s="570"/>
      <c r="Y340" s="570"/>
      <c r="Z340" s="565"/>
      <c r="AA340" s="565"/>
      <c r="AB340" s="560" t="s">
        <v>751</v>
      </c>
      <c r="AC340" s="565"/>
      <c r="AD340" s="565"/>
      <c r="AE340" s="567" t="s">
        <v>751</v>
      </c>
      <c r="AF340" s="560" t="s">
        <v>751</v>
      </c>
      <c r="AG340" s="560" t="s">
        <v>751</v>
      </c>
      <c r="AH340" s="560" t="s">
        <v>751</v>
      </c>
      <c r="AI340" s="565"/>
      <c r="AJ340" s="565"/>
      <c r="AK340" s="560" t="s">
        <v>751</v>
      </c>
      <c r="AL340" s="565"/>
      <c r="AM340" s="565"/>
      <c r="AN340" s="560" t="s">
        <v>751</v>
      </c>
      <c r="AO340" s="565"/>
      <c r="AP340" s="565"/>
      <c r="AQ340" s="560" t="s">
        <v>751</v>
      </c>
      <c r="AR340" s="566">
        <v>42226</v>
      </c>
      <c r="AS340" s="560" t="s">
        <v>751</v>
      </c>
      <c r="AT340" s="560" t="s">
        <v>751</v>
      </c>
      <c r="AU340" s="560" t="s">
        <v>751</v>
      </c>
      <c r="AV340" s="560" t="s">
        <v>751</v>
      </c>
      <c r="AW340" s="560" t="s">
        <v>751</v>
      </c>
      <c r="AX340" s="560" t="s">
        <v>751</v>
      </c>
      <c r="AY340" s="560" t="s">
        <v>751</v>
      </c>
      <c r="AZ340" s="560" t="s">
        <v>751</v>
      </c>
      <c r="BA340" s="560" t="s">
        <v>751</v>
      </c>
      <c r="BB340" s="565"/>
      <c r="BC340" s="565"/>
      <c r="BD340" s="567" t="s">
        <v>751</v>
      </c>
      <c r="BE340" s="564"/>
      <c r="BF340" s="564"/>
      <c r="BG340" s="560" t="s">
        <v>751</v>
      </c>
      <c r="BH340" s="564"/>
      <c r="BI340" s="564"/>
      <c r="BJ340" s="560" t="s">
        <v>751</v>
      </c>
      <c r="BK340" s="560" t="s">
        <v>751</v>
      </c>
      <c r="BL340" s="560" t="s">
        <v>751</v>
      </c>
      <c r="BM340" s="560" t="s">
        <v>751</v>
      </c>
      <c r="BN340" s="567" t="s">
        <v>751</v>
      </c>
      <c r="BO340" s="562"/>
      <c r="BP340" s="560" t="s">
        <v>751</v>
      </c>
      <c r="BQ340" s="560" t="s">
        <v>751</v>
      </c>
      <c r="BR340" s="560" t="s">
        <v>751</v>
      </c>
      <c r="BS340" s="560" t="s">
        <v>751</v>
      </c>
      <c r="BT340" s="561" t="s">
        <v>758</v>
      </c>
      <c r="BU340" s="561" t="s">
        <v>758</v>
      </c>
      <c r="BV340" s="567" t="s">
        <v>751</v>
      </c>
    </row>
    <row r="341" spans="1:74" x14ac:dyDescent="0.25">
      <c r="A341" s="566">
        <v>42227</v>
      </c>
      <c r="B341" s="567" t="s">
        <v>751</v>
      </c>
      <c r="C341" s="567" t="s">
        <v>751</v>
      </c>
      <c r="D341" s="560" t="s">
        <v>751</v>
      </c>
      <c r="E341" s="560" t="s">
        <v>751</v>
      </c>
      <c r="F341" s="560" t="s">
        <v>751</v>
      </c>
      <c r="G341" s="560" t="s">
        <v>751</v>
      </c>
      <c r="H341" s="560" t="s">
        <v>751</v>
      </c>
      <c r="I341" s="560" t="s">
        <v>751</v>
      </c>
      <c r="J341" s="560" t="s">
        <v>751</v>
      </c>
      <c r="K341" s="560" t="s">
        <v>751</v>
      </c>
      <c r="L341" s="560" t="s">
        <v>751</v>
      </c>
      <c r="M341" s="560" t="s">
        <v>751</v>
      </c>
      <c r="N341" s="560" t="s">
        <v>751</v>
      </c>
      <c r="O341" s="560" t="s">
        <v>751</v>
      </c>
      <c r="P341" s="560" t="s">
        <v>751</v>
      </c>
      <c r="Q341" s="560" t="s">
        <v>751</v>
      </c>
      <c r="R341" s="560" t="s">
        <v>751</v>
      </c>
      <c r="S341" s="560" t="s">
        <v>751</v>
      </c>
      <c r="T341" s="560" t="s">
        <v>751</v>
      </c>
      <c r="U341" s="560" t="s">
        <v>751</v>
      </c>
      <c r="V341" s="560" t="s">
        <v>751</v>
      </c>
      <c r="W341" s="570"/>
      <c r="X341" s="570"/>
      <c r="Y341" s="570"/>
      <c r="Z341" s="565"/>
      <c r="AA341" s="565"/>
      <c r="AB341" s="560" t="s">
        <v>751</v>
      </c>
      <c r="AC341" s="565"/>
      <c r="AD341" s="565"/>
      <c r="AE341" s="560" t="s">
        <v>751</v>
      </c>
      <c r="AF341" s="560" t="s">
        <v>751</v>
      </c>
      <c r="AG341" s="560" t="s">
        <v>751</v>
      </c>
      <c r="AH341" s="560" t="s">
        <v>751</v>
      </c>
      <c r="AI341" s="565"/>
      <c r="AJ341" s="565"/>
      <c r="AK341" s="560" t="s">
        <v>751</v>
      </c>
      <c r="AL341" s="565"/>
      <c r="AM341" s="565"/>
      <c r="AN341" s="560" t="s">
        <v>751</v>
      </c>
      <c r="AO341" s="565"/>
      <c r="AP341" s="565"/>
      <c r="AQ341" s="560" t="s">
        <v>751</v>
      </c>
      <c r="AR341" s="566">
        <v>42227</v>
      </c>
      <c r="AS341" s="560" t="s">
        <v>751</v>
      </c>
      <c r="AT341" s="560" t="s">
        <v>751</v>
      </c>
      <c r="AU341" s="560" t="s">
        <v>751</v>
      </c>
      <c r="AV341" s="560" t="s">
        <v>751</v>
      </c>
      <c r="AW341" s="560" t="s">
        <v>751</v>
      </c>
      <c r="AX341" s="560" t="s">
        <v>751</v>
      </c>
      <c r="AY341" s="560" t="s">
        <v>751</v>
      </c>
      <c r="AZ341" s="560" t="s">
        <v>751</v>
      </c>
      <c r="BA341" s="560" t="s">
        <v>751</v>
      </c>
      <c r="BB341" s="565"/>
      <c r="BC341" s="565"/>
      <c r="BD341" s="560" t="s">
        <v>751</v>
      </c>
      <c r="BE341" s="564"/>
      <c r="BF341" s="564"/>
      <c r="BG341" s="560" t="s">
        <v>751</v>
      </c>
      <c r="BH341" s="564"/>
      <c r="BI341" s="564"/>
      <c r="BJ341" s="560" t="s">
        <v>751</v>
      </c>
      <c r="BK341" s="560" t="s">
        <v>751</v>
      </c>
      <c r="BL341" s="560" t="s">
        <v>751</v>
      </c>
      <c r="BM341" s="560" t="s">
        <v>751</v>
      </c>
      <c r="BN341" s="562"/>
      <c r="BO341" s="562"/>
      <c r="BP341" s="560" t="s">
        <v>751</v>
      </c>
      <c r="BQ341" s="560" t="s">
        <v>751</v>
      </c>
      <c r="BR341" s="560" t="s">
        <v>751</v>
      </c>
      <c r="BS341" s="560" t="s">
        <v>751</v>
      </c>
      <c r="BT341" s="561" t="s">
        <v>758</v>
      </c>
      <c r="BU341" s="561" t="s">
        <v>758</v>
      </c>
      <c r="BV341" s="567" t="s">
        <v>751</v>
      </c>
    </row>
    <row r="342" spans="1:74" x14ac:dyDescent="0.25">
      <c r="A342" s="566">
        <v>42228</v>
      </c>
      <c r="B342" s="560" t="s">
        <v>751</v>
      </c>
      <c r="C342" s="560" t="s">
        <v>751</v>
      </c>
      <c r="D342" s="560" t="s">
        <v>751</v>
      </c>
      <c r="E342" s="560" t="s">
        <v>751</v>
      </c>
      <c r="F342" s="560" t="s">
        <v>751</v>
      </c>
      <c r="G342" s="560" t="s">
        <v>751</v>
      </c>
      <c r="H342" s="560" t="s">
        <v>751</v>
      </c>
      <c r="I342" s="560" t="s">
        <v>751</v>
      </c>
      <c r="J342" s="560" t="s">
        <v>751</v>
      </c>
      <c r="K342" s="560" t="s">
        <v>751</v>
      </c>
      <c r="L342" s="560" t="s">
        <v>751</v>
      </c>
      <c r="M342" s="560" t="s">
        <v>751</v>
      </c>
      <c r="N342" s="560" t="s">
        <v>751</v>
      </c>
      <c r="O342" s="560" t="s">
        <v>751</v>
      </c>
      <c r="P342" s="560" t="s">
        <v>751</v>
      </c>
      <c r="Q342" s="560" t="s">
        <v>751</v>
      </c>
      <c r="R342" s="560" t="s">
        <v>751</v>
      </c>
      <c r="S342" s="560" t="s">
        <v>751</v>
      </c>
      <c r="T342" s="560" t="s">
        <v>751</v>
      </c>
      <c r="U342" s="560" t="s">
        <v>751</v>
      </c>
      <c r="V342" s="560" t="s">
        <v>751</v>
      </c>
      <c r="W342" s="570"/>
      <c r="X342" s="570"/>
      <c r="Y342" s="570"/>
      <c r="Z342" s="565"/>
      <c r="AA342" s="565"/>
      <c r="AB342" s="560" t="s">
        <v>751</v>
      </c>
      <c r="AC342" s="565"/>
      <c r="AD342" s="565"/>
      <c r="AE342" s="560" t="s">
        <v>751</v>
      </c>
      <c r="AF342" s="560" t="s">
        <v>751</v>
      </c>
      <c r="AG342" s="560" t="s">
        <v>751</v>
      </c>
      <c r="AH342" s="560" t="s">
        <v>751</v>
      </c>
      <c r="AI342" s="565"/>
      <c r="AJ342" s="565"/>
      <c r="AK342" s="560" t="s">
        <v>751</v>
      </c>
      <c r="AL342" s="565"/>
      <c r="AM342" s="565"/>
      <c r="AN342" s="560" t="s">
        <v>751</v>
      </c>
      <c r="AO342" s="565"/>
      <c r="AP342" s="565"/>
      <c r="AQ342" s="560" t="s">
        <v>751</v>
      </c>
      <c r="AR342" s="566">
        <v>42228</v>
      </c>
      <c r="AS342" s="560" t="s">
        <v>751</v>
      </c>
      <c r="AT342" s="560" t="s">
        <v>751</v>
      </c>
      <c r="AU342" s="560" t="s">
        <v>751</v>
      </c>
      <c r="AV342" s="560" t="s">
        <v>751</v>
      </c>
      <c r="AW342" s="560" t="s">
        <v>751</v>
      </c>
      <c r="AX342" s="560" t="s">
        <v>751</v>
      </c>
      <c r="AY342" s="560" t="s">
        <v>751</v>
      </c>
      <c r="AZ342" s="560" t="s">
        <v>751</v>
      </c>
      <c r="BA342" s="560" t="s">
        <v>751</v>
      </c>
      <c r="BB342" s="565"/>
      <c r="BC342" s="565"/>
      <c r="BD342" s="560" t="s">
        <v>751</v>
      </c>
      <c r="BE342" s="564"/>
      <c r="BF342" s="564"/>
      <c r="BG342" s="560" t="s">
        <v>751</v>
      </c>
      <c r="BH342" s="564"/>
      <c r="BI342" s="564"/>
      <c r="BJ342" s="560" t="s">
        <v>751</v>
      </c>
      <c r="BK342" s="560" t="s">
        <v>751</v>
      </c>
      <c r="BL342" s="560" t="s">
        <v>751</v>
      </c>
      <c r="BM342" s="560" t="s">
        <v>751</v>
      </c>
      <c r="BN342" s="563"/>
      <c r="BO342" s="562"/>
      <c r="BP342" s="560" t="s">
        <v>751</v>
      </c>
      <c r="BQ342" s="560" t="s">
        <v>751</v>
      </c>
      <c r="BR342" s="560" t="s">
        <v>751</v>
      </c>
      <c r="BS342" s="560" t="s">
        <v>751</v>
      </c>
      <c r="BT342" s="561" t="s">
        <v>758</v>
      </c>
      <c r="BU342" s="561" t="s">
        <v>758</v>
      </c>
      <c r="BV342" s="567" t="s">
        <v>751</v>
      </c>
    </row>
    <row r="343" spans="1:74" x14ac:dyDescent="0.25">
      <c r="A343" s="566">
        <v>42229</v>
      </c>
      <c r="B343" s="560" t="s">
        <v>751</v>
      </c>
      <c r="C343" s="560" t="s">
        <v>751</v>
      </c>
      <c r="D343" s="560" t="s">
        <v>751</v>
      </c>
      <c r="E343" s="560" t="s">
        <v>751</v>
      </c>
      <c r="F343" s="560" t="s">
        <v>751</v>
      </c>
      <c r="G343" s="560" t="s">
        <v>751</v>
      </c>
      <c r="H343" s="560" t="s">
        <v>751</v>
      </c>
      <c r="I343" s="560" t="s">
        <v>751</v>
      </c>
      <c r="J343" s="560" t="s">
        <v>751</v>
      </c>
      <c r="K343" s="560" t="s">
        <v>751</v>
      </c>
      <c r="L343" s="560" t="s">
        <v>751</v>
      </c>
      <c r="M343" s="560" t="s">
        <v>751</v>
      </c>
      <c r="N343" s="560" t="s">
        <v>751</v>
      </c>
      <c r="O343" s="560" t="s">
        <v>751</v>
      </c>
      <c r="P343" s="560" t="s">
        <v>751</v>
      </c>
      <c r="Q343" s="560" t="s">
        <v>751</v>
      </c>
      <c r="R343" s="560" t="s">
        <v>751</v>
      </c>
      <c r="S343" s="560" t="s">
        <v>751</v>
      </c>
      <c r="T343" s="560" t="s">
        <v>751</v>
      </c>
      <c r="U343" s="560" t="s">
        <v>751</v>
      </c>
      <c r="V343" s="560" t="s">
        <v>751</v>
      </c>
      <c r="W343" s="570"/>
      <c r="X343" s="570"/>
      <c r="Y343" s="570"/>
      <c r="Z343" s="565"/>
      <c r="AA343" s="565"/>
      <c r="AB343" s="560" t="s">
        <v>751</v>
      </c>
      <c r="AC343" s="565"/>
      <c r="AD343" s="565"/>
      <c r="AE343" s="560" t="s">
        <v>751</v>
      </c>
      <c r="AF343" s="560" t="s">
        <v>751</v>
      </c>
      <c r="AG343" s="560" t="s">
        <v>751</v>
      </c>
      <c r="AH343" s="560" t="s">
        <v>751</v>
      </c>
      <c r="AI343" s="565"/>
      <c r="AJ343" s="565"/>
      <c r="AK343" s="560" t="s">
        <v>751</v>
      </c>
      <c r="AL343" s="565"/>
      <c r="AM343" s="565"/>
      <c r="AN343" s="560" t="s">
        <v>751</v>
      </c>
      <c r="AO343" s="565"/>
      <c r="AP343" s="565"/>
      <c r="AQ343" s="560" t="s">
        <v>751</v>
      </c>
      <c r="AR343" s="566">
        <v>42229</v>
      </c>
      <c r="AS343" s="560" t="s">
        <v>751</v>
      </c>
      <c r="AT343" s="560" t="s">
        <v>751</v>
      </c>
      <c r="AU343" s="560" t="s">
        <v>751</v>
      </c>
      <c r="AV343" s="560" t="s">
        <v>751</v>
      </c>
      <c r="AW343" s="560" t="s">
        <v>751</v>
      </c>
      <c r="AX343" s="560" t="s">
        <v>751</v>
      </c>
      <c r="AY343" s="560" t="s">
        <v>751</v>
      </c>
      <c r="AZ343" s="560" t="s">
        <v>751</v>
      </c>
      <c r="BA343" s="560" t="s">
        <v>751</v>
      </c>
      <c r="BB343" s="565"/>
      <c r="BC343" s="565"/>
      <c r="BD343" s="560" t="s">
        <v>751</v>
      </c>
      <c r="BE343" s="564"/>
      <c r="BF343" s="564"/>
      <c r="BG343" s="560" t="s">
        <v>751</v>
      </c>
      <c r="BH343" s="564"/>
      <c r="BI343" s="564"/>
      <c r="BJ343" s="560" t="s">
        <v>751</v>
      </c>
      <c r="BK343" s="560" t="s">
        <v>751</v>
      </c>
      <c r="BL343" s="560" t="s">
        <v>751</v>
      </c>
      <c r="BM343" s="560" t="s">
        <v>751</v>
      </c>
      <c r="BN343" s="562"/>
      <c r="BO343" s="562"/>
      <c r="BP343" s="569" t="s">
        <v>764</v>
      </c>
      <c r="BQ343" s="560" t="s">
        <v>751</v>
      </c>
      <c r="BR343" s="560" t="s">
        <v>751</v>
      </c>
      <c r="BS343" s="560" t="s">
        <v>751</v>
      </c>
      <c r="BT343" s="561" t="s">
        <v>758</v>
      </c>
      <c r="BU343" s="561" t="s">
        <v>758</v>
      </c>
      <c r="BV343" s="567" t="s">
        <v>751</v>
      </c>
    </row>
    <row r="344" spans="1:74" x14ac:dyDescent="0.25">
      <c r="A344" s="566">
        <v>42230</v>
      </c>
      <c r="B344" s="560" t="s">
        <v>751</v>
      </c>
      <c r="C344" s="560" t="s">
        <v>751</v>
      </c>
      <c r="D344" s="560" t="s">
        <v>751</v>
      </c>
      <c r="E344" s="560" t="s">
        <v>751</v>
      </c>
      <c r="F344" s="560" t="s">
        <v>751</v>
      </c>
      <c r="G344" s="560" t="s">
        <v>751</v>
      </c>
      <c r="H344" s="560" t="s">
        <v>751</v>
      </c>
      <c r="I344" s="560" t="s">
        <v>751</v>
      </c>
      <c r="J344" s="560" t="s">
        <v>751</v>
      </c>
      <c r="K344" s="560" t="s">
        <v>751</v>
      </c>
      <c r="L344" s="560" t="s">
        <v>751</v>
      </c>
      <c r="M344" s="560" t="s">
        <v>751</v>
      </c>
      <c r="N344" s="560" t="s">
        <v>751</v>
      </c>
      <c r="O344" s="560" t="s">
        <v>751</v>
      </c>
      <c r="P344" s="560" t="s">
        <v>751</v>
      </c>
      <c r="Q344" s="560" t="s">
        <v>751</v>
      </c>
      <c r="R344" s="560" t="s">
        <v>751</v>
      </c>
      <c r="S344" s="560" t="s">
        <v>751</v>
      </c>
      <c r="T344" s="560" t="s">
        <v>751</v>
      </c>
      <c r="U344" s="560" t="s">
        <v>751</v>
      </c>
      <c r="V344" s="560" t="s">
        <v>751</v>
      </c>
      <c r="W344" s="570"/>
      <c r="X344" s="570"/>
      <c r="Y344" s="570"/>
      <c r="Z344" s="565"/>
      <c r="AA344" s="565"/>
      <c r="AB344" s="560" t="s">
        <v>751</v>
      </c>
      <c r="AC344" s="565"/>
      <c r="AD344" s="565"/>
      <c r="AE344" s="560" t="s">
        <v>751</v>
      </c>
      <c r="AF344" s="560" t="s">
        <v>751</v>
      </c>
      <c r="AG344" s="560" t="s">
        <v>751</v>
      </c>
      <c r="AH344" s="560" t="s">
        <v>751</v>
      </c>
      <c r="AI344" s="565"/>
      <c r="AJ344" s="565"/>
      <c r="AK344" s="560" t="s">
        <v>751</v>
      </c>
      <c r="AL344" s="565"/>
      <c r="AM344" s="565"/>
      <c r="AN344" s="560" t="s">
        <v>751</v>
      </c>
      <c r="AO344" s="565"/>
      <c r="AP344" s="565"/>
      <c r="AQ344" s="560" t="s">
        <v>751</v>
      </c>
      <c r="AR344" s="566">
        <v>42230</v>
      </c>
      <c r="AS344" s="560" t="s">
        <v>751</v>
      </c>
      <c r="AT344" s="560" t="s">
        <v>751</v>
      </c>
      <c r="AU344" s="560" t="s">
        <v>751</v>
      </c>
      <c r="AV344" s="560" t="s">
        <v>751</v>
      </c>
      <c r="AW344" s="560" t="s">
        <v>751</v>
      </c>
      <c r="AX344" s="560" t="s">
        <v>751</v>
      </c>
      <c r="AY344" s="560" t="s">
        <v>751</v>
      </c>
      <c r="AZ344" s="560" t="s">
        <v>751</v>
      </c>
      <c r="BA344" s="560" t="s">
        <v>751</v>
      </c>
      <c r="BB344" s="565"/>
      <c r="BC344" s="565"/>
      <c r="BD344" s="560" t="s">
        <v>751</v>
      </c>
      <c r="BE344" s="564"/>
      <c r="BF344" s="564"/>
      <c r="BG344" s="560" t="s">
        <v>751</v>
      </c>
      <c r="BH344" s="564"/>
      <c r="BI344" s="564"/>
      <c r="BJ344" s="560" t="s">
        <v>751</v>
      </c>
      <c r="BK344" s="560" t="s">
        <v>751</v>
      </c>
      <c r="BL344" s="560" t="s">
        <v>751</v>
      </c>
      <c r="BM344" s="560" t="s">
        <v>751</v>
      </c>
      <c r="BN344" s="562"/>
      <c r="BO344" s="562"/>
      <c r="BP344" s="560" t="s">
        <v>751</v>
      </c>
      <c r="BQ344" s="560" t="s">
        <v>751</v>
      </c>
      <c r="BR344" s="560" t="s">
        <v>751</v>
      </c>
      <c r="BS344" s="560" t="s">
        <v>751</v>
      </c>
      <c r="BT344" s="561" t="s">
        <v>758</v>
      </c>
      <c r="BU344" s="561" t="s">
        <v>758</v>
      </c>
      <c r="BV344" s="567" t="s">
        <v>751</v>
      </c>
    </row>
    <row r="345" spans="1:74" x14ac:dyDescent="0.25">
      <c r="A345" s="566">
        <v>42231</v>
      </c>
      <c r="B345" s="560" t="s">
        <v>751</v>
      </c>
      <c r="C345" s="560" t="s">
        <v>751</v>
      </c>
      <c r="D345" s="560" t="s">
        <v>751</v>
      </c>
      <c r="E345" s="560" t="s">
        <v>751</v>
      </c>
      <c r="F345" s="560" t="s">
        <v>751</v>
      </c>
      <c r="G345" s="560" t="s">
        <v>751</v>
      </c>
      <c r="H345" s="560" t="s">
        <v>751</v>
      </c>
      <c r="I345" s="560" t="s">
        <v>751</v>
      </c>
      <c r="J345" s="560" t="s">
        <v>751</v>
      </c>
      <c r="K345" s="560" t="s">
        <v>751</v>
      </c>
      <c r="L345" s="560" t="s">
        <v>751</v>
      </c>
      <c r="M345" s="560" t="s">
        <v>751</v>
      </c>
      <c r="N345" s="560" t="s">
        <v>751</v>
      </c>
      <c r="O345" s="560" t="s">
        <v>751</v>
      </c>
      <c r="P345" s="560" t="s">
        <v>751</v>
      </c>
      <c r="Q345" s="560" t="s">
        <v>751</v>
      </c>
      <c r="R345" s="560" t="s">
        <v>751</v>
      </c>
      <c r="S345" s="560" t="s">
        <v>751</v>
      </c>
      <c r="T345" s="560" t="s">
        <v>751</v>
      </c>
      <c r="U345" s="560" t="s">
        <v>751</v>
      </c>
      <c r="V345" s="560" t="s">
        <v>751</v>
      </c>
      <c r="W345" s="570"/>
      <c r="X345" s="570"/>
      <c r="Y345" s="570"/>
      <c r="Z345" s="565"/>
      <c r="AA345" s="565"/>
      <c r="AB345" s="561" t="s">
        <v>758</v>
      </c>
      <c r="AC345" s="565"/>
      <c r="AD345" s="565"/>
      <c r="AE345" s="560" t="s">
        <v>751</v>
      </c>
      <c r="AF345" s="560" t="s">
        <v>751</v>
      </c>
      <c r="AG345" s="560" t="s">
        <v>751</v>
      </c>
      <c r="AH345" s="560" t="s">
        <v>751</v>
      </c>
      <c r="AI345" s="565"/>
      <c r="AJ345" s="565"/>
      <c r="AK345" s="560" t="s">
        <v>751</v>
      </c>
      <c r="AL345" s="565"/>
      <c r="AM345" s="565"/>
      <c r="AN345" s="560" t="s">
        <v>751</v>
      </c>
      <c r="AO345" s="565"/>
      <c r="AP345" s="565"/>
      <c r="AQ345" s="560" t="s">
        <v>751</v>
      </c>
      <c r="AR345" s="566">
        <v>42231</v>
      </c>
      <c r="AS345" s="560" t="s">
        <v>751</v>
      </c>
      <c r="AT345" s="560" t="s">
        <v>751</v>
      </c>
      <c r="AU345" s="560" t="s">
        <v>751</v>
      </c>
      <c r="AV345" s="560" t="s">
        <v>751</v>
      </c>
      <c r="AW345" s="560" t="s">
        <v>751</v>
      </c>
      <c r="AX345" s="560" t="s">
        <v>751</v>
      </c>
      <c r="AY345" s="560" t="s">
        <v>751</v>
      </c>
      <c r="AZ345" s="560" t="s">
        <v>751</v>
      </c>
      <c r="BA345" s="560" t="s">
        <v>751</v>
      </c>
      <c r="BB345" s="565"/>
      <c r="BC345" s="565"/>
      <c r="BD345" s="560" t="s">
        <v>751</v>
      </c>
      <c r="BE345" s="564"/>
      <c r="BF345" s="564"/>
      <c r="BG345" s="560" t="s">
        <v>751</v>
      </c>
      <c r="BH345" s="564"/>
      <c r="BI345" s="564"/>
      <c r="BJ345" s="560" t="s">
        <v>751</v>
      </c>
      <c r="BK345" s="560" t="s">
        <v>751</v>
      </c>
      <c r="BL345" s="560" t="s">
        <v>751</v>
      </c>
      <c r="BM345" s="560" t="s">
        <v>751</v>
      </c>
      <c r="BN345" s="562"/>
      <c r="BO345" s="562"/>
      <c r="BP345" s="560" t="s">
        <v>751</v>
      </c>
      <c r="BQ345" s="560" t="s">
        <v>751</v>
      </c>
      <c r="BR345" s="560" t="s">
        <v>751</v>
      </c>
      <c r="BS345" s="560" t="s">
        <v>751</v>
      </c>
      <c r="BT345" s="561" t="s">
        <v>758</v>
      </c>
      <c r="BU345" s="561" t="s">
        <v>758</v>
      </c>
      <c r="BV345" s="567" t="s">
        <v>751</v>
      </c>
    </row>
    <row r="346" spans="1:74" x14ac:dyDescent="0.25">
      <c r="A346" s="566">
        <v>42232</v>
      </c>
      <c r="B346" s="560" t="s">
        <v>751</v>
      </c>
      <c r="C346" s="560" t="s">
        <v>751</v>
      </c>
      <c r="D346" s="560" t="s">
        <v>751</v>
      </c>
      <c r="E346" s="560" t="s">
        <v>751</v>
      </c>
      <c r="F346" s="560" t="s">
        <v>751</v>
      </c>
      <c r="G346" s="560" t="s">
        <v>751</v>
      </c>
      <c r="H346" s="560" t="s">
        <v>751</v>
      </c>
      <c r="I346" s="560" t="s">
        <v>751</v>
      </c>
      <c r="J346" s="560" t="s">
        <v>751</v>
      </c>
      <c r="K346" s="560" t="s">
        <v>751</v>
      </c>
      <c r="L346" s="560" t="s">
        <v>751</v>
      </c>
      <c r="M346" s="560" t="s">
        <v>751</v>
      </c>
      <c r="N346" s="560" t="s">
        <v>751</v>
      </c>
      <c r="O346" s="560" t="s">
        <v>751</v>
      </c>
      <c r="P346" s="560" t="s">
        <v>751</v>
      </c>
      <c r="Q346" s="560" t="s">
        <v>751</v>
      </c>
      <c r="R346" s="560" t="s">
        <v>751</v>
      </c>
      <c r="S346" s="560" t="s">
        <v>751</v>
      </c>
      <c r="T346" s="560" t="s">
        <v>751</v>
      </c>
      <c r="U346" s="560" t="s">
        <v>751</v>
      </c>
      <c r="V346" s="560" t="s">
        <v>751</v>
      </c>
      <c r="W346" s="570"/>
      <c r="X346" s="570"/>
      <c r="Y346" s="570"/>
      <c r="Z346" s="565"/>
      <c r="AA346" s="565"/>
      <c r="AB346" s="560" t="s">
        <v>751</v>
      </c>
      <c r="AC346" s="565"/>
      <c r="AD346" s="565"/>
      <c r="AE346" s="560" t="s">
        <v>751</v>
      </c>
      <c r="AF346" s="560" t="s">
        <v>751</v>
      </c>
      <c r="AG346" s="560" t="s">
        <v>751</v>
      </c>
      <c r="AH346" s="560" t="s">
        <v>751</v>
      </c>
      <c r="AI346" s="565"/>
      <c r="AJ346" s="565"/>
      <c r="AK346" s="560" t="s">
        <v>751</v>
      </c>
      <c r="AL346" s="565"/>
      <c r="AM346" s="565"/>
      <c r="AN346" s="560" t="s">
        <v>751</v>
      </c>
      <c r="AO346" s="565"/>
      <c r="AP346" s="565"/>
      <c r="AQ346" s="560" t="s">
        <v>751</v>
      </c>
      <c r="AR346" s="566">
        <v>42232</v>
      </c>
      <c r="AS346" s="560" t="s">
        <v>751</v>
      </c>
      <c r="AT346" s="560" t="s">
        <v>751</v>
      </c>
      <c r="AU346" s="560" t="s">
        <v>751</v>
      </c>
      <c r="AV346" s="560" t="s">
        <v>751</v>
      </c>
      <c r="AW346" s="560" t="s">
        <v>751</v>
      </c>
      <c r="AX346" s="560" t="s">
        <v>751</v>
      </c>
      <c r="AY346" s="560" t="s">
        <v>751</v>
      </c>
      <c r="AZ346" s="560" t="s">
        <v>751</v>
      </c>
      <c r="BA346" s="560" t="s">
        <v>751</v>
      </c>
      <c r="BB346" s="565"/>
      <c r="BC346" s="565"/>
      <c r="BD346" s="560" t="s">
        <v>751</v>
      </c>
      <c r="BE346" s="564"/>
      <c r="BF346" s="564"/>
      <c r="BG346" s="560" t="s">
        <v>751</v>
      </c>
      <c r="BH346" s="564"/>
      <c r="BI346" s="564"/>
      <c r="BJ346" s="560" t="s">
        <v>751</v>
      </c>
      <c r="BK346" s="560" t="s">
        <v>751</v>
      </c>
      <c r="BL346" s="560" t="s">
        <v>751</v>
      </c>
      <c r="BM346" s="560" t="s">
        <v>751</v>
      </c>
      <c r="BN346" s="562"/>
      <c r="BO346" s="562"/>
      <c r="BP346" s="560" t="s">
        <v>751</v>
      </c>
      <c r="BQ346" s="560" t="s">
        <v>751</v>
      </c>
      <c r="BR346" s="560" t="s">
        <v>751</v>
      </c>
      <c r="BS346" s="560" t="s">
        <v>751</v>
      </c>
      <c r="BT346" s="561" t="s">
        <v>758</v>
      </c>
      <c r="BU346" s="561" t="s">
        <v>758</v>
      </c>
      <c r="BV346" s="567" t="s">
        <v>751</v>
      </c>
    </row>
    <row r="347" spans="1:74" x14ac:dyDescent="0.25">
      <c r="A347" s="566">
        <v>42233</v>
      </c>
      <c r="B347" s="567" t="s">
        <v>751</v>
      </c>
      <c r="C347" s="567" t="s">
        <v>751</v>
      </c>
      <c r="D347" s="560" t="s">
        <v>751</v>
      </c>
      <c r="E347" s="560" t="s">
        <v>751</v>
      </c>
      <c r="F347" s="560" t="s">
        <v>751</v>
      </c>
      <c r="G347" s="560" t="s">
        <v>751</v>
      </c>
      <c r="H347" s="560" t="s">
        <v>751</v>
      </c>
      <c r="I347" s="560" t="s">
        <v>751</v>
      </c>
      <c r="J347" s="560" t="s">
        <v>751</v>
      </c>
      <c r="K347" s="560" t="s">
        <v>751</v>
      </c>
      <c r="L347" s="560" t="s">
        <v>751</v>
      </c>
      <c r="M347" s="560" t="s">
        <v>751</v>
      </c>
      <c r="N347" s="560" t="s">
        <v>751</v>
      </c>
      <c r="O347" s="560" t="s">
        <v>751</v>
      </c>
      <c r="P347" s="560" t="s">
        <v>751</v>
      </c>
      <c r="Q347" s="560" t="s">
        <v>751</v>
      </c>
      <c r="R347" s="560" t="s">
        <v>751</v>
      </c>
      <c r="S347" s="560" t="s">
        <v>751</v>
      </c>
      <c r="T347" s="560" t="s">
        <v>751</v>
      </c>
      <c r="U347" s="560" t="s">
        <v>751</v>
      </c>
      <c r="V347" s="560" t="s">
        <v>751</v>
      </c>
      <c r="W347" s="570"/>
      <c r="X347" s="570"/>
      <c r="Y347" s="570"/>
      <c r="Z347" s="565"/>
      <c r="AA347" s="565"/>
      <c r="AB347" s="560" t="s">
        <v>751</v>
      </c>
      <c r="AC347" s="565"/>
      <c r="AD347" s="565"/>
      <c r="AE347" s="560" t="s">
        <v>751</v>
      </c>
      <c r="AF347" s="560" t="s">
        <v>751</v>
      </c>
      <c r="AG347" s="560" t="s">
        <v>751</v>
      </c>
      <c r="AH347" s="560" t="s">
        <v>751</v>
      </c>
      <c r="AI347" s="565"/>
      <c r="AJ347" s="565"/>
      <c r="AK347" s="560" t="s">
        <v>751</v>
      </c>
      <c r="AL347" s="565"/>
      <c r="AM347" s="565"/>
      <c r="AN347" s="560" t="s">
        <v>751</v>
      </c>
      <c r="AO347" s="565"/>
      <c r="AP347" s="565"/>
      <c r="AQ347" s="560" t="s">
        <v>751</v>
      </c>
      <c r="AR347" s="566">
        <v>42233</v>
      </c>
      <c r="AS347" s="560" t="s">
        <v>751</v>
      </c>
      <c r="AT347" s="560" t="s">
        <v>751</v>
      </c>
      <c r="AU347" s="560" t="s">
        <v>751</v>
      </c>
      <c r="AV347" s="560" t="s">
        <v>751</v>
      </c>
      <c r="AW347" s="560" t="s">
        <v>751</v>
      </c>
      <c r="AX347" s="560" t="s">
        <v>751</v>
      </c>
      <c r="AY347" s="560" t="s">
        <v>751</v>
      </c>
      <c r="AZ347" s="560" t="s">
        <v>751</v>
      </c>
      <c r="BA347" s="560" t="s">
        <v>751</v>
      </c>
      <c r="BB347" s="565"/>
      <c r="BC347" s="565"/>
      <c r="BD347" s="560" t="s">
        <v>751</v>
      </c>
      <c r="BE347" s="564"/>
      <c r="BF347" s="564"/>
      <c r="BG347" s="560" t="s">
        <v>751</v>
      </c>
      <c r="BH347" s="564"/>
      <c r="BI347" s="564"/>
      <c r="BJ347" s="560" t="s">
        <v>751</v>
      </c>
      <c r="BK347" s="560" t="s">
        <v>751</v>
      </c>
      <c r="BL347" s="560" t="s">
        <v>751</v>
      </c>
      <c r="BM347" s="560" t="s">
        <v>751</v>
      </c>
      <c r="BN347" s="562"/>
      <c r="BO347" s="562"/>
      <c r="BP347" s="560" t="s">
        <v>751</v>
      </c>
      <c r="BQ347" s="560" t="s">
        <v>751</v>
      </c>
      <c r="BR347" s="560" t="s">
        <v>751</v>
      </c>
      <c r="BS347" s="560" t="s">
        <v>751</v>
      </c>
      <c r="BT347" s="561" t="s">
        <v>758</v>
      </c>
      <c r="BU347" s="561" t="s">
        <v>758</v>
      </c>
      <c r="BV347" s="567" t="s">
        <v>751</v>
      </c>
    </row>
    <row r="348" spans="1:74" x14ac:dyDescent="0.25">
      <c r="A348" s="566">
        <v>42234</v>
      </c>
      <c r="B348" s="567" t="s">
        <v>751</v>
      </c>
      <c r="C348" s="567" t="s">
        <v>751</v>
      </c>
      <c r="D348" s="560" t="s">
        <v>751</v>
      </c>
      <c r="E348" s="560" t="s">
        <v>751</v>
      </c>
      <c r="F348" s="560" t="s">
        <v>751</v>
      </c>
      <c r="G348" s="560" t="s">
        <v>751</v>
      </c>
      <c r="H348" s="560" t="s">
        <v>751</v>
      </c>
      <c r="I348" s="560" t="s">
        <v>751</v>
      </c>
      <c r="J348" s="560" t="s">
        <v>751</v>
      </c>
      <c r="K348" s="560" t="s">
        <v>751</v>
      </c>
      <c r="L348" s="560" t="s">
        <v>751</v>
      </c>
      <c r="M348" s="560" t="s">
        <v>751</v>
      </c>
      <c r="N348" s="560" t="s">
        <v>751</v>
      </c>
      <c r="O348" s="560" t="s">
        <v>751</v>
      </c>
      <c r="P348" s="560" t="s">
        <v>751</v>
      </c>
      <c r="Q348" s="560" t="s">
        <v>751</v>
      </c>
      <c r="R348" s="560" t="s">
        <v>751</v>
      </c>
      <c r="S348" s="560" t="s">
        <v>751</v>
      </c>
      <c r="T348" s="560" t="s">
        <v>751</v>
      </c>
      <c r="U348" s="560" t="s">
        <v>751</v>
      </c>
      <c r="V348" s="560" t="s">
        <v>751</v>
      </c>
      <c r="W348" s="560" t="s">
        <v>751</v>
      </c>
      <c r="X348" s="560" t="s">
        <v>751</v>
      </c>
      <c r="Y348" s="560" t="s">
        <v>751</v>
      </c>
      <c r="Z348" s="565"/>
      <c r="AA348" s="565"/>
      <c r="AB348" s="560" t="s">
        <v>751</v>
      </c>
      <c r="AC348" s="565"/>
      <c r="AD348" s="565"/>
      <c r="AE348" s="560" t="s">
        <v>751</v>
      </c>
      <c r="AF348" s="560" t="s">
        <v>751</v>
      </c>
      <c r="AG348" s="560" t="s">
        <v>751</v>
      </c>
      <c r="AH348" s="560" t="s">
        <v>751</v>
      </c>
      <c r="AI348" s="565"/>
      <c r="AJ348" s="565"/>
      <c r="AK348" s="560" t="s">
        <v>751</v>
      </c>
      <c r="AL348" s="565"/>
      <c r="AM348" s="565"/>
      <c r="AN348" s="560" t="s">
        <v>751</v>
      </c>
      <c r="AO348" s="565"/>
      <c r="AP348" s="565"/>
      <c r="AQ348" s="560" t="s">
        <v>751</v>
      </c>
      <c r="AR348" s="566">
        <v>42234</v>
      </c>
      <c r="AS348" s="560" t="s">
        <v>751</v>
      </c>
      <c r="AT348" s="560" t="s">
        <v>751</v>
      </c>
      <c r="AU348" s="560" t="s">
        <v>751</v>
      </c>
      <c r="AV348" s="560" t="s">
        <v>751</v>
      </c>
      <c r="AW348" s="560" t="s">
        <v>751</v>
      </c>
      <c r="AX348" s="560" t="s">
        <v>751</v>
      </c>
      <c r="AY348" s="560" t="s">
        <v>751</v>
      </c>
      <c r="AZ348" s="560" t="s">
        <v>751</v>
      </c>
      <c r="BA348" s="560" t="s">
        <v>751</v>
      </c>
      <c r="BB348" s="565"/>
      <c r="BC348" s="565"/>
      <c r="BD348" s="560" t="s">
        <v>751</v>
      </c>
      <c r="BE348" s="564"/>
      <c r="BF348" s="564"/>
      <c r="BG348" s="560" t="s">
        <v>751</v>
      </c>
      <c r="BH348" s="564"/>
      <c r="BI348" s="564"/>
      <c r="BJ348" s="560" t="s">
        <v>751</v>
      </c>
      <c r="BK348" s="560" t="s">
        <v>751</v>
      </c>
      <c r="BL348" s="560" t="s">
        <v>751</v>
      </c>
      <c r="BM348" s="560" t="s">
        <v>751</v>
      </c>
      <c r="BN348" s="562"/>
      <c r="BO348" s="562"/>
      <c r="BP348" s="560" t="s">
        <v>751</v>
      </c>
      <c r="BQ348" s="560" t="s">
        <v>751</v>
      </c>
      <c r="BR348" s="560" t="s">
        <v>751</v>
      </c>
      <c r="BS348" s="560" t="s">
        <v>751</v>
      </c>
      <c r="BT348" s="561" t="s">
        <v>758</v>
      </c>
      <c r="BU348" s="561" t="s">
        <v>758</v>
      </c>
      <c r="BV348" s="567" t="s">
        <v>751</v>
      </c>
    </row>
    <row r="349" spans="1:74" x14ac:dyDescent="0.25">
      <c r="A349" s="566">
        <v>42235</v>
      </c>
      <c r="B349" s="560" t="s">
        <v>751</v>
      </c>
      <c r="C349" s="560" t="s">
        <v>751</v>
      </c>
      <c r="D349" s="560" t="s">
        <v>751</v>
      </c>
      <c r="E349" s="560" t="s">
        <v>751</v>
      </c>
      <c r="F349" s="560" t="s">
        <v>751</v>
      </c>
      <c r="G349" s="560" t="s">
        <v>751</v>
      </c>
      <c r="H349" s="560" t="s">
        <v>751</v>
      </c>
      <c r="I349" s="560" t="s">
        <v>751</v>
      </c>
      <c r="J349" s="560" t="s">
        <v>751</v>
      </c>
      <c r="K349" s="560" t="s">
        <v>751</v>
      </c>
      <c r="L349" s="560" t="s">
        <v>751</v>
      </c>
      <c r="M349" s="560" t="s">
        <v>751</v>
      </c>
      <c r="N349" s="560" t="s">
        <v>751</v>
      </c>
      <c r="O349" s="560" t="s">
        <v>751</v>
      </c>
      <c r="P349" s="560" t="s">
        <v>751</v>
      </c>
      <c r="Q349" s="560" t="s">
        <v>751</v>
      </c>
      <c r="R349" s="560" t="s">
        <v>751</v>
      </c>
      <c r="S349" s="560" t="s">
        <v>751</v>
      </c>
      <c r="T349" s="560" t="s">
        <v>751</v>
      </c>
      <c r="U349" s="560" t="s">
        <v>751</v>
      </c>
      <c r="V349" s="560" t="s">
        <v>751</v>
      </c>
      <c r="W349" s="560" t="s">
        <v>751</v>
      </c>
      <c r="X349" s="560" t="s">
        <v>751</v>
      </c>
      <c r="Y349" s="560" t="s">
        <v>751</v>
      </c>
      <c r="Z349" s="565"/>
      <c r="AA349" s="565"/>
      <c r="AB349" s="560" t="s">
        <v>751</v>
      </c>
      <c r="AC349" s="565"/>
      <c r="AD349" s="565"/>
      <c r="AE349" s="560" t="s">
        <v>751</v>
      </c>
      <c r="AF349" s="560" t="s">
        <v>751</v>
      </c>
      <c r="AG349" s="560" t="s">
        <v>751</v>
      </c>
      <c r="AH349" s="560" t="s">
        <v>751</v>
      </c>
      <c r="AI349" s="565"/>
      <c r="AJ349" s="565"/>
      <c r="AK349" s="560" t="s">
        <v>751</v>
      </c>
      <c r="AL349" s="565"/>
      <c r="AM349" s="565"/>
      <c r="AN349" s="560" t="s">
        <v>751</v>
      </c>
      <c r="AO349" s="565"/>
      <c r="AP349" s="565"/>
      <c r="AQ349" s="560" t="s">
        <v>751</v>
      </c>
      <c r="AR349" s="566">
        <v>42235</v>
      </c>
      <c r="AS349" s="560" t="s">
        <v>751</v>
      </c>
      <c r="AT349" s="560" t="s">
        <v>751</v>
      </c>
      <c r="AU349" s="560" t="s">
        <v>751</v>
      </c>
      <c r="AV349" s="560" t="s">
        <v>751</v>
      </c>
      <c r="AW349" s="560" t="s">
        <v>751</v>
      </c>
      <c r="AX349" s="560" t="s">
        <v>751</v>
      </c>
      <c r="AY349" s="560" t="s">
        <v>751</v>
      </c>
      <c r="AZ349" s="560" t="s">
        <v>751</v>
      </c>
      <c r="BA349" s="560" t="s">
        <v>751</v>
      </c>
      <c r="BB349" s="565"/>
      <c r="BC349" s="565"/>
      <c r="BD349" s="560" t="s">
        <v>751</v>
      </c>
      <c r="BE349" s="564"/>
      <c r="BF349" s="564"/>
      <c r="BG349" s="560" t="s">
        <v>751</v>
      </c>
      <c r="BH349" s="564"/>
      <c r="BI349" s="564"/>
      <c r="BJ349" s="560" t="s">
        <v>751</v>
      </c>
      <c r="BK349" s="560" t="s">
        <v>751</v>
      </c>
      <c r="BL349" s="560" t="s">
        <v>751</v>
      </c>
      <c r="BM349" s="560" t="s">
        <v>751</v>
      </c>
      <c r="BN349" s="567" t="s">
        <v>751</v>
      </c>
      <c r="BO349" s="562"/>
      <c r="BP349" s="560" t="s">
        <v>751</v>
      </c>
      <c r="BQ349" s="560" t="s">
        <v>751</v>
      </c>
      <c r="BR349" s="560" t="s">
        <v>751</v>
      </c>
      <c r="BS349" s="560" t="s">
        <v>751</v>
      </c>
      <c r="BT349" s="561" t="s">
        <v>758</v>
      </c>
      <c r="BU349" s="561" t="s">
        <v>758</v>
      </c>
      <c r="BV349" s="567" t="s">
        <v>751</v>
      </c>
    </row>
    <row r="350" spans="1:74" x14ac:dyDescent="0.25">
      <c r="A350" s="566">
        <v>42236</v>
      </c>
      <c r="B350" s="560" t="s">
        <v>751</v>
      </c>
      <c r="C350" s="560" t="s">
        <v>751</v>
      </c>
      <c r="D350" s="560" t="s">
        <v>751</v>
      </c>
      <c r="E350" s="560" t="s">
        <v>751</v>
      </c>
      <c r="F350" s="560" t="s">
        <v>751</v>
      </c>
      <c r="G350" s="560" t="s">
        <v>751</v>
      </c>
      <c r="H350" s="560" t="s">
        <v>751</v>
      </c>
      <c r="I350" s="560" t="s">
        <v>751</v>
      </c>
      <c r="J350" s="560" t="s">
        <v>751</v>
      </c>
      <c r="K350" s="560" t="s">
        <v>751</v>
      </c>
      <c r="L350" s="560" t="s">
        <v>751</v>
      </c>
      <c r="M350" s="560" t="s">
        <v>751</v>
      </c>
      <c r="N350" s="560" t="s">
        <v>751</v>
      </c>
      <c r="O350" s="560" t="s">
        <v>751</v>
      </c>
      <c r="P350" s="560" t="s">
        <v>751</v>
      </c>
      <c r="Q350" s="560" t="s">
        <v>751</v>
      </c>
      <c r="R350" s="560" t="s">
        <v>751</v>
      </c>
      <c r="S350" s="560" t="s">
        <v>751</v>
      </c>
      <c r="T350" s="560" t="s">
        <v>751</v>
      </c>
      <c r="U350" s="560" t="s">
        <v>751</v>
      </c>
      <c r="V350" s="560" t="s">
        <v>751</v>
      </c>
      <c r="W350" s="560" t="s">
        <v>751</v>
      </c>
      <c r="X350" s="560" t="s">
        <v>751</v>
      </c>
      <c r="Y350" s="560" t="s">
        <v>751</v>
      </c>
      <c r="Z350" s="565"/>
      <c r="AA350" s="565"/>
      <c r="AB350" s="560" t="s">
        <v>751</v>
      </c>
      <c r="AC350" s="565"/>
      <c r="AD350" s="565"/>
      <c r="AE350" s="560" t="s">
        <v>751</v>
      </c>
      <c r="AF350" s="560" t="s">
        <v>751</v>
      </c>
      <c r="AG350" s="560" t="s">
        <v>751</v>
      </c>
      <c r="AH350" s="560" t="s">
        <v>751</v>
      </c>
      <c r="AI350" s="565"/>
      <c r="AJ350" s="565"/>
      <c r="AK350" s="560" t="s">
        <v>751</v>
      </c>
      <c r="AL350" s="565"/>
      <c r="AM350" s="565"/>
      <c r="AN350" s="560" t="s">
        <v>751</v>
      </c>
      <c r="AO350" s="565"/>
      <c r="AP350" s="565"/>
      <c r="AQ350" s="560" t="s">
        <v>751</v>
      </c>
      <c r="AR350" s="566">
        <v>42236</v>
      </c>
      <c r="AS350" s="560" t="s">
        <v>751</v>
      </c>
      <c r="AT350" s="560" t="s">
        <v>751</v>
      </c>
      <c r="AU350" s="560" t="s">
        <v>751</v>
      </c>
      <c r="AV350" s="560" t="s">
        <v>751</v>
      </c>
      <c r="AW350" s="560" t="s">
        <v>751</v>
      </c>
      <c r="AX350" s="560" t="s">
        <v>751</v>
      </c>
      <c r="AY350" s="560" t="s">
        <v>751</v>
      </c>
      <c r="AZ350" s="560" t="s">
        <v>751</v>
      </c>
      <c r="BA350" s="560" t="s">
        <v>751</v>
      </c>
      <c r="BB350" s="565"/>
      <c r="BC350" s="565"/>
      <c r="BD350" s="560" t="s">
        <v>751</v>
      </c>
      <c r="BE350" s="564"/>
      <c r="BF350" s="564"/>
      <c r="BG350" s="560" t="s">
        <v>751</v>
      </c>
      <c r="BH350" s="564"/>
      <c r="BI350" s="564"/>
      <c r="BJ350" s="560" t="s">
        <v>751</v>
      </c>
      <c r="BK350" s="560" t="s">
        <v>751</v>
      </c>
      <c r="BL350" s="560" t="s">
        <v>751</v>
      </c>
      <c r="BM350" s="560" t="s">
        <v>751</v>
      </c>
      <c r="BN350" s="563"/>
      <c r="BO350" s="562"/>
      <c r="BP350" s="560" t="s">
        <v>751</v>
      </c>
      <c r="BQ350" s="560" t="s">
        <v>751</v>
      </c>
      <c r="BR350" s="560" t="s">
        <v>751</v>
      </c>
      <c r="BS350" s="560" t="s">
        <v>751</v>
      </c>
      <c r="BT350" s="561" t="s">
        <v>758</v>
      </c>
      <c r="BU350" s="561" t="s">
        <v>758</v>
      </c>
      <c r="BV350" s="567" t="s">
        <v>751</v>
      </c>
    </row>
    <row r="351" spans="1:74" x14ac:dyDescent="0.25">
      <c r="A351" s="566">
        <v>42237</v>
      </c>
      <c r="B351" s="560" t="s">
        <v>751</v>
      </c>
      <c r="C351" s="560" t="s">
        <v>751</v>
      </c>
      <c r="D351" s="560" t="s">
        <v>751</v>
      </c>
      <c r="E351" s="560" t="s">
        <v>751</v>
      </c>
      <c r="F351" s="560" t="s">
        <v>751</v>
      </c>
      <c r="G351" s="560" t="s">
        <v>751</v>
      </c>
      <c r="H351" s="560" t="s">
        <v>751</v>
      </c>
      <c r="I351" s="560" t="s">
        <v>751</v>
      </c>
      <c r="J351" s="560" t="s">
        <v>751</v>
      </c>
      <c r="K351" s="560" t="s">
        <v>751</v>
      </c>
      <c r="L351" s="560" t="s">
        <v>751</v>
      </c>
      <c r="M351" s="560" t="s">
        <v>751</v>
      </c>
      <c r="N351" s="560" t="s">
        <v>751</v>
      </c>
      <c r="O351" s="560" t="s">
        <v>751</v>
      </c>
      <c r="P351" s="560" t="s">
        <v>751</v>
      </c>
      <c r="Q351" s="560" t="s">
        <v>751</v>
      </c>
      <c r="R351" s="560" t="s">
        <v>751</v>
      </c>
      <c r="S351" s="560" t="s">
        <v>751</v>
      </c>
      <c r="T351" s="560" t="s">
        <v>751</v>
      </c>
      <c r="U351" s="560" t="s">
        <v>751</v>
      </c>
      <c r="V351" s="560" t="s">
        <v>751</v>
      </c>
      <c r="W351" s="560" t="s">
        <v>751</v>
      </c>
      <c r="X351" s="560" t="s">
        <v>751</v>
      </c>
      <c r="Y351" s="560" t="s">
        <v>751</v>
      </c>
      <c r="Z351" s="565"/>
      <c r="AA351" s="565"/>
      <c r="AB351" s="560" t="s">
        <v>751</v>
      </c>
      <c r="AC351" s="565"/>
      <c r="AD351" s="565"/>
      <c r="AE351" s="560" t="s">
        <v>751</v>
      </c>
      <c r="AF351" s="560" t="s">
        <v>751</v>
      </c>
      <c r="AG351" s="560" t="s">
        <v>751</v>
      </c>
      <c r="AH351" s="560" t="s">
        <v>751</v>
      </c>
      <c r="AI351" s="565"/>
      <c r="AJ351" s="565"/>
      <c r="AK351" s="560" t="s">
        <v>751</v>
      </c>
      <c r="AL351" s="565"/>
      <c r="AM351" s="565"/>
      <c r="AN351" s="560" t="s">
        <v>751</v>
      </c>
      <c r="AO351" s="565"/>
      <c r="AP351" s="565"/>
      <c r="AQ351" s="560" t="s">
        <v>751</v>
      </c>
      <c r="AR351" s="566">
        <v>42237</v>
      </c>
      <c r="AS351" s="560" t="s">
        <v>751</v>
      </c>
      <c r="AT351" s="560" t="s">
        <v>751</v>
      </c>
      <c r="AU351" s="560" t="s">
        <v>751</v>
      </c>
      <c r="AV351" s="560" t="s">
        <v>751</v>
      </c>
      <c r="AW351" s="560" t="s">
        <v>751</v>
      </c>
      <c r="AX351" s="560" t="s">
        <v>751</v>
      </c>
      <c r="AY351" s="560" t="s">
        <v>751</v>
      </c>
      <c r="AZ351" s="560" t="s">
        <v>751</v>
      </c>
      <c r="BA351" s="560" t="s">
        <v>751</v>
      </c>
      <c r="BB351" s="565"/>
      <c r="BC351" s="565"/>
      <c r="BD351" s="560" t="s">
        <v>751</v>
      </c>
      <c r="BE351" s="564"/>
      <c r="BF351" s="564"/>
      <c r="BG351" s="560" t="s">
        <v>751</v>
      </c>
      <c r="BH351" s="564"/>
      <c r="BI351" s="564"/>
      <c r="BJ351" s="560" t="s">
        <v>751</v>
      </c>
      <c r="BK351" s="560" t="s">
        <v>751</v>
      </c>
      <c r="BL351" s="560" t="s">
        <v>751</v>
      </c>
      <c r="BM351" s="560" t="s">
        <v>751</v>
      </c>
      <c r="BN351" s="563"/>
      <c r="BO351" s="562"/>
      <c r="BP351" s="560" t="s">
        <v>751</v>
      </c>
      <c r="BQ351" s="560" t="s">
        <v>751</v>
      </c>
      <c r="BR351" s="560" t="s">
        <v>751</v>
      </c>
      <c r="BS351" s="560" t="s">
        <v>751</v>
      </c>
      <c r="BT351" s="561" t="s">
        <v>758</v>
      </c>
      <c r="BU351" s="561" t="s">
        <v>758</v>
      </c>
      <c r="BV351" s="567" t="s">
        <v>751</v>
      </c>
    </row>
    <row r="352" spans="1:74" x14ac:dyDescent="0.25">
      <c r="A352" s="566">
        <v>42238</v>
      </c>
      <c r="B352" s="560" t="s">
        <v>751</v>
      </c>
      <c r="C352" s="560" t="s">
        <v>751</v>
      </c>
      <c r="D352" s="560" t="s">
        <v>751</v>
      </c>
      <c r="E352" s="560" t="s">
        <v>751</v>
      </c>
      <c r="F352" s="560" t="s">
        <v>751</v>
      </c>
      <c r="G352" s="560" t="s">
        <v>751</v>
      </c>
      <c r="H352" s="560" t="s">
        <v>751</v>
      </c>
      <c r="I352" s="560" t="s">
        <v>751</v>
      </c>
      <c r="J352" s="560" t="s">
        <v>751</v>
      </c>
      <c r="K352" s="560" t="s">
        <v>751</v>
      </c>
      <c r="L352" s="560" t="s">
        <v>751</v>
      </c>
      <c r="M352" s="560" t="s">
        <v>751</v>
      </c>
      <c r="N352" s="560" t="s">
        <v>751</v>
      </c>
      <c r="O352" s="560" t="s">
        <v>751</v>
      </c>
      <c r="P352" s="560" t="s">
        <v>751</v>
      </c>
      <c r="Q352" s="560" t="s">
        <v>751</v>
      </c>
      <c r="R352" s="560" t="s">
        <v>751</v>
      </c>
      <c r="S352" s="560" t="s">
        <v>751</v>
      </c>
      <c r="T352" s="560" t="s">
        <v>751</v>
      </c>
      <c r="U352" s="560" t="s">
        <v>751</v>
      </c>
      <c r="V352" s="560" t="s">
        <v>751</v>
      </c>
      <c r="W352" s="560" t="s">
        <v>751</v>
      </c>
      <c r="X352" s="560" t="s">
        <v>751</v>
      </c>
      <c r="Y352" s="560" t="s">
        <v>751</v>
      </c>
      <c r="Z352" s="565"/>
      <c r="AA352" s="565"/>
      <c r="AB352" s="560" t="s">
        <v>751</v>
      </c>
      <c r="AC352" s="565"/>
      <c r="AD352" s="565"/>
      <c r="AE352" s="560" t="s">
        <v>751</v>
      </c>
      <c r="AF352" s="560" t="s">
        <v>751</v>
      </c>
      <c r="AG352" s="560" t="s">
        <v>751</v>
      </c>
      <c r="AH352" s="560" t="s">
        <v>751</v>
      </c>
      <c r="AI352" s="565"/>
      <c r="AJ352" s="565"/>
      <c r="AK352" s="560" t="s">
        <v>751</v>
      </c>
      <c r="AL352" s="565"/>
      <c r="AM352" s="565"/>
      <c r="AN352" s="560" t="s">
        <v>751</v>
      </c>
      <c r="AO352" s="565"/>
      <c r="AP352" s="565"/>
      <c r="AQ352" s="560" t="s">
        <v>751</v>
      </c>
      <c r="AR352" s="566">
        <v>42238</v>
      </c>
      <c r="AS352" s="560" t="s">
        <v>751</v>
      </c>
      <c r="AT352" s="560" t="s">
        <v>751</v>
      </c>
      <c r="AU352" s="560" t="s">
        <v>751</v>
      </c>
      <c r="AV352" s="560" t="s">
        <v>751</v>
      </c>
      <c r="AW352" s="560" t="s">
        <v>751</v>
      </c>
      <c r="AX352" s="560" t="s">
        <v>751</v>
      </c>
      <c r="AY352" s="560" t="s">
        <v>751</v>
      </c>
      <c r="AZ352" s="560" t="s">
        <v>751</v>
      </c>
      <c r="BA352" s="560" t="s">
        <v>751</v>
      </c>
      <c r="BB352" s="565"/>
      <c r="BC352" s="565"/>
      <c r="BD352" s="560" t="s">
        <v>751</v>
      </c>
      <c r="BE352" s="564"/>
      <c r="BF352" s="564"/>
      <c r="BG352" s="560" t="s">
        <v>751</v>
      </c>
      <c r="BH352" s="564"/>
      <c r="BI352" s="564"/>
      <c r="BJ352" s="560" t="s">
        <v>751</v>
      </c>
      <c r="BK352" s="560" t="s">
        <v>751</v>
      </c>
      <c r="BL352" s="560" t="s">
        <v>751</v>
      </c>
      <c r="BM352" s="560" t="s">
        <v>751</v>
      </c>
      <c r="BN352" s="562"/>
      <c r="BO352" s="562"/>
      <c r="BP352" s="560" t="s">
        <v>751</v>
      </c>
      <c r="BQ352" s="560" t="s">
        <v>751</v>
      </c>
      <c r="BR352" s="560" t="s">
        <v>751</v>
      </c>
      <c r="BS352" s="560" t="s">
        <v>751</v>
      </c>
      <c r="BT352" s="561" t="s">
        <v>758</v>
      </c>
      <c r="BU352" s="561" t="s">
        <v>758</v>
      </c>
      <c r="BV352" s="567" t="s">
        <v>751</v>
      </c>
    </row>
    <row r="353" spans="1:74" x14ac:dyDescent="0.25">
      <c r="A353" s="566">
        <v>42239</v>
      </c>
      <c r="B353" s="560" t="s">
        <v>751</v>
      </c>
      <c r="C353" s="560" t="s">
        <v>751</v>
      </c>
      <c r="D353" s="560" t="s">
        <v>751</v>
      </c>
      <c r="E353" s="560" t="s">
        <v>751</v>
      </c>
      <c r="F353" s="560" t="s">
        <v>751</v>
      </c>
      <c r="G353" s="560" t="s">
        <v>751</v>
      </c>
      <c r="H353" s="560" t="s">
        <v>751</v>
      </c>
      <c r="I353" s="560" t="s">
        <v>751</v>
      </c>
      <c r="J353" s="560" t="s">
        <v>751</v>
      </c>
      <c r="K353" s="560" t="s">
        <v>751</v>
      </c>
      <c r="L353" s="560" t="s">
        <v>751</v>
      </c>
      <c r="M353" s="560" t="s">
        <v>751</v>
      </c>
      <c r="N353" s="560" t="s">
        <v>751</v>
      </c>
      <c r="O353" s="560" t="s">
        <v>751</v>
      </c>
      <c r="P353" s="560" t="s">
        <v>751</v>
      </c>
      <c r="Q353" s="560" t="s">
        <v>751</v>
      </c>
      <c r="R353" s="560" t="s">
        <v>751</v>
      </c>
      <c r="S353" s="560" t="s">
        <v>751</v>
      </c>
      <c r="T353" s="560" t="s">
        <v>751</v>
      </c>
      <c r="U353" s="560" t="s">
        <v>751</v>
      </c>
      <c r="V353" s="560" t="s">
        <v>751</v>
      </c>
      <c r="W353" s="560" t="s">
        <v>751</v>
      </c>
      <c r="X353" s="560" t="s">
        <v>751</v>
      </c>
      <c r="Y353" s="560" t="s">
        <v>751</v>
      </c>
      <c r="Z353" s="565"/>
      <c r="AA353" s="565"/>
      <c r="AB353" s="560" t="s">
        <v>751</v>
      </c>
      <c r="AC353" s="565"/>
      <c r="AD353" s="565"/>
      <c r="AE353" s="560" t="s">
        <v>751</v>
      </c>
      <c r="AF353" s="560" t="s">
        <v>751</v>
      </c>
      <c r="AG353" s="560" t="s">
        <v>751</v>
      </c>
      <c r="AH353" s="560" t="s">
        <v>751</v>
      </c>
      <c r="AI353" s="565"/>
      <c r="AJ353" s="565"/>
      <c r="AK353" s="560" t="s">
        <v>751</v>
      </c>
      <c r="AL353" s="565"/>
      <c r="AM353" s="565"/>
      <c r="AN353" s="560" t="s">
        <v>751</v>
      </c>
      <c r="AO353" s="565"/>
      <c r="AP353" s="565"/>
      <c r="AQ353" s="560" t="s">
        <v>751</v>
      </c>
      <c r="AR353" s="566">
        <v>42239</v>
      </c>
      <c r="AS353" s="560" t="s">
        <v>751</v>
      </c>
      <c r="AT353" s="560" t="s">
        <v>751</v>
      </c>
      <c r="AU353" s="560" t="s">
        <v>751</v>
      </c>
      <c r="AV353" s="560" t="s">
        <v>751</v>
      </c>
      <c r="AW353" s="560" t="s">
        <v>751</v>
      </c>
      <c r="AX353" s="560" t="s">
        <v>751</v>
      </c>
      <c r="AY353" s="560" t="s">
        <v>751</v>
      </c>
      <c r="AZ353" s="560" t="s">
        <v>751</v>
      </c>
      <c r="BA353" s="560" t="s">
        <v>751</v>
      </c>
      <c r="BB353" s="565"/>
      <c r="BC353" s="565"/>
      <c r="BD353" s="560" t="s">
        <v>751</v>
      </c>
      <c r="BE353" s="564"/>
      <c r="BF353" s="564"/>
      <c r="BG353" s="560" t="s">
        <v>751</v>
      </c>
      <c r="BH353" s="564"/>
      <c r="BI353" s="564"/>
      <c r="BJ353" s="560" t="s">
        <v>751</v>
      </c>
      <c r="BK353" s="560" t="s">
        <v>751</v>
      </c>
      <c r="BL353" s="560" t="s">
        <v>751</v>
      </c>
      <c r="BM353" s="560" t="s">
        <v>751</v>
      </c>
      <c r="BN353" s="562"/>
      <c r="BO353" s="562"/>
      <c r="BP353" s="560" t="s">
        <v>751</v>
      </c>
      <c r="BQ353" s="560" t="s">
        <v>751</v>
      </c>
      <c r="BR353" s="560" t="s">
        <v>751</v>
      </c>
      <c r="BS353" s="560" t="s">
        <v>751</v>
      </c>
      <c r="BT353" s="561" t="s">
        <v>758</v>
      </c>
      <c r="BU353" s="561" t="s">
        <v>758</v>
      </c>
      <c r="BV353" s="567" t="s">
        <v>751</v>
      </c>
    </row>
    <row r="354" spans="1:74" x14ac:dyDescent="0.25">
      <c r="A354" s="566">
        <v>42240</v>
      </c>
      <c r="B354" s="560" t="s">
        <v>751</v>
      </c>
      <c r="C354" s="560" t="s">
        <v>751</v>
      </c>
      <c r="D354" s="560" t="s">
        <v>751</v>
      </c>
      <c r="E354" s="560" t="s">
        <v>751</v>
      </c>
      <c r="F354" s="560" t="s">
        <v>751</v>
      </c>
      <c r="G354" s="560" t="s">
        <v>751</v>
      </c>
      <c r="H354" s="560" t="s">
        <v>751</v>
      </c>
      <c r="I354" s="560" t="s">
        <v>751</v>
      </c>
      <c r="J354" s="560" t="s">
        <v>751</v>
      </c>
      <c r="K354" s="560" t="s">
        <v>751</v>
      </c>
      <c r="L354" s="560" t="s">
        <v>751</v>
      </c>
      <c r="M354" s="560" t="s">
        <v>751</v>
      </c>
      <c r="N354" s="560" t="s">
        <v>751</v>
      </c>
      <c r="O354" s="560" t="s">
        <v>751</v>
      </c>
      <c r="P354" s="560" t="s">
        <v>751</v>
      </c>
      <c r="Q354" s="560" t="s">
        <v>751</v>
      </c>
      <c r="R354" s="560" t="s">
        <v>751</v>
      </c>
      <c r="S354" s="560" t="s">
        <v>751</v>
      </c>
      <c r="T354" s="560" t="s">
        <v>751</v>
      </c>
      <c r="U354" s="560" t="s">
        <v>751</v>
      </c>
      <c r="V354" s="560" t="s">
        <v>751</v>
      </c>
      <c r="W354" s="560" t="s">
        <v>751</v>
      </c>
      <c r="X354" s="560" t="s">
        <v>751</v>
      </c>
      <c r="Y354" s="560" t="s">
        <v>751</v>
      </c>
      <c r="Z354" s="565"/>
      <c r="AA354" s="565"/>
      <c r="AB354" s="560" t="s">
        <v>751</v>
      </c>
      <c r="AC354" s="565"/>
      <c r="AD354" s="565"/>
      <c r="AE354" s="560" t="s">
        <v>751</v>
      </c>
      <c r="AF354" s="560" t="s">
        <v>751</v>
      </c>
      <c r="AG354" s="560" t="s">
        <v>751</v>
      </c>
      <c r="AH354" s="560" t="s">
        <v>751</v>
      </c>
      <c r="AI354" s="565"/>
      <c r="AJ354" s="565"/>
      <c r="AK354" s="560" t="s">
        <v>751</v>
      </c>
      <c r="AL354" s="565"/>
      <c r="AM354" s="565"/>
      <c r="AN354" s="560" t="s">
        <v>751</v>
      </c>
      <c r="AO354" s="565"/>
      <c r="AP354" s="565"/>
      <c r="AQ354" s="560" t="s">
        <v>751</v>
      </c>
      <c r="AR354" s="566">
        <v>42240</v>
      </c>
      <c r="AS354" s="560" t="s">
        <v>751</v>
      </c>
      <c r="AT354" s="560" t="s">
        <v>751</v>
      </c>
      <c r="AU354" s="560" t="s">
        <v>751</v>
      </c>
      <c r="AV354" s="560" t="s">
        <v>751</v>
      </c>
      <c r="AW354" s="560" t="s">
        <v>751</v>
      </c>
      <c r="AX354" s="560" t="s">
        <v>751</v>
      </c>
      <c r="AY354" s="560" t="s">
        <v>751</v>
      </c>
      <c r="AZ354" s="560" t="s">
        <v>751</v>
      </c>
      <c r="BA354" s="560" t="s">
        <v>751</v>
      </c>
      <c r="BB354" s="565"/>
      <c r="BC354" s="565"/>
      <c r="BD354" s="560" t="s">
        <v>751</v>
      </c>
      <c r="BE354" s="564"/>
      <c r="BF354" s="564"/>
      <c r="BG354" s="560" t="s">
        <v>751</v>
      </c>
      <c r="BH354" s="564"/>
      <c r="BI354" s="564"/>
      <c r="BJ354" s="560" t="s">
        <v>751</v>
      </c>
      <c r="BK354" s="560" t="s">
        <v>751</v>
      </c>
      <c r="BL354" s="560" t="s">
        <v>751</v>
      </c>
      <c r="BM354" s="560" t="s">
        <v>751</v>
      </c>
      <c r="BN354" s="560" t="s">
        <v>751</v>
      </c>
      <c r="BO354" s="562"/>
      <c r="BP354" s="560" t="s">
        <v>751</v>
      </c>
      <c r="BQ354" s="560" t="s">
        <v>751</v>
      </c>
      <c r="BR354" s="560" t="s">
        <v>751</v>
      </c>
      <c r="BS354" s="560" t="s">
        <v>751</v>
      </c>
      <c r="BT354" s="561" t="s">
        <v>758</v>
      </c>
      <c r="BU354" s="561" t="s">
        <v>758</v>
      </c>
      <c r="BV354" s="567" t="s">
        <v>751</v>
      </c>
    </row>
    <row r="355" spans="1:74" x14ac:dyDescent="0.25">
      <c r="A355" s="566">
        <v>42241</v>
      </c>
      <c r="B355" s="560" t="s">
        <v>751</v>
      </c>
      <c r="C355" s="560" t="s">
        <v>751</v>
      </c>
      <c r="D355" s="560" t="s">
        <v>751</v>
      </c>
      <c r="E355" s="560" t="s">
        <v>751</v>
      </c>
      <c r="F355" s="560" t="s">
        <v>751</v>
      </c>
      <c r="G355" s="560" t="s">
        <v>751</v>
      </c>
      <c r="H355" s="560" t="s">
        <v>751</v>
      </c>
      <c r="I355" s="560" t="s">
        <v>751</v>
      </c>
      <c r="J355" s="560" t="s">
        <v>751</v>
      </c>
      <c r="K355" s="560" t="s">
        <v>751</v>
      </c>
      <c r="L355" s="560" t="s">
        <v>751</v>
      </c>
      <c r="M355" s="560" t="s">
        <v>751</v>
      </c>
      <c r="N355" s="560" t="s">
        <v>751</v>
      </c>
      <c r="O355" s="560" t="s">
        <v>751</v>
      </c>
      <c r="P355" s="560" t="s">
        <v>751</v>
      </c>
      <c r="Q355" s="560" t="s">
        <v>751</v>
      </c>
      <c r="R355" s="560" t="s">
        <v>751</v>
      </c>
      <c r="S355" s="560" t="s">
        <v>751</v>
      </c>
      <c r="T355" s="560" t="s">
        <v>751</v>
      </c>
      <c r="U355" s="560" t="s">
        <v>751</v>
      </c>
      <c r="V355" s="560" t="s">
        <v>751</v>
      </c>
      <c r="W355" s="560" t="s">
        <v>751</v>
      </c>
      <c r="X355" s="560" t="s">
        <v>751</v>
      </c>
      <c r="Y355" s="560" t="s">
        <v>751</v>
      </c>
      <c r="Z355" s="565"/>
      <c r="AA355" s="565"/>
      <c r="AB355" s="560" t="s">
        <v>751</v>
      </c>
      <c r="AC355" s="565"/>
      <c r="AD355" s="565"/>
      <c r="AE355" s="560" t="s">
        <v>751</v>
      </c>
      <c r="AF355" s="560" t="s">
        <v>751</v>
      </c>
      <c r="AG355" s="560" t="s">
        <v>751</v>
      </c>
      <c r="AH355" s="560" t="s">
        <v>751</v>
      </c>
      <c r="AI355" s="565"/>
      <c r="AJ355" s="565"/>
      <c r="AK355" s="560" t="s">
        <v>751</v>
      </c>
      <c r="AL355" s="565"/>
      <c r="AM355" s="565"/>
      <c r="AN355" s="560" t="s">
        <v>751</v>
      </c>
      <c r="AO355" s="565"/>
      <c r="AP355" s="565"/>
      <c r="AQ355" s="560" t="s">
        <v>751</v>
      </c>
      <c r="AR355" s="566">
        <v>42241</v>
      </c>
      <c r="AS355" s="560" t="s">
        <v>751</v>
      </c>
      <c r="AT355" s="560" t="s">
        <v>751</v>
      </c>
      <c r="AU355" s="560" t="s">
        <v>751</v>
      </c>
      <c r="AV355" s="560" t="s">
        <v>751</v>
      </c>
      <c r="AW355" s="560" t="s">
        <v>751</v>
      </c>
      <c r="AX355" s="560" t="s">
        <v>751</v>
      </c>
      <c r="AY355" s="560" t="s">
        <v>751</v>
      </c>
      <c r="AZ355" s="560" t="s">
        <v>751</v>
      </c>
      <c r="BA355" s="560" t="s">
        <v>751</v>
      </c>
      <c r="BB355" s="565"/>
      <c r="BC355" s="565"/>
      <c r="BD355" s="560" t="s">
        <v>751</v>
      </c>
      <c r="BE355" s="564"/>
      <c r="BF355" s="564"/>
      <c r="BG355" s="560" t="s">
        <v>751</v>
      </c>
      <c r="BH355" s="564"/>
      <c r="BI355" s="564"/>
      <c r="BJ355" s="560" t="s">
        <v>751</v>
      </c>
      <c r="BK355" s="560" t="s">
        <v>751</v>
      </c>
      <c r="BL355" s="560" t="s">
        <v>751</v>
      </c>
      <c r="BM355" s="560" t="s">
        <v>751</v>
      </c>
      <c r="BN355" s="567" t="s">
        <v>751</v>
      </c>
      <c r="BO355" s="562"/>
      <c r="BP355" s="560" t="s">
        <v>751</v>
      </c>
      <c r="BQ355" s="560" t="s">
        <v>751</v>
      </c>
      <c r="BR355" s="560" t="s">
        <v>751</v>
      </c>
      <c r="BS355" s="560" t="s">
        <v>751</v>
      </c>
      <c r="BT355" s="561" t="s">
        <v>758</v>
      </c>
      <c r="BU355" s="561" t="s">
        <v>758</v>
      </c>
      <c r="BV355" s="567" t="s">
        <v>751</v>
      </c>
    </row>
    <row r="356" spans="1:74" x14ac:dyDescent="0.25">
      <c r="A356" s="566">
        <v>42242</v>
      </c>
      <c r="B356" s="560" t="s">
        <v>751</v>
      </c>
      <c r="C356" s="560" t="s">
        <v>751</v>
      </c>
      <c r="D356" s="560" t="s">
        <v>751</v>
      </c>
      <c r="E356" s="560" t="s">
        <v>751</v>
      </c>
      <c r="F356" s="560" t="s">
        <v>751</v>
      </c>
      <c r="G356" s="560" t="s">
        <v>751</v>
      </c>
      <c r="H356" s="560" t="s">
        <v>751</v>
      </c>
      <c r="I356" s="560" t="s">
        <v>751</v>
      </c>
      <c r="J356" s="560" t="s">
        <v>751</v>
      </c>
      <c r="K356" s="560" t="s">
        <v>751</v>
      </c>
      <c r="L356" s="560" t="s">
        <v>751</v>
      </c>
      <c r="M356" s="560" t="s">
        <v>751</v>
      </c>
      <c r="N356" s="560" t="s">
        <v>751</v>
      </c>
      <c r="O356" s="560" t="s">
        <v>751</v>
      </c>
      <c r="P356" s="560" t="s">
        <v>751</v>
      </c>
      <c r="Q356" s="560" t="s">
        <v>751</v>
      </c>
      <c r="R356" s="560" t="s">
        <v>751</v>
      </c>
      <c r="S356" s="560" t="s">
        <v>751</v>
      </c>
      <c r="T356" s="560" t="s">
        <v>751</v>
      </c>
      <c r="U356" s="560" t="s">
        <v>751</v>
      </c>
      <c r="V356" s="560" t="s">
        <v>751</v>
      </c>
      <c r="W356" s="560" t="s">
        <v>751</v>
      </c>
      <c r="X356" s="560" t="s">
        <v>751</v>
      </c>
      <c r="Y356" s="560" t="s">
        <v>751</v>
      </c>
      <c r="Z356" s="565"/>
      <c r="AA356" s="565"/>
      <c r="AB356" s="560" t="s">
        <v>751</v>
      </c>
      <c r="AC356" s="565"/>
      <c r="AD356" s="565"/>
      <c r="AE356" s="560" t="s">
        <v>751</v>
      </c>
      <c r="AF356" s="560" t="s">
        <v>751</v>
      </c>
      <c r="AG356" s="560" t="s">
        <v>751</v>
      </c>
      <c r="AH356" s="560" t="s">
        <v>751</v>
      </c>
      <c r="AI356" s="565"/>
      <c r="AJ356" s="565"/>
      <c r="AK356" s="560" t="s">
        <v>751</v>
      </c>
      <c r="AL356" s="565"/>
      <c r="AM356" s="565"/>
      <c r="AN356" s="560" t="s">
        <v>751</v>
      </c>
      <c r="AO356" s="565"/>
      <c r="AP356" s="565"/>
      <c r="AQ356" s="560" t="s">
        <v>751</v>
      </c>
      <c r="AR356" s="566">
        <v>42242</v>
      </c>
      <c r="AS356" s="560" t="s">
        <v>751</v>
      </c>
      <c r="AT356" s="560" t="s">
        <v>751</v>
      </c>
      <c r="AU356" s="560" t="s">
        <v>751</v>
      </c>
      <c r="AV356" s="560" t="s">
        <v>751</v>
      </c>
      <c r="AW356" s="560" t="s">
        <v>751</v>
      </c>
      <c r="AX356" s="560" t="s">
        <v>751</v>
      </c>
      <c r="AY356" s="560" t="s">
        <v>751</v>
      </c>
      <c r="AZ356" s="560" t="s">
        <v>751</v>
      </c>
      <c r="BA356" s="560" t="s">
        <v>751</v>
      </c>
      <c r="BB356" s="565"/>
      <c r="BC356" s="565"/>
      <c r="BD356" s="560" t="s">
        <v>751</v>
      </c>
      <c r="BE356" s="564"/>
      <c r="BF356" s="564"/>
      <c r="BG356" s="560" t="s">
        <v>751</v>
      </c>
      <c r="BH356" s="564"/>
      <c r="BI356" s="564"/>
      <c r="BJ356" s="560" t="s">
        <v>751</v>
      </c>
      <c r="BK356" s="560" t="s">
        <v>751</v>
      </c>
      <c r="BL356" s="560" t="s">
        <v>751</v>
      </c>
      <c r="BM356" s="560" t="s">
        <v>751</v>
      </c>
      <c r="BN356" s="563"/>
      <c r="BO356" s="562"/>
      <c r="BP356" s="560" t="s">
        <v>751</v>
      </c>
      <c r="BQ356" s="560" t="s">
        <v>751</v>
      </c>
      <c r="BR356" s="560" t="s">
        <v>751</v>
      </c>
      <c r="BS356" s="560" t="s">
        <v>751</v>
      </c>
      <c r="BT356" s="561" t="s">
        <v>758</v>
      </c>
      <c r="BU356" s="561" t="s">
        <v>758</v>
      </c>
      <c r="BV356" s="567" t="s">
        <v>751</v>
      </c>
    </row>
    <row r="357" spans="1:74" x14ac:dyDescent="0.25">
      <c r="A357" s="566">
        <v>42243</v>
      </c>
      <c r="B357" s="560" t="s">
        <v>751</v>
      </c>
      <c r="C357" s="560" t="s">
        <v>751</v>
      </c>
      <c r="D357" s="560" t="s">
        <v>751</v>
      </c>
      <c r="E357" s="560" t="s">
        <v>751</v>
      </c>
      <c r="F357" s="560" t="s">
        <v>751</v>
      </c>
      <c r="G357" s="560" t="s">
        <v>751</v>
      </c>
      <c r="H357" s="560" t="s">
        <v>751</v>
      </c>
      <c r="I357" s="560" t="s">
        <v>751</v>
      </c>
      <c r="J357" s="560" t="s">
        <v>751</v>
      </c>
      <c r="K357" s="560" t="s">
        <v>751</v>
      </c>
      <c r="L357" s="560" t="s">
        <v>751</v>
      </c>
      <c r="M357" s="560" t="s">
        <v>751</v>
      </c>
      <c r="N357" s="560" t="s">
        <v>751</v>
      </c>
      <c r="O357" s="560" t="s">
        <v>751</v>
      </c>
      <c r="P357" s="560" t="s">
        <v>751</v>
      </c>
      <c r="Q357" s="560" t="s">
        <v>751</v>
      </c>
      <c r="R357" s="560" t="s">
        <v>751</v>
      </c>
      <c r="S357" s="560" t="s">
        <v>751</v>
      </c>
      <c r="T357" s="560" t="s">
        <v>751</v>
      </c>
      <c r="U357" s="560" t="s">
        <v>751</v>
      </c>
      <c r="V357" s="560" t="s">
        <v>751</v>
      </c>
      <c r="W357" s="560" t="s">
        <v>751</v>
      </c>
      <c r="X357" s="560" t="s">
        <v>751</v>
      </c>
      <c r="Y357" s="560" t="s">
        <v>751</v>
      </c>
      <c r="Z357" s="565"/>
      <c r="AA357" s="565"/>
      <c r="AB357" s="560" t="s">
        <v>751</v>
      </c>
      <c r="AC357" s="565"/>
      <c r="AD357" s="565"/>
      <c r="AE357" s="560" t="s">
        <v>751</v>
      </c>
      <c r="AF357" s="560" t="s">
        <v>751</v>
      </c>
      <c r="AG357" s="560" t="s">
        <v>751</v>
      </c>
      <c r="AH357" s="560" t="s">
        <v>751</v>
      </c>
      <c r="AI357" s="565"/>
      <c r="AJ357" s="565"/>
      <c r="AK357" s="560" t="s">
        <v>751</v>
      </c>
      <c r="AL357" s="565"/>
      <c r="AM357" s="565"/>
      <c r="AN357" s="560" t="s">
        <v>751</v>
      </c>
      <c r="AO357" s="565"/>
      <c r="AP357" s="565"/>
      <c r="AQ357" s="560" t="s">
        <v>751</v>
      </c>
      <c r="AR357" s="566">
        <v>42243</v>
      </c>
      <c r="AS357" s="560" t="s">
        <v>751</v>
      </c>
      <c r="AT357" s="560" t="s">
        <v>751</v>
      </c>
      <c r="AU357" s="560" t="s">
        <v>751</v>
      </c>
      <c r="AV357" s="560" t="s">
        <v>751</v>
      </c>
      <c r="AW357" s="560" t="s">
        <v>751</v>
      </c>
      <c r="AX357" s="560" t="s">
        <v>751</v>
      </c>
      <c r="AY357" s="560" t="s">
        <v>751</v>
      </c>
      <c r="AZ357" s="560" t="s">
        <v>751</v>
      </c>
      <c r="BA357" s="560" t="s">
        <v>751</v>
      </c>
      <c r="BB357" s="565"/>
      <c r="BC357" s="565"/>
      <c r="BD357" s="560" t="s">
        <v>751</v>
      </c>
      <c r="BE357" s="564"/>
      <c r="BF357" s="564"/>
      <c r="BG357" s="560" t="s">
        <v>751</v>
      </c>
      <c r="BH357" s="564"/>
      <c r="BI357" s="564"/>
      <c r="BJ357" s="560" t="s">
        <v>751</v>
      </c>
      <c r="BK357" s="560" t="s">
        <v>751</v>
      </c>
      <c r="BL357" s="560" t="s">
        <v>751</v>
      </c>
      <c r="BM357" s="560" t="s">
        <v>751</v>
      </c>
      <c r="BN357" s="567" t="s">
        <v>751</v>
      </c>
      <c r="BO357" s="562"/>
      <c r="BP357" s="560" t="s">
        <v>751</v>
      </c>
      <c r="BQ357" s="560" t="s">
        <v>751</v>
      </c>
      <c r="BR357" s="560" t="s">
        <v>751</v>
      </c>
      <c r="BS357" s="560" t="s">
        <v>751</v>
      </c>
      <c r="BT357" s="561" t="s">
        <v>758</v>
      </c>
      <c r="BU357" s="561" t="s">
        <v>758</v>
      </c>
      <c r="BV357" s="567" t="s">
        <v>751</v>
      </c>
    </row>
    <row r="358" spans="1:74" x14ac:dyDescent="0.25">
      <c r="A358" s="566">
        <v>42244</v>
      </c>
      <c r="B358" s="560" t="s">
        <v>751</v>
      </c>
      <c r="C358" s="560" t="s">
        <v>751</v>
      </c>
      <c r="D358" s="560" t="s">
        <v>751</v>
      </c>
      <c r="E358" s="560" t="s">
        <v>751</v>
      </c>
      <c r="F358" s="560" t="s">
        <v>751</v>
      </c>
      <c r="G358" s="560" t="s">
        <v>751</v>
      </c>
      <c r="H358" s="560" t="s">
        <v>751</v>
      </c>
      <c r="I358" s="560" t="s">
        <v>751</v>
      </c>
      <c r="J358" s="560" t="s">
        <v>751</v>
      </c>
      <c r="K358" s="560" t="s">
        <v>751</v>
      </c>
      <c r="L358" s="560" t="s">
        <v>751</v>
      </c>
      <c r="M358" s="560" t="s">
        <v>751</v>
      </c>
      <c r="N358" s="560" t="s">
        <v>751</v>
      </c>
      <c r="O358" s="560" t="s">
        <v>751</v>
      </c>
      <c r="P358" s="560" t="s">
        <v>751</v>
      </c>
      <c r="Q358" s="560" t="s">
        <v>751</v>
      </c>
      <c r="R358" s="560" t="s">
        <v>751</v>
      </c>
      <c r="S358" s="560" t="s">
        <v>751</v>
      </c>
      <c r="T358" s="560" t="s">
        <v>751</v>
      </c>
      <c r="U358" s="560" t="s">
        <v>751</v>
      </c>
      <c r="V358" s="560" t="s">
        <v>751</v>
      </c>
      <c r="W358" s="560" t="s">
        <v>751</v>
      </c>
      <c r="X358" s="560" t="s">
        <v>751</v>
      </c>
      <c r="Y358" s="560" t="s">
        <v>751</v>
      </c>
      <c r="Z358" s="565"/>
      <c r="AA358" s="565"/>
      <c r="AB358" s="560" t="s">
        <v>751</v>
      </c>
      <c r="AC358" s="565"/>
      <c r="AD358" s="565"/>
      <c r="AE358" s="560" t="s">
        <v>751</v>
      </c>
      <c r="AF358" s="560" t="s">
        <v>751</v>
      </c>
      <c r="AG358" s="560" t="s">
        <v>751</v>
      </c>
      <c r="AH358" s="560" t="s">
        <v>751</v>
      </c>
      <c r="AI358" s="565"/>
      <c r="AJ358" s="565"/>
      <c r="AK358" s="560" t="s">
        <v>751</v>
      </c>
      <c r="AL358" s="565"/>
      <c r="AM358" s="565"/>
      <c r="AN358" s="560" t="s">
        <v>751</v>
      </c>
      <c r="AO358" s="565"/>
      <c r="AP358" s="565"/>
      <c r="AQ358" s="560" t="s">
        <v>751</v>
      </c>
      <c r="AR358" s="566">
        <v>42244</v>
      </c>
      <c r="AS358" s="560" t="s">
        <v>751</v>
      </c>
      <c r="AT358" s="560" t="s">
        <v>751</v>
      </c>
      <c r="AU358" s="560" t="s">
        <v>751</v>
      </c>
      <c r="AV358" s="560" t="s">
        <v>751</v>
      </c>
      <c r="AW358" s="560" t="s">
        <v>751</v>
      </c>
      <c r="AX358" s="560" t="s">
        <v>751</v>
      </c>
      <c r="AY358" s="560" t="s">
        <v>751</v>
      </c>
      <c r="AZ358" s="560" t="s">
        <v>751</v>
      </c>
      <c r="BA358" s="560" t="s">
        <v>751</v>
      </c>
      <c r="BB358" s="565"/>
      <c r="BC358" s="565"/>
      <c r="BD358" s="560" t="s">
        <v>751</v>
      </c>
      <c r="BE358" s="564"/>
      <c r="BF358" s="564"/>
      <c r="BG358" s="560" t="s">
        <v>751</v>
      </c>
      <c r="BH358" s="564"/>
      <c r="BI358" s="564"/>
      <c r="BJ358" s="560" t="s">
        <v>751</v>
      </c>
      <c r="BK358" s="560" t="s">
        <v>751</v>
      </c>
      <c r="BL358" s="560" t="s">
        <v>751</v>
      </c>
      <c r="BM358" s="560" t="s">
        <v>751</v>
      </c>
      <c r="BN358" s="563"/>
      <c r="BO358" s="562"/>
      <c r="BP358" s="560" t="s">
        <v>751</v>
      </c>
      <c r="BQ358" s="560" t="s">
        <v>751</v>
      </c>
      <c r="BR358" s="560" t="s">
        <v>751</v>
      </c>
      <c r="BS358" s="560" t="s">
        <v>751</v>
      </c>
      <c r="BT358" s="561" t="s">
        <v>758</v>
      </c>
      <c r="BU358" s="561" t="s">
        <v>758</v>
      </c>
      <c r="BV358" s="567" t="s">
        <v>751</v>
      </c>
    </row>
    <row r="359" spans="1:74" x14ac:dyDescent="0.25">
      <c r="A359" s="566">
        <v>42245</v>
      </c>
      <c r="B359" s="560" t="s">
        <v>751</v>
      </c>
      <c r="C359" s="560" t="s">
        <v>751</v>
      </c>
      <c r="D359" s="560" t="s">
        <v>751</v>
      </c>
      <c r="E359" s="560" t="s">
        <v>751</v>
      </c>
      <c r="F359" s="560" t="s">
        <v>751</v>
      </c>
      <c r="G359" s="560" t="s">
        <v>751</v>
      </c>
      <c r="H359" s="560" t="s">
        <v>751</v>
      </c>
      <c r="I359" s="560" t="s">
        <v>751</v>
      </c>
      <c r="J359" s="560" t="s">
        <v>751</v>
      </c>
      <c r="K359" s="560" t="s">
        <v>751</v>
      </c>
      <c r="L359" s="560" t="s">
        <v>751</v>
      </c>
      <c r="M359" s="560" t="s">
        <v>751</v>
      </c>
      <c r="N359" s="560" t="s">
        <v>751</v>
      </c>
      <c r="O359" s="560" t="s">
        <v>751</v>
      </c>
      <c r="P359" s="560" t="s">
        <v>751</v>
      </c>
      <c r="Q359" s="560" t="s">
        <v>751</v>
      </c>
      <c r="R359" s="560" t="s">
        <v>751</v>
      </c>
      <c r="S359" s="560" t="s">
        <v>751</v>
      </c>
      <c r="T359" s="560" t="s">
        <v>751</v>
      </c>
      <c r="U359" s="560" t="s">
        <v>751</v>
      </c>
      <c r="V359" s="560" t="s">
        <v>751</v>
      </c>
      <c r="W359" s="560" t="s">
        <v>751</v>
      </c>
      <c r="X359" s="560" t="s">
        <v>751</v>
      </c>
      <c r="Y359" s="560" t="s">
        <v>751</v>
      </c>
      <c r="Z359" s="565"/>
      <c r="AA359" s="565"/>
      <c r="AB359" s="560" t="s">
        <v>751</v>
      </c>
      <c r="AC359" s="565"/>
      <c r="AD359" s="565"/>
      <c r="AE359" s="560" t="s">
        <v>751</v>
      </c>
      <c r="AF359" s="560" t="s">
        <v>751</v>
      </c>
      <c r="AG359" s="560" t="s">
        <v>751</v>
      </c>
      <c r="AH359" s="560" t="s">
        <v>751</v>
      </c>
      <c r="AI359" s="565"/>
      <c r="AJ359" s="565"/>
      <c r="AK359" s="560" t="s">
        <v>751</v>
      </c>
      <c r="AL359" s="565"/>
      <c r="AM359" s="565"/>
      <c r="AN359" s="560" t="s">
        <v>751</v>
      </c>
      <c r="AO359" s="565"/>
      <c r="AP359" s="565"/>
      <c r="AQ359" s="560" t="s">
        <v>751</v>
      </c>
      <c r="AR359" s="566">
        <v>42245</v>
      </c>
      <c r="AS359" s="563" t="s">
        <v>758</v>
      </c>
      <c r="AT359" s="563" t="s">
        <v>758</v>
      </c>
      <c r="AU359" s="560" t="s">
        <v>751</v>
      </c>
      <c r="AV359" s="560" t="s">
        <v>751</v>
      </c>
      <c r="AW359" s="560" t="s">
        <v>751</v>
      </c>
      <c r="AX359" s="560" t="s">
        <v>751</v>
      </c>
      <c r="AY359" s="560" t="s">
        <v>751</v>
      </c>
      <c r="AZ359" s="560" t="s">
        <v>751</v>
      </c>
      <c r="BA359" s="560" t="s">
        <v>751</v>
      </c>
      <c r="BB359" s="565"/>
      <c r="BC359" s="565"/>
      <c r="BD359" s="560" t="s">
        <v>751</v>
      </c>
      <c r="BE359" s="564"/>
      <c r="BF359" s="564"/>
      <c r="BG359" s="560" t="s">
        <v>751</v>
      </c>
      <c r="BH359" s="564"/>
      <c r="BI359" s="564"/>
      <c r="BJ359" s="560" t="s">
        <v>751</v>
      </c>
      <c r="BK359" s="560" t="s">
        <v>751</v>
      </c>
      <c r="BL359" s="560" t="s">
        <v>751</v>
      </c>
      <c r="BM359" s="560" t="s">
        <v>751</v>
      </c>
      <c r="BN359" s="562"/>
      <c r="BO359" s="562"/>
      <c r="BP359" s="560" t="s">
        <v>751</v>
      </c>
      <c r="BQ359" s="560" t="s">
        <v>751</v>
      </c>
      <c r="BR359" s="560" t="s">
        <v>751</v>
      </c>
      <c r="BS359" s="560" t="s">
        <v>751</v>
      </c>
      <c r="BT359" s="561" t="s">
        <v>758</v>
      </c>
      <c r="BU359" s="561" t="s">
        <v>758</v>
      </c>
      <c r="BV359" s="567" t="s">
        <v>751</v>
      </c>
    </row>
    <row r="360" spans="1:74" x14ac:dyDescent="0.25">
      <c r="A360" s="566">
        <v>42246</v>
      </c>
      <c r="B360" s="560" t="s">
        <v>751</v>
      </c>
      <c r="C360" s="560" t="s">
        <v>751</v>
      </c>
      <c r="D360" s="560" t="s">
        <v>751</v>
      </c>
      <c r="E360" s="560" t="s">
        <v>751</v>
      </c>
      <c r="F360" s="560" t="s">
        <v>751</v>
      </c>
      <c r="G360" s="560" t="s">
        <v>751</v>
      </c>
      <c r="H360" s="560" t="s">
        <v>751</v>
      </c>
      <c r="I360" s="560" t="s">
        <v>751</v>
      </c>
      <c r="J360" s="560" t="s">
        <v>751</v>
      </c>
      <c r="K360" s="560" t="s">
        <v>751</v>
      </c>
      <c r="L360" s="560" t="s">
        <v>751</v>
      </c>
      <c r="M360" s="560" t="s">
        <v>751</v>
      </c>
      <c r="N360" s="560" t="s">
        <v>751</v>
      </c>
      <c r="O360" s="560" t="s">
        <v>751</v>
      </c>
      <c r="P360" s="560" t="s">
        <v>751</v>
      </c>
      <c r="Q360" s="560" t="s">
        <v>751</v>
      </c>
      <c r="R360" s="560" t="s">
        <v>751</v>
      </c>
      <c r="S360" s="560" t="s">
        <v>751</v>
      </c>
      <c r="T360" s="560" t="s">
        <v>751</v>
      </c>
      <c r="U360" s="560" t="s">
        <v>751</v>
      </c>
      <c r="V360" s="560" t="s">
        <v>751</v>
      </c>
      <c r="W360" s="560" t="s">
        <v>751</v>
      </c>
      <c r="X360" s="560" t="s">
        <v>751</v>
      </c>
      <c r="Y360" s="560" t="s">
        <v>751</v>
      </c>
      <c r="Z360" s="565"/>
      <c r="AA360" s="565"/>
      <c r="AB360" s="567" t="s">
        <v>751</v>
      </c>
      <c r="AC360" s="565"/>
      <c r="AD360" s="565"/>
      <c r="AE360" s="560" t="s">
        <v>751</v>
      </c>
      <c r="AF360" s="560" t="s">
        <v>751</v>
      </c>
      <c r="AG360" s="560" t="s">
        <v>751</v>
      </c>
      <c r="AH360" s="560" t="s">
        <v>751</v>
      </c>
      <c r="AI360" s="565"/>
      <c r="AJ360" s="565"/>
      <c r="AK360" s="560" t="s">
        <v>751</v>
      </c>
      <c r="AL360" s="565"/>
      <c r="AM360" s="565"/>
      <c r="AN360" s="560" t="s">
        <v>751</v>
      </c>
      <c r="AO360" s="565"/>
      <c r="AP360" s="565"/>
      <c r="AQ360" s="560" t="s">
        <v>751</v>
      </c>
      <c r="AR360" s="566">
        <v>42246</v>
      </c>
      <c r="AS360" s="560" t="s">
        <v>751</v>
      </c>
      <c r="AT360" s="560" t="s">
        <v>751</v>
      </c>
      <c r="AU360" s="560" t="s">
        <v>751</v>
      </c>
      <c r="AV360" s="560" t="s">
        <v>751</v>
      </c>
      <c r="AW360" s="560" t="s">
        <v>751</v>
      </c>
      <c r="AX360" s="560" t="s">
        <v>751</v>
      </c>
      <c r="AY360" s="560" t="s">
        <v>751</v>
      </c>
      <c r="AZ360" s="560" t="s">
        <v>751</v>
      </c>
      <c r="BA360" s="560" t="s">
        <v>751</v>
      </c>
      <c r="BB360" s="565"/>
      <c r="BC360" s="565"/>
      <c r="BD360" s="560" t="s">
        <v>751</v>
      </c>
      <c r="BE360" s="564"/>
      <c r="BF360" s="564"/>
      <c r="BG360" s="560" t="s">
        <v>751</v>
      </c>
      <c r="BH360" s="564"/>
      <c r="BI360" s="564"/>
      <c r="BJ360" s="560" t="s">
        <v>751</v>
      </c>
      <c r="BK360" s="560" t="s">
        <v>751</v>
      </c>
      <c r="BL360" s="560" t="s">
        <v>751</v>
      </c>
      <c r="BM360" s="560" t="s">
        <v>751</v>
      </c>
      <c r="BN360" s="562"/>
      <c r="BO360" s="562"/>
      <c r="BP360" s="560" t="s">
        <v>751</v>
      </c>
      <c r="BQ360" s="560" t="s">
        <v>751</v>
      </c>
      <c r="BR360" s="560" t="s">
        <v>751</v>
      </c>
      <c r="BS360" s="560" t="s">
        <v>751</v>
      </c>
      <c r="BT360" s="561" t="s">
        <v>758</v>
      </c>
      <c r="BU360" s="561" t="s">
        <v>758</v>
      </c>
      <c r="BV360" s="567" t="s">
        <v>751</v>
      </c>
    </row>
    <row r="361" spans="1:74" x14ac:dyDescent="0.25">
      <c r="A361" s="566">
        <v>42247</v>
      </c>
      <c r="B361" s="560" t="s">
        <v>751</v>
      </c>
      <c r="C361" s="560" t="s">
        <v>751</v>
      </c>
      <c r="D361" s="560" t="s">
        <v>751</v>
      </c>
      <c r="E361" s="560" t="s">
        <v>751</v>
      </c>
      <c r="F361" s="560" t="s">
        <v>751</v>
      </c>
      <c r="G361" s="560" t="s">
        <v>751</v>
      </c>
      <c r="H361" s="560" t="s">
        <v>751</v>
      </c>
      <c r="I361" s="560" t="s">
        <v>751</v>
      </c>
      <c r="J361" s="560" t="s">
        <v>751</v>
      </c>
      <c r="K361" s="560" t="s">
        <v>751</v>
      </c>
      <c r="L361" s="560" t="s">
        <v>751</v>
      </c>
      <c r="M361" s="560" t="s">
        <v>751</v>
      </c>
      <c r="N361" s="560" t="s">
        <v>751</v>
      </c>
      <c r="O361" s="571" t="s">
        <v>751</v>
      </c>
      <c r="P361" s="560" t="s">
        <v>751</v>
      </c>
      <c r="Q361" s="560" t="s">
        <v>751</v>
      </c>
      <c r="R361" s="560" t="s">
        <v>751</v>
      </c>
      <c r="S361" s="560" t="s">
        <v>751</v>
      </c>
      <c r="T361" s="560" t="s">
        <v>751</v>
      </c>
      <c r="U361" s="560" t="s">
        <v>751</v>
      </c>
      <c r="V361" s="560" t="s">
        <v>751</v>
      </c>
      <c r="W361" s="560" t="s">
        <v>751</v>
      </c>
      <c r="X361" s="560" t="s">
        <v>751</v>
      </c>
      <c r="Y361" s="560" t="s">
        <v>751</v>
      </c>
      <c r="Z361" s="565"/>
      <c r="AA361" s="565"/>
      <c r="AB361" s="560" t="s">
        <v>751</v>
      </c>
      <c r="AC361" s="565"/>
      <c r="AD361" s="565"/>
      <c r="AE361" s="560" t="s">
        <v>751</v>
      </c>
      <c r="AF361" s="560" t="s">
        <v>751</v>
      </c>
      <c r="AG361" s="560" t="s">
        <v>751</v>
      </c>
      <c r="AH361" s="560" t="s">
        <v>751</v>
      </c>
      <c r="AI361" s="565"/>
      <c r="AJ361" s="565"/>
      <c r="AK361" s="560" t="s">
        <v>751</v>
      </c>
      <c r="AL361" s="565"/>
      <c r="AM361" s="565"/>
      <c r="AN361" s="560" t="s">
        <v>751</v>
      </c>
      <c r="AO361" s="565"/>
      <c r="AP361" s="565"/>
      <c r="AQ361" s="560" t="s">
        <v>751</v>
      </c>
      <c r="AR361" s="566">
        <v>42247</v>
      </c>
      <c r="AS361" s="560" t="s">
        <v>751</v>
      </c>
      <c r="AT361" s="560" t="s">
        <v>751</v>
      </c>
      <c r="AU361" s="560" t="s">
        <v>751</v>
      </c>
      <c r="AV361" s="560" t="s">
        <v>751</v>
      </c>
      <c r="AW361" s="560" t="s">
        <v>751</v>
      </c>
      <c r="AX361" s="560" t="s">
        <v>751</v>
      </c>
      <c r="AY361" s="560" t="s">
        <v>751</v>
      </c>
      <c r="AZ361" s="560" t="s">
        <v>751</v>
      </c>
      <c r="BA361" s="560" t="s">
        <v>751</v>
      </c>
      <c r="BB361" s="565"/>
      <c r="BC361" s="565"/>
      <c r="BD361" s="560" t="s">
        <v>751</v>
      </c>
      <c r="BE361" s="564"/>
      <c r="BF361" s="564"/>
      <c r="BG361" s="560" t="s">
        <v>751</v>
      </c>
      <c r="BH361" s="564"/>
      <c r="BI361" s="564"/>
      <c r="BJ361" s="560" t="s">
        <v>751</v>
      </c>
      <c r="BK361" s="560" t="s">
        <v>751</v>
      </c>
      <c r="BL361" s="560" t="s">
        <v>751</v>
      </c>
      <c r="BM361" s="560" t="s">
        <v>751</v>
      </c>
      <c r="BN361" s="560" t="s">
        <v>751</v>
      </c>
      <c r="BO361" s="562"/>
      <c r="BP361" s="560" t="s">
        <v>751</v>
      </c>
      <c r="BQ361" s="560" t="s">
        <v>751</v>
      </c>
      <c r="BR361" s="560" t="s">
        <v>751</v>
      </c>
      <c r="BS361" s="560" t="s">
        <v>751</v>
      </c>
      <c r="BT361" s="561" t="s">
        <v>758</v>
      </c>
      <c r="BU361" s="561" t="s">
        <v>758</v>
      </c>
      <c r="BV361" s="567" t="s">
        <v>751</v>
      </c>
    </row>
    <row r="362" spans="1:74" x14ac:dyDescent="0.25">
      <c r="A362" s="566">
        <v>42248</v>
      </c>
      <c r="B362" s="560" t="s">
        <v>751</v>
      </c>
      <c r="C362" s="560" t="s">
        <v>751</v>
      </c>
      <c r="D362" s="560" t="s">
        <v>751</v>
      </c>
      <c r="E362" s="560" t="s">
        <v>751</v>
      </c>
      <c r="F362" s="560" t="s">
        <v>751</v>
      </c>
      <c r="G362" s="560" t="s">
        <v>751</v>
      </c>
      <c r="H362" s="560" t="s">
        <v>751</v>
      </c>
      <c r="I362" s="560" t="s">
        <v>751</v>
      </c>
      <c r="J362" s="560" t="s">
        <v>751</v>
      </c>
      <c r="K362" s="560" t="s">
        <v>751</v>
      </c>
      <c r="L362" s="560" t="s">
        <v>751</v>
      </c>
      <c r="M362" s="560" t="s">
        <v>751</v>
      </c>
      <c r="N362" s="560" t="s">
        <v>751</v>
      </c>
      <c r="O362" s="560" t="s">
        <v>751</v>
      </c>
      <c r="P362" s="560" t="s">
        <v>751</v>
      </c>
      <c r="Q362" s="560" t="s">
        <v>751</v>
      </c>
      <c r="R362" s="560" t="s">
        <v>751</v>
      </c>
      <c r="S362" s="560" t="s">
        <v>751</v>
      </c>
      <c r="T362" s="560" t="s">
        <v>751</v>
      </c>
      <c r="U362" s="560" t="s">
        <v>751</v>
      </c>
      <c r="V362" s="560" t="s">
        <v>751</v>
      </c>
      <c r="W362" s="560" t="s">
        <v>751</v>
      </c>
      <c r="X362" s="560" t="s">
        <v>751</v>
      </c>
      <c r="Y362" s="560" t="s">
        <v>751</v>
      </c>
      <c r="Z362" s="565"/>
      <c r="AA362" s="565"/>
      <c r="AB362" s="569" t="s">
        <v>764</v>
      </c>
      <c r="AC362" s="565"/>
      <c r="AD362" s="565"/>
      <c r="AE362" s="561" t="s">
        <v>758</v>
      </c>
      <c r="AF362" s="560" t="s">
        <v>751</v>
      </c>
      <c r="AG362" s="560" t="s">
        <v>751</v>
      </c>
      <c r="AH362" s="560" t="s">
        <v>751</v>
      </c>
      <c r="AI362" s="565"/>
      <c r="AJ362" s="565"/>
      <c r="AK362" s="560" t="s">
        <v>751</v>
      </c>
      <c r="AL362" s="565"/>
      <c r="AM362" s="565"/>
      <c r="AN362" s="560" t="s">
        <v>751</v>
      </c>
      <c r="AO362" s="565"/>
      <c r="AP362" s="565"/>
      <c r="AQ362" s="560" t="s">
        <v>751</v>
      </c>
      <c r="AR362" s="566">
        <v>42248</v>
      </c>
      <c r="AS362" s="560" t="s">
        <v>751</v>
      </c>
      <c r="AT362" s="560" t="s">
        <v>751</v>
      </c>
      <c r="AU362" s="560" t="s">
        <v>751</v>
      </c>
      <c r="AV362" s="560" t="s">
        <v>751</v>
      </c>
      <c r="AW362" s="560" t="s">
        <v>751</v>
      </c>
      <c r="AX362" s="560" t="s">
        <v>751</v>
      </c>
      <c r="AY362" s="560" t="s">
        <v>751</v>
      </c>
      <c r="AZ362" s="560" t="s">
        <v>751</v>
      </c>
      <c r="BA362" s="560" t="s">
        <v>751</v>
      </c>
      <c r="BB362" s="565"/>
      <c r="BC362" s="565"/>
      <c r="BD362" s="560" t="s">
        <v>751</v>
      </c>
      <c r="BE362" s="564"/>
      <c r="BF362" s="564"/>
      <c r="BG362" s="560" t="s">
        <v>751</v>
      </c>
      <c r="BH362" s="564"/>
      <c r="BI362" s="564"/>
      <c r="BJ362" s="560" t="s">
        <v>751</v>
      </c>
      <c r="BK362" s="560" t="s">
        <v>751</v>
      </c>
      <c r="BL362" s="560" t="s">
        <v>751</v>
      </c>
      <c r="BM362" s="560" t="s">
        <v>751</v>
      </c>
      <c r="BN362" s="562"/>
      <c r="BO362" s="562"/>
      <c r="BP362" s="560" t="s">
        <v>751</v>
      </c>
      <c r="BQ362" s="560" t="s">
        <v>751</v>
      </c>
      <c r="BR362" s="560" t="s">
        <v>751</v>
      </c>
      <c r="BS362" s="560" t="s">
        <v>751</v>
      </c>
      <c r="BT362" s="561" t="s">
        <v>758</v>
      </c>
      <c r="BU362" s="561" t="s">
        <v>758</v>
      </c>
      <c r="BV362" s="567" t="s">
        <v>751</v>
      </c>
    </row>
    <row r="363" spans="1:74" x14ac:dyDescent="0.25">
      <c r="A363" s="566">
        <v>42249</v>
      </c>
      <c r="B363" s="560" t="s">
        <v>751</v>
      </c>
      <c r="C363" s="560" t="s">
        <v>751</v>
      </c>
      <c r="D363" s="560" t="s">
        <v>751</v>
      </c>
      <c r="E363" s="560" t="s">
        <v>751</v>
      </c>
      <c r="F363" s="560" t="s">
        <v>751</v>
      </c>
      <c r="G363" s="560" t="s">
        <v>751</v>
      </c>
      <c r="H363" s="560" t="s">
        <v>751</v>
      </c>
      <c r="I363" s="560" t="s">
        <v>751</v>
      </c>
      <c r="J363" s="560" t="s">
        <v>751</v>
      </c>
      <c r="K363" s="560" t="s">
        <v>751</v>
      </c>
      <c r="L363" s="560" t="s">
        <v>751</v>
      </c>
      <c r="M363" s="560" t="s">
        <v>751</v>
      </c>
      <c r="N363" s="560" t="s">
        <v>751</v>
      </c>
      <c r="O363" s="560" t="s">
        <v>751</v>
      </c>
      <c r="P363" s="560" t="s">
        <v>751</v>
      </c>
      <c r="Q363" s="560" t="s">
        <v>751</v>
      </c>
      <c r="R363" s="560" t="s">
        <v>751</v>
      </c>
      <c r="S363" s="560" t="s">
        <v>751</v>
      </c>
      <c r="T363" s="560" t="s">
        <v>751</v>
      </c>
      <c r="U363" s="560" t="s">
        <v>751</v>
      </c>
      <c r="V363" s="560" t="s">
        <v>751</v>
      </c>
      <c r="W363" s="560" t="s">
        <v>751</v>
      </c>
      <c r="X363" s="560" t="s">
        <v>751</v>
      </c>
      <c r="Y363" s="560" t="s">
        <v>751</v>
      </c>
      <c r="Z363" s="565"/>
      <c r="AA363" s="565"/>
      <c r="AB363" s="560" t="s">
        <v>751</v>
      </c>
      <c r="AC363" s="565"/>
      <c r="AD363" s="565"/>
      <c r="AE363" s="560" t="s">
        <v>751</v>
      </c>
      <c r="AF363" s="560" t="s">
        <v>751</v>
      </c>
      <c r="AG363" s="560" t="s">
        <v>751</v>
      </c>
      <c r="AH363" s="560" t="s">
        <v>751</v>
      </c>
      <c r="AI363" s="565"/>
      <c r="AJ363" s="565"/>
      <c r="AK363" s="560" t="s">
        <v>751</v>
      </c>
      <c r="AL363" s="565"/>
      <c r="AM363" s="565"/>
      <c r="AN363" s="560" t="s">
        <v>751</v>
      </c>
      <c r="AO363" s="565"/>
      <c r="AP363" s="565"/>
      <c r="AQ363" s="560" t="s">
        <v>751</v>
      </c>
      <c r="AR363" s="566">
        <v>42249</v>
      </c>
      <c r="AS363" s="560" t="s">
        <v>751</v>
      </c>
      <c r="AT363" s="560" t="s">
        <v>751</v>
      </c>
      <c r="AU363" s="560" t="s">
        <v>751</v>
      </c>
      <c r="AV363" s="560" t="s">
        <v>751</v>
      </c>
      <c r="AW363" s="560" t="s">
        <v>751</v>
      </c>
      <c r="AX363" s="560" t="s">
        <v>751</v>
      </c>
      <c r="AY363" s="560" t="s">
        <v>751</v>
      </c>
      <c r="AZ363" s="560" t="s">
        <v>751</v>
      </c>
      <c r="BA363" s="560" t="s">
        <v>751</v>
      </c>
      <c r="BB363" s="565"/>
      <c r="BC363" s="565"/>
      <c r="BD363" s="560" t="s">
        <v>751</v>
      </c>
      <c r="BE363" s="564"/>
      <c r="BF363" s="564"/>
      <c r="BG363" s="560" t="s">
        <v>751</v>
      </c>
      <c r="BH363" s="564"/>
      <c r="BI363" s="564"/>
      <c r="BJ363" s="560" t="s">
        <v>751</v>
      </c>
      <c r="BK363" s="560" t="s">
        <v>751</v>
      </c>
      <c r="BL363" s="560" t="s">
        <v>751</v>
      </c>
      <c r="BM363" s="560" t="s">
        <v>751</v>
      </c>
      <c r="BN363" s="567" t="s">
        <v>751</v>
      </c>
      <c r="BO363" s="562"/>
      <c r="BP363" s="560" t="s">
        <v>751</v>
      </c>
      <c r="BQ363" s="560" t="s">
        <v>751</v>
      </c>
      <c r="BR363" s="560" t="s">
        <v>751</v>
      </c>
      <c r="BS363" s="560" t="s">
        <v>751</v>
      </c>
      <c r="BT363" s="561" t="s">
        <v>758</v>
      </c>
      <c r="BU363" s="561" t="s">
        <v>758</v>
      </c>
      <c r="BV363" s="567" t="s">
        <v>751</v>
      </c>
    </row>
    <row r="364" spans="1:74" x14ac:dyDescent="0.25">
      <c r="A364" s="566">
        <v>42250</v>
      </c>
      <c r="B364" s="560" t="s">
        <v>751</v>
      </c>
      <c r="C364" s="560" t="s">
        <v>751</v>
      </c>
      <c r="D364" s="560" t="s">
        <v>751</v>
      </c>
      <c r="E364" s="560" t="s">
        <v>751</v>
      </c>
      <c r="F364" s="560" t="s">
        <v>751</v>
      </c>
      <c r="G364" s="560" t="s">
        <v>751</v>
      </c>
      <c r="H364" s="560" t="s">
        <v>751</v>
      </c>
      <c r="I364" s="560" t="s">
        <v>751</v>
      </c>
      <c r="J364" s="560" t="s">
        <v>751</v>
      </c>
      <c r="K364" s="560" t="s">
        <v>751</v>
      </c>
      <c r="L364" s="560" t="s">
        <v>751</v>
      </c>
      <c r="M364" s="560" t="s">
        <v>751</v>
      </c>
      <c r="N364" s="560" t="s">
        <v>751</v>
      </c>
      <c r="O364" s="560" t="s">
        <v>751</v>
      </c>
      <c r="P364" s="560" t="s">
        <v>751</v>
      </c>
      <c r="Q364" s="560" t="s">
        <v>751</v>
      </c>
      <c r="R364" s="560" t="s">
        <v>751</v>
      </c>
      <c r="S364" s="560" t="s">
        <v>751</v>
      </c>
      <c r="T364" s="560" t="s">
        <v>751</v>
      </c>
      <c r="U364" s="560" t="s">
        <v>751</v>
      </c>
      <c r="V364" s="560" t="s">
        <v>751</v>
      </c>
      <c r="W364" s="560" t="s">
        <v>751</v>
      </c>
      <c r="X364" s="560" t="s">
        <v>751</v>
      </c>
      <c r="Y364" s="560" t="s">
        <v>751</v>
      </c>
      <c r="Z364" s="565"/>
      <c r="AA364" s="565"/>
      <c r="AB364" s="560" t="s">
        <v>751</v>
      </c>
      <c r="AC364" s="565"/>
      <c r="AD364" s="565"/>
      <c r="AE364" s="560" t="s">
        <v>751</v>
      </c>
      <c r="AF364" s="560" t="s">
        <v>751</v>
      </c>
      <c r="AG364" s="560" t="s">
        <v>751</v>
      </c>
      <c r="AH364" s="560" t="s">
        <v>751</v>
      </c>
      <c r="AI364" s="565"/>
      <c r="AJ364" s="565"/>
      <c r="AK364" s="560" t="s">
        <v>751</v>
      </c>
      <c r="AL364" s="565"/>
      <c r="AM364" s="565"/>
      <c r="AN364" s="560" t="s">
        <v>751</v>
      </c>
      <c r="AO364" s="565"/>
      <c r="AP364" s="565"/>
      <c r="AQ364" s="560" t="s">
        <v>751</v>
      </c>
      <c r="AR364" s="566">
        <v>42250</v>
      </c>
      <c r="AS364" s="560" t="s">
        <v>751</v>
      </c>
      <c r="AT364" s="560" t="s">
        <v>751</v>
      </c>
      <c r="AU364" s="560" t="s">
        <v>751</v>
      </c>
      <c r="AV364" s="560" t="s">
        <v>751</v>
      </c>
      <c r="AW364" s="560" t="s">
        <v>751</v>
      </c>
      <c r="AX364" s="560" t="s">
        <v>751</v>
      </c>
      <c r="AY364" s="560" t="s">
        <v>751</v>
      </c>
      <c r="AZ364" s="560" t="s">
        <v>751</v>
      </c>
      <c r="BA364" s="560" t="s">
        <v>751</v>
      </c>
      <c r="BB364" s="565"/>
      <c r="BC364" s="565"/>
      <c r="BD364" s="560" t="s">
        <v>751</v>
      </c>
      <c r="BE364" s="564"/>
      <c r="BF364" s="564"/>
      <c r="BG364" s="560" t="s">
        <v>751</v>
      </c>
      <c r="BH364" s="564"/>
      <c r="BI364" s="564"/>
      <c r="BJ364" s="560" t="s">
        <v>751</v>
      </c>
      <c r="BK364" s="560" t="s">
        <v>751</v>
      </c>
      <c r="BL364" s="560" t="s">
        <v>751</v>
      </c>
      <c r="BM364" s="560" t="s">
        <v>751</v>
      </c>
      <c r="BN364" s="562"/>
      <c r="BO364" s="562"/>
      <c r="BP364" s="560" t="s">
        <v>751</v>
      </c>
      <c r="BQ364" s="560" t="s">
        <v>751</v>
      </c>
      <c r="BR364" s="560" t="s">
        <v>751</v>
      </c>
      <c r="BS364" s="560" t="s">
        <v>751</v>
      </c>
      <c r="BT364" s="561" t="s">
        <v>758</v>
      </c>
      <c r="BU364" s="561" t="s">
        <v>758</v>
      </c>
      <c r="BV364" s="567" t="s">
        <v>751</v>
      </c>
    </row>
    <row r="365" spans="1:74" x14ac:dyDescent="0.25">
      <c r="A365" s="566">
        <v>42251</v>
      </c>
      <c r="B365" s="560" t="s">
        <v>751</v>
      </c>
      <c r="C365" s="560" t="s">
        <v>751</v>
      </c>
      <c r="D365" s="560" t="s">
        <v>751</v>
      </c>
      <c r="E365" s="560" t="s">
        <v>751</v>
      </c>
      <c r="F365" s="560" t="s">
        <v>751</v>
      </c>
      <c r="G365" s="560" t="s">
        <v>751</v>
      </c>
      <c r="H365" s="560" t="s">
        <v>751</v>
      </c>
      <c r="I365" s="560" t="s">
        <v>751</v>
      </c>
      <c r="J365" s="560" t="s">
        <v>751</v>
      </c>
      <c r="K365" s="560" t="s">
        <v>751</v>
      </c>
      <c r="L365" s="560" t="s">
        <v>751</v>
      </c>
      <c r="M365" s="560" t="s">
        <v>751</v>
      </c>
      <c r="N365" s="560" t="s">
        <v>751</v>
      </c>
      <c r="O365" s="560" t="s">
        <v>751</v>
      </c>
      <c r="P365" s="560" t="s">
        <v>751</v>
      </c>
      <c r="Q365" s="560" t="s">
        <v>751</v>
      </c>
      <c r="R365" s="560" t="s">
        <v>751</v>
      </c>
      <c r="S365" s="560" t="s">
        <v>751</v>
      </c>
      <c r="T365" s="560" t="s">
        <v>751</v>
      </c>
      <c r="U365" s="560" t="s">
        <v>751</v>
      </c>
      <c r="V365" s="560" t="s">
        <v>751</v>
      </c>
      <c r="W365" s="560" t="s">
        <v>751</v>
      </c>
      <c r="X365" s="560" t="s">
        <v>751</v>
      </c>
      <c r="Y365" s="560" t="s">
        <v>751</v>
      </c>
      <c r="Z365" s="565"/>
      <c r="AA365" s="565"/>
      <c r="AB365" s="560" t="s">
        <v>751</v>
      </c>
      <c r="AC365" s="565"/>
      <c r="AD365" s="565"/>
      <c r="AE365" s="560" t="s">
        <v>751</v>
      </c>
      <c r="AF365" s="560" t="s">
        <v>751</v>
      </c>
      <c r="AG365" s="560" t="s">
        <v>751</v>
      </c>
      <c r="AH365" s="560" t="s">
        <v>751</v>
      </c>
      <c r="AI365" s="565"/>
      <c r="AJ365" s="565"/>
      <c r="AK365" s="560" t="s">
        <v>751</v>
      </c>
      <c r="AL365" s="565"/>
      <c r="AM365" s="565"/>
      <c r="AN365" s="560" t="s">
        <v>751</v>
      </c>
      <c r="AO365" s="565"/>
      <c r="AP365" s="565"/>
      <c r="AQ365" s="560" t="s">
        <v>751</v>
      </c>
      <c r="AR365" s="566">
        <v>42251</v>
      </c>
      <c r="AS365" s="560" t="s">
        <v>751</v>
      </c>
      <c r="AT365" s="560" t="s">
        <v>751</v>
      </c>
      <c r="AU365" s="560" t="s">
        <v>751</v>
      </c>
      <c r="AV365" s="560" t="s">
        <v>751</v>
      </c>
      <c r="AW365" s="560" t="s">
        <v>751</v>
      </c>
      <c r="AX365" s="560" t="s">
        <v>751</v>
      </c>
      <c r="AY365" s="560" t="s">
        <v>751</v>
      </c>
      <c r="AZ365" s="560" t="s">
        <v>751</v>
      </c>
      <c r="BA365" s="560" t="s">
        <v>751</v>
      </c>
      <c r="BB365" s="565"/>
      <c r="BC365" s="565"/>
      <c r="BD365" s="560" t="s">
        <v>751</v>
      </c>
      <c r="BE365" s="564"/>
      <c r="BF365" s="564"/>
      <c r="BG365" s="560" t="s">
        <v>751</v>
      </c>
      <c r="BH365" s="564"/>
      <c r="BI365" s="564"/>
      <c r="BJ365" s="560" t="s">
        <v>751</v>
      </c>
      <c r="BK365" s="560" t="s">
        <v>751</v>
      </c>
      <c r="BL365" s="560" t="s">
        <v>751</v>
      </c>
      <c r="BM365" s="560" t="s">
        <v>751</v>
      </c>
      <c r="BN365" s="562"/>
      <c r="BO365" s="562"/>
      <c r="BP365" s="560" t="s">
        <v>751</v>
      </c>
      <c r="BQ365" s="560" t="s">
        <v>751</v>
      </c>
      <c r="BR365" s="560" t="s">
        <v>751</v>
      </c>
      <c r="BS365" s="560" t="s">
        <v>751</v>
      </c>
      <c r="BT365" s="561" t="s">
        <v>758</v>
      </c>
      <c r="BU365" s="561" t="s">
        <v>758</v>
      </c>
      <c r="BV365" s="567" t="s">
        <v>751</v>
      </c>
    </row>
    <row r="366" spans="1:74" x14ac:dyDescent="0.25">
      <c r="A366" s="566">
        <v>42252</v>
      </c>
      <c r="B366" s="560" t="s">
        <v>751</v>
      </c>
      <c r="C366" s="560" t="s">
        <v>751</v>
      </c>
      <c r="D366" s="560" t="s">
        <v>751</v>
      </c>
      <c r="E366" s="560" t="s">
        <v>751</v>
      </c>
      <c r="F366" s="560" t="s">
        <v>751</v>
      </c>
      <c r="G366" s="560" t="s">
        <v>751</v>
      </c>
      <c r="H366" s="560" t="s">
        <v>751</v>
      </c>
      <c r="I366" s="560" t="s">
        <v>751</v>
      </c>
      <c r="J366" s="560" t="s">
        <v>751</v>
      </c>
      <c r="K366" s="560" t="s">
        <v>751</v>
      </c>
      <c r="L366" s="560" t="s">
        <v>751</v>
      </c>
      <c r="M366" s="560" t="s">
        <v>751</v>
      </c>
      <c r="N366" s="560" t="s">
        <v>751</v>
      </c>
      <c r="O366" s="560" t="s">
        <v>751</v>
      </c>
      <c r="P366" s="560" t="s">
        <v>751</v>
      </c>
      <c r="Q366" s="560" t="s">
        <v>751</v>
      </c>
      <c r="R366" s="560" t="s">
        <v>751</v>
      </c>
      <c r="S366" s="560" t="s">
        <v>751</v>
      </c>
      <c r="T366" s="560" t="s">
        <v>751</v>
      </c>
      <c r="U366" s="560" t="s">
        <v>751</v>
      </c>
      <c r="V366" s="560" t="s">
        <v>751</v>
      </c>
      <c r="W366" s="560" t="s">
        <v>751</v>
      </c>
      <c r="X366" s="560" t="s">
        <v>751</v>
      </c>
      <c r="Y366" s="560" t="s">
        <v>751</v>
      </c>
      <c r="Z366" s="565"/>
      <c r="AA366" s="565"/>
      <c r="AB366" s="560" t="s">
        <v>751</v>
      </c>
      <c r="AC366" s="565"/>
      <c r="AD366" s="565"/>
      <c r="AE366" s="560" t="s">
        <v>751</v>
      </c>
      <c r="AF366" s="560" t="s">
        <v>751</v>
      </c>
      <c r="AG366" s="560" t="s">
        <v>751</v>
      </c>
      <c r="AH366" s="560" t="s">
        <v>751</v>
      </c>
      <c r="AI366" s="565"/>
      <c r="AJ366" s="565"/>
      <c r="AK366" s="560" t="s">
        <v>751</v>
      </c>
      <c r="AL366" s="565"/>
      <c r="AM366" s="565"/>
      <c r="AN366" s="560" t="s">
        <v>751</v>
      </c>
      <c r="AO366" s="565"/>
      <c r="AP366" s="565"/>
      <c r="AQ366" s="560" t="s">
        <v>751</v>
      </c>
      <c r="AR366" s="566">
        <v>42252</v>
      </c>
      <c r="AS366" s="560" t="s">
        <v>751</v>
      </c>
      <c r="AT366" s="560" t="s">
        <v>751</v>
      </c>
      <c r="AU366" s="560" t="s">
        <v>751</v>
      </c>
      <c r="AV366" s="560" t="s">
        <v>751</v>
      </c>
      <c r="AW366" s="560" t="s">
        <v>751</v>
      </c>
      <c r="AX366" s="560" t="s">
        <v>751</v>
      </c>
      <c r="AY366" s="560" t="s">
        <v>751</v>
      </c>
      <c r="AZ366" s="560" t="s">
        <v>751</v>
      </c>
      <c r="BA366" s="560" t="s">
        <v>751</v>
      </c>
      <c r="BB366" s="565"/>
      <c r="BC366" s="565"/>
      <c r="BD366" s="560" t="s">
        <v>751</v>
      </c>
      <c r="BE366" s="564"/>
      <c r="BF366" s="564"/>
      <c r="BG366" s="560" t="s">
        <v>751</v>
      </c>
      <c r="BH366" s="564"/>
      <c r="BI366" s="564"/>
      <c r="BJ366" s="560" t="s">
        <v>751</v>
      </c>
      <c r="BK366" s="560" t="s">
        <v>751</v>
      </c>
      <c r="BL366" s="560" t="s">
        <v>751</v>
      </c>
      <c r="BM366" s="560" t="s">
        <v>751</v>
      </c>
      <c r="BN366" s="562"/>
      <c r="BO366" s="562"/>
      <c r="BP366" s="560" t="s">
        <v>751</v>
      </c>
      <c r="BQ366" s="560" t="s">
        <v>751</v>
      </c>
      <c r="BR366" s="560" t="s">
        <v>751</v>
      </c>
      <c r="BS366" s="560" t="s">
        <v>751</v>
      </c>
      <c r="BT366" s="561" t="s">
        <v>758</v>
      </c>
      <c r="BU366" s="561" t="s">
        <v>758</v>
      </c>
      <c r="BV366" s="567" t="s">
        <v>751</v>
      </c>
    </row>
    <row r="367" spans="1:74" x14ac:dyDescent="0.25">
      <c r="A367" s="566">
        <v>42253</v>
      </c>
      <c r="B367" s="567" t="s">
        <v>751</v>
      </c>
      <c r="C367" s="567" t="s">
        <v>751</v>
      </c>
      <c r="D367" s="560" t="s">
        <v>751</v>
      </c>
      <c r="E367" s="560" t="s">
        <v>751</v>
      </c>
      <c r="F367" s="560" t="s">
        <v>751</v>
      </c>
      <c r="G367" s="560" t="s">
        <v>751</v>
      </c>
      <c r="H367" s="560" t="s">
        <v>751</v>
      </c>
      <c r="I367" s="560" t="s">
        <v>751</v>
      </c>
      <c r="J367" s="560" t="s">
        <v>751</v>
      </c>
      <c r="K367" s="560" t="s">
        <v>751</v>
      </c>
      <c r="L367" s="560" t="s">
        <v>751</v>
      </c>
      <c r="M367" s="560" t="s">
        <v>751</v>
      </c>
      <c r="N367" s="560" t="s">
        <v>751</v>
      </c>
      <c r="O367" s="560" t="s">
        <v>751</v>
      </c>
      <c r="P367" s="560" t="s">
        <v>751</v>
      </c>
      <c r="Q367" s="560" t="s">
        <v>751</v>
      </c>
      <c r="R367" s="560" t="s">
        <v>751</v>
      </c>
      <c r="S367" s="560" t="s">
        <v>751</v>
      </c>
      <c r="T367" s="560" t="s">
        <v>751</v>
      </c>
      <c r="U367" s="560" t="s">
        <v>751</v>
      </c>
      <c r="V367" s="560" t="s">
        <v>751</v>
      </c>
      <c r="W367" s="560" t="s">
        <v>751</v>
      </c>
      <c r="X367" s="560" t="s">
        <v>751</v>
      </c>
      <c r="Y367" s="560" t="s">
        <v>751</v>
      </c>
      <c r="Z367" s="565"/>
      <c r="AA367" s="565"/>
      <c r="AB367" s="560" t="s">
        <v>751</v>
      </c>
      <c r="AC367" s="565"/>
      <c r="AD367" s="565"/>
      <c r="AE367" s="560" t="s">
        <v>751</v>
      </c>
      <c r="AF367" s="560" t="s">
        <v>751</v>
      </c>
      <c r="AG367" s="560" t="s">
        <v>751</v>
      </c>
      <c r="AH367" s="560" t="s">
        <v>751</v>
      </c>
      <c r="AI367" s="565"/>
      <c r="AJ367" s="565"/>
      <c r="AK367" s="560" t="s">
        <v>751</v>
      </c>
      <c r="AL367" s="565"/>
      <c r="AM367" s="565"/>
      <c r="AN367" s="560" t="s">
        <v>751</v>
      </c>
      <c r="AO367" s="565"/>
      <c r="AP367" s="565"/>
      <c r="AQ367" s="560" t="s">
        <v>751</v>
      </c>
      <c r="AR367" s="566">
        <v>42253</v>
      </c>
      <c r="AS367" s="560" t="s">
        <v>751</v>
      </c>
      <c r="AT367" s="560" t="s">
        <v>751</v>
      </c>
      <c r="AU367" s="560" t="s">
        <v>751</v>
      </c>
      <c r="AV367" s="560" t="s">
        <v>751</v>
      </c>
      <c r="AW367" s="560" t="s">
        <v>751</v>
      </c>
      <c r="AX367" s="560" t="s">
        <v>751</v>
      </c>
      <c r="AY367" s="560" t="s">
        <v>751</v>
      </c>
      <c r="AZ367" s="560" t="s">
        <v>751</v>
      </c>
      <c r="BA367" s="560" t="s">
        <v>751</v>
      </c>
      <c r="BB367" s="565"/>
      <c r="BC367" s="565"/>
      <c r="BD367" s="563" t="s">
        <v>758</v>
      </c>
      <c r="BE367" s="564"/>
      <c r="BF367" s="564"/>
      <c r="BG367" s="560" t="s">
        <v>751</v>
      </c>
      <c r="BH367" s="564"/>
      <c r="BI367" s="564"/>
      <c r="BJ367" s="560" t="s">
        <v>751</v>
      </c>
      <c r="BK367" s="560" t="s">
        <v>751</v>
      </c>
      <c r="BL367" s="560" t="s">
        <v>751</v>
      </c>
      <c r="BM367" s="560" t="s">
        <v>751</v>
      </c>
      <c r="BN367" s="562"/>
      <c r="BO367" s="562"/>
      <c r="BP367" s="560" t="s">
        <v>751</v>
      </c>
      <c r="BQ367" s="560" t="s">
        <v>751</v>
      </c>
      <c r="BR367" s="560" t="s">
        <v>751</v>
      </c>
      <c r="BS367" s="560" t="s">
        <v>751</v>
      </c>
      <c r="BT367" s="561" t="s">
        <v>758</v>
      </c>
      <c r="BU367" s="561" t="s">
        <v>758</v>
      </c>
      <c r="BV367" s="567" t="s">
        <v>751</v>
      </c>
    </row>
    <row r="368" spans="1:74" x14ac:dyDescent="0.25">
      <c r="A368" s="566">
        <v>42254</v>
      </c>
      <c r="B368" s="560" t="s">
        <v>751</v>
      </c>
      <c r="C368" s="560" t="s">
        <v>751</v>
      </c>
      <c r="D368" s="560" t="s">
        <v>751</v>
      </c>
      <c r="E368" s="560" t="s">
        <v>751</v>
      </c>
      <c r="F368" s="560" t="s">
        <v>751</v>
      </c>
      <c r="G368" s="560" t="s">
        <v>751</v>
      </c>
      <c r="H368" s="560" t="s">
        <v>751</v>
      </c>
      <c r="I368" s="560" t="s">
        <v>751</v>
      </c>
      <c r="J368" s="560" t="s">
        <v>751</v>
      </c>
      <c r="K368" s="560" t="s">
        <v>751</v>
      </c>
      <c r="L368" s="560" t="s">
        <v>751</v>
      </c>
      <c r="M368" s="560" t="s">
        <v>751</v>
      </c>
      <c r="N368" s="560" t="s">
        <v>751</v>
      </c>
      <c r="O368" s="560" t="s">
        <v>751</v>
      </c>
      <c r="P368" s="560" t="s">
        <v>751</v>
      </c>
      <c r="Q368" s="560" t="s">
        <v>751</v>
      </c>
      <c r="R368" s="560" t="s">
        <v>751</v>
      </c>
      <c r="S368" s="560" t="s">
        <v>751</v>
      </c>
      <c r="T368" s="560" t="s">
        <v>751</v>
      </c>
      <c r="U368" s="560" t="s">
        <v>751</v>
      </c>
      <c r="V368" s="560" t="s">
        <v>751</v>
      </c>
      <c r="W368" s="560" t="s">
        <v>751</v>
      </c>
      <c r="X368" s="560" t="s">
        <v>751</v>
      </c>
      <c r="Y368" s="560" t="s">
        <v>751</v>
      </c>
      <c r="Z368" s="565"/>
      <c r="AA368" s="565"/>
      <c r="AB368" s="560" t="s">
        <v>751</v>
      </c>
      <c r="AC368" s="565"/>
      <c r="AD368" s="565"/>
      <c r="AE368" s="560" t="s">
        <v>751</v>
      </c>
      <c r="AF368" s="560" t="s">
        <v>751</v>
      </c>
      <c r="AG368" s="560" t="s">
        <v>751</v>
      </c>
      <c r="AH368" s="560" t="s">
        <v>751</v>
      </c>
      <c r="AI368" s="565"/>
      <c r="AJ368" s="565"/>
      <c r="AK368" s="560" t="s">
        <v>751</v>
      </c>
      <c r="AL368" s="565"/>
      <c r="AM368" s="565"/>
      <c r="AN368" s="560" t="s">
        <v>751</v>
      </c>
      <c r="AO368" s="565"/>
      <c r="AP368" s="565"/>
      <c r="AQ368" s="560" t="s">
        <v>751</v>
      </c>
      <c r="AR368" s="566">
        <v>42254</v>
      </c>
      <c r="AS368" s="560" t="s">
        <v>751</v>
      </c>
      <c r="AT368" s="560" t="s">
        <v>751</v>
      </c>
      <c r="AU368" s="560" t="s">
        <v>751</v>
      </c>
      <c r="AV368" s="560" t="s">
        <v>751</v>
      </c>
      <c r="AW368" s="560" t="s">
        <v>751</v>
      </c>
      <c r="AX368" s="560" t="s">
        <v>751</v>
      </c>
      <c r="AY368" s="560" t="s">
        <v>751</v>
      </c>
      <c r="AZ368" s="560" t="s">
        <v>751</v>
      </c>
      <c r="BA368" s="560" t="s">
        <v>751</v>
      </c>
      <c r="BB368" s="565"/>
      <c r="BC368" s="565"/>
      <c r="BD368" s="560" t="s">
        <v>751</v>
      </c>
      <c r="BE368" s="564"/>
      <c r="BF368" s="564"/>
      <c r="BG368" s="560" t="s">
        <v>751</v>
      </c>
      <c r="BH368" s="564"/>
      <c r="BI368" s="564"/>
      <c r="BJ368" s="560" t="s">
        <v>751</v>
      </c>
      <c r="BK368" s="560" t="s">
        <v>751</v>
      </c>
      <c r="BL368" s="560" t="s">
        <v>751</v>
      </c>
      <c r="BM368" s="560" t="s">
        <v>751</v>
      </c>
      <c r="BN368" s="562"/>
      <c r="BO368" s="562"/>
      <c r="BP368" s="560" t="s">
        <v>751</v>
      </c>
      <c r="BQ368" s="560" t="s">
        <v>751</v>
      </c>
      <c r="BR368" s="560" t="s">
        <v>751</v>
      </c>
      <c r="BS368" s="560" t="s">
        <v>751</v>
      </c>
      <c r="BT368" s="561" t="s">
        <v>758</v>
      </c>
      <c r="BU368" s="561" t="s">
        <v>758</v>
      </c>
      <c r="BV368" s="567" t="s">
        <v>751</v>
      </c>
    </row>
    <row r="369" spans="1:74" x14ac:dyDescent="0.25">
      <c r="A369" s="566">
        <v>42255</v>
      </c>
      <c r="B369" s="560" t="s">
        <v>751</v>
      </c>
      <c r="C369" s="560" t="s">
        <v>751</v>
      </c>
      <c r="D369" s="560" t="s">
        <v>751</v>
      </c>
      <c r="E369" s="560" t="s">
        <v>751</v>
      </c>
      <c r="F369" s="560" t="s">
        <v>751</v>
      </c>
      <c r="G369" s="560" t="s">
        <v>751</v>
      </c>
      <c r="H369" s="560" t="s">
        <v>751</v>
      </c>
      <c r="I369" s="560" t="s">
        <v>751</v>
      </c>
      <c r="J369" s="560" t="s">
        <v>751</v>
      </c>
      <c r="K369" s="560" t="s">
        <v>751</v>
      </c>
      <c r="L369" s="560" t="s">
        <v>751</v>
      </c>
      <c r="M369" s="560" t="s">
        <v>751</v>
      </c>
      <c r="N369" s="560" t="s">
        <v>751</v>
      </c>
      <c r="O369" s="560" t="s">
        <v>751</v>
      </c>
      <c r="P369" s="560" t="s">
        <v>751</v>
      </c>
      <c r="Q369" s="560" t="s">
        <v>751</v>
      </c>
      <c r="R369" s="560" t="s">
        <v>751</v>
      </c>
      <c r="S369" s="560" t="s">
        <v>751</v>
      </c>
      <c r="T369" s="560" t="s">
        <v>751</v>
      </c>
      <c r="U369" s="560" t="s">
        <v>751</v>
      </c>
      <c r="V369" s="560" t="s">
        <v>751</v>
      </c>
      <c r="W369" s="560" t="s">
        <v>751</v>
      </c>
      <c r="X369" s="560" t="s">
        <v>751</v>
      </c>
      <c r="Y369" s="560" t="s">
        <v>751</v>
      </c>
      <c r="Z369" s="565"/>
      <c r="AA369" s="565"/>
      <c r="AB369" s="560" t="s">
        <v>751</v>
      </c>
      <c r="AC369" s="565"/>
      <c r="AD369" s="565"/>
      <c r="AE369" s="560" t="s">
        <v>751</v>
      </c>
      <c r="AF369" s="560" t="s">
        <v>751</v>
      </c>
      <c r="AG369" s="560" t="s">
        <v>751</v>
      </c>
      <c r="AH369" s="560" t="s">
        <v>751</v>
      </c>
      <c r="AI369" s="565"/>
      <c r="AJ369" s="565"/>
      <c r="AK369" s="560" t="s">
        <v>751</v>
      </c>
      <c r="AL369" s="565"/>
      <c r="AM369" s="565"/>
      <c r="AN369" s="560" t="s">
        <v>751</v>
      </c>
      <c r="AO369" s="565"/>
      <c r="AP369" s="565"/>
      <c r="AQ369" s="560" t="s">
        <v>751</v>
      </c>
      <c r="AR369" s="566">
        <v>42255</v>
      </c>
      <c r="AS369" s="560" t="s">
        <v>751</v>
      </c>
      <c r="AT369" s="560" t="s">
        <v>751</v>
      </c>
      <c r="AU369" s="560" t="s">
        <v>751</v>
      </c>
      <c r="AV369" s="560" t="s">
        <v>751</v>
      </c>
      <c r="AW369" s="560" t="s">
        <v>751</v>
      </c>
      <c r="AX369" s="560" t="s">
        <v>751</v>
      </c>
      <c r="AY369" s="560" t="s">
        <v>751</v>
      </c>
      <c r="AZ369" s="560" t="s">
        <v>751</v>
      </c>
      <c r="BA369" s="560" t="s">
        <v>751</v>
      </c>
      <c r="BB369" s="565"/>
      <c r="BC369" s="565"/>
      <c r="BD369" s="560" t="s">
        <v>751</v>
      </c>
      <c r="BE369" s="564"/>
      <c r="BF369" s="564"/>
      <c r="BG369" s="560" t="s">
        <v>751</v>
      </c>
      <c r="BH369" s="564"/>
      <c r="BI369" s="564"/>
      <c r="BJ369" s="560" t="s">
        <v>751</v>
      </c>
      <c r="BK369" s="560" t="s">
        <v>751</v>
      </c>
      <c r="BL369" s="560" t="s">
        <v>751</v>
      </c>
      <c r="BM369" s="560" t="s">
        <v>751</v>
      </c>
      <c r="BN369" s="562"/>
      <c r="BO369" s="562"/>
      <c r="BP369" s="560" t="s">
        <v>751</v>
      </c>
      <c r="BQ369" s="560" t="s">
        <v>751</v>
      </c>
      <c r="BR369" s="560" t="s">
        <v>751</v>
      </c>
      <c r="BS369" s="560" t="s">
        <v>751</v>
      </c>
      <c r="BT369" s="561" t="s">
        <v>758</v>
      </c>
      <c r="BU369" s="561" t="s">
        <v>758</v>
      </c>
      <c r="BV369" s="567" t="s">
        <v>751</v>
      </c>
    </row>
    <row r="370" spans="1:74" x14ac:dyDescent="0.25">
      <c r="A370" s="566">
        <v>42256</v>
      </c>
      <c r="B370" s="560" t="s">
        <v>751</v>
      </c>
      <c r="C370" s="560" t="s">
        <v>751</v>
      </c>
      <c r="D370" s="560" t="s">
        <v>751</v>
      </c>
      <c r="E370" s="560" t="s">
        <v>751</v>
      </c>
      <c r="F370" s="560" t="s">
        <v>751</v>
      </c>
      <c r="G370" s="560" t="s">
        <v>751</v>
      </c>
      <c r="H370" s="560" t="s">
        <v>751</v>
      </c>
      <c r="I370" s="560" t="s">
        <v>751</v>
      </c>
      <c r="J370" s="560" t="s">
        <v>751</v>
      </c>
      <c r="K370" s="560" t="s">
        <v>751</v>
      </c>
      <c r="L370" s="560" t="s">
        <v>751</v>
      </c>
      <c r="M370" s="560" t="s">
        <v>751</v>
      </c>
      <c r="N370" s="560" t="s">
        <v>751</v>
      </c>
      <c r="O370" s="560" t="s">
        <v>751</v>
      </c>
      <c r="P370" s="560" t="s">
        <v>751</v>
      </c>
      <c r="Q370" s="560" t="s">
        <v>751</v>
      </c>
      <c r="R370" s="560" t="s">
        <v>751</v>
      </c>
      <c r="S370" s="560" t="s">
        <v>751</v>
      </c>
      <c r="T370" s="560" t="s">
        <v>751</v>
      </c>
      <c r="U370" s="560" t="s">
        <v>751</v>
      </c>
      <c r="V370" s="560" t="s">
        <v>751</v>
      </c>
      <c r="W370" s="560" t="s">
        <v>751</v>
      </c>
      <c r="X370" s="560" t="s">
        <v>751</v>
      </c>
      <c r="Y370" s="560" t="s">
        <v>751</v>
      </c>
      <c r="Z370" s="565"/>
      <c r="AA370" s="565"/>
      <c r="AB370" s="560" t="s">
        <v>751</v>
      </c>
      <c r="AC370" s="565"/>
      <c r="AD370" s="565"/>
      <c r="AE370" s="560" t="s">
        <v>751</v>
      </c>
      <c r="AF370" s="560" t="s">
        <v>751</v>
      </c>
      <c r="AG370" s="560" t="s">
        <v>751</v>
      </c>
      <c r="AH370" s="560" t="s">
        <v>751</v>
      </c>
      <c r="AI370" s="565"/>
      <c r="AJ370" s="565"/>
      <c r="AK370" s="560" t="s">
        <v>751</v>
      </c>
      <c r="AL370" s="565"/>
      <c r="AM370" s="565"/>
      <c r="AN370" s="560" t="s">
        <v>751</v>
      </c>
      <c r="AO370" s="565"/>
      <c r="AP370" s="565"/>
      <c r="AQ370" s="560" t="s">
        <v>751</v>
      </c>
      <c r="AR370" s="566">
        <v>42256</v>
      </c>
      <c r="AS370" s="560" t="s">
        <v>751</v>
      </c>
      <c r="AT370" s="560" t="s">
        <v>751</v>
      </c>
      <c r="AU370" s="560" t="s">
        <v>751</v>
      </c>
      <c r="AV370" s="560" t="s">
        <v>751</v>
      </c>
      <c r="AW370" s="560" t="s">
        <v>751</v>
      </c>
      <c r="AX370" s="560" t="s">
        <v>751</v>
      </c>
      <c r="AY370" s="560" t="s">
        <v>751</v>
      </c>
      <c r="AZ370" s="560" t="s">
        <v>751</v>
      </c>
      <c r="BA370" s="560" t="s">
        <v>751</v>
      </c>
      <c r="BB370" s="565"/>
      <c r="BC370" s="565"/>
      <c r="BD370" s="560" t="s">
        <v>751</v>
      </c>
      <c r="BE370" s="564"/>
      <c r="BF370" s="564"/>
      <c r="BG370" s="560" t="s">
        <v>751</v>
      </c>
      <c r="BH370" s="564"/>
      <c r="BI370" s="564"/>
      <c r="BJ370" s="560" t="s">
        <v>751</v>
      </c>
      <c r="BK370" s="560" t="s">
        <v>751</v>
      </c>
      <c r="BL370" s="560" t="s">
        <v>751</v>
      </c>
      <c r="BM370" s="560" t="s">
        <v>751</v>
      </c>
      <c r="BN370" s="563"/>
      <c r="BO370" s="562"/>
      <c r="BP370" s="560" t="s">
        <v>751</v>
      </c>
      <c r="BQ370" s="560" t="s">
        <v>751</v>
      </c>
      <c r="BR370" s="560" t="s">
        <v>751</v>
      </c>
      <c r="BS370" s="560" t="s">
        <v>751</v>
      </c>
      <c r="BT370" s="561" t="s">
        <v>758</v>
      </c>
      <c r="BU370" s="561" t="s">
        <v>758</v>
      </c>
      <c r="BV370" s="567" t="s">
        <v>751</v>
      </c>
    </row>
    <row r="371" spans="1:74" x14ac:dyDescent="0.25">
      <c r="A371" s="566">
        <v>42257</v>
      </c>
      <c r="B371" s="560" t="s">
        <v>751</v>
      </c>
      <c r="C371" s="560" t="s">
        <v>751</v>
      </c>
      <c r="D371" s="560" t="s">
        <v>751</v>
      </c>
      <c r="E371" s="560" t="s">
        <v>751</v>
      </c>
      <c r="F371" s="560" t="s">
        <v>751</v>
      </c>
      <c r="G371" s="560" t="s">
        <v>751</v>
      </c>
      <c r="H371" s="560" t="s">
        <v>751</v>
      </c>
      <c r="I371" s="560" t="s">
        <v>751</v>
      </c>
      <c r="J371" s="560" t="s">
        <v>751</v>
      </c>
      <c r="K371" s="560" t="s">
        <v>751</v>
      </c>
      <c r="L371" s="560" t="s">
        <v>751</v>
      </c>
      <c r="M371" s="560" t="s">
        <v>751</v>
      </c>
      <c r="N371" s="560" t="s">
        <v>751</v>
      </c>
      <c r="O371" s="560" t="s">
        <v>751</v>
      </c>
      <c r="P371" s="560" t="s">
        <v>751</v>
      </c>
      <c r="Q371" s="560" t="s">
        <v>751</v>
      </c>
      <c r="R371" s="560" t="s">
        <v>751</v>
      </c>
      <c r="S371" s="560" t="s">
        <v>751</v>
      </c>
      <c r="T371" s="560" t="s">
        <v>751</v>
      </c>
      <c r="U371" s="560" t="s">
        <v>751</v>
      </c>
      <c r="V371" s="560" t="s">
        <v>751</v>
      </c>
      <c r="W371" s="560" t="s">
        <v>751</v>
      </c>
      <c r="X371" s="560" t="s">
        <v>751</v>
      </c>
      <c r="Y371" s="560" t="s">
        <v>751</v>
      </c>
      <c r="Z371" s="565"/>
      <c r="AA371" s="565"/>
      <c r="AB371" s="560" t="s">
        <v>751</v>
      </c>
      <c r="AC371" s="565"/>
      <c r="AD371" s="565"/>
      <c r="AE371" s="560" t="s">
        <v>751</v>
      </c>
      <c r="AF371" s="560" t="s">
        <v>751</v>
      </c>
      <c r="AG371" s="560" t="s">
        <v>751</v>
      </c>
      <c r="AH371" s="560" t="s">
        <v>751</v>
      </c>
      <c r="AI371" s="565"/>
      <c r="AJ371" s="565"/>
      <c r="AK371" s="560" t="s">
        <v>751</v>
      </c>
      <c r="AL371" s="565"/>
      <c r="AM371" s="565"/>
      <c r="AN371" s="560" t="s">
        <v>751</v>
      </c>
      <c r="AO371" s="565"/>
      <c r="AP371" s="565"/>
      <c r="AQ371" s="560" t="s">
        <v>751</v>
      </c>
      <c r="AR371" s="566">
        <v>42257</v>
      </c>
      <c r="AS371" s="560" t="s">
        <v>751</v>
      </c>
      <c r="AT371" s="560" t="s">
        <v>751</v>
      </c>
      <c r="AU371" s="560" t="s">
        <v>751</v>
      </c>
      <c r="AV371" s="560" t="s">
        <v>751</v>
      </c>
      <c r="AW371" s="560" t="s">
        <v>751</v>
      </c>
      <c r="AX371" s="560" t="s">
        <v>751</v>
      </c>
      <c r="AY371" s="560" t="s">
        <v>751</v>
      </c>
      <c r="AZ371" s="560" t="s">
        <v>751</v>
      </c>
      <c r="BA371" s="560" t="s">
        <v>751</v>
      </c>
      <c r="BB371" s="565"/>
      <c r="BC371" s="565"/>
      <c r="BD371" s="560" t="s">
        <v>751</v>
      </c>
      <c r="BE371" s="564"/>
      <c r="BF371" s="564"/>
      <c r="BG371" s="560" t="s">
        <v>751</v>
      </c>
      <c r="BH371" s="564"/>
      <c r="BI371" s="564"/>
      <c r="BJ371" s="560" t="s">
        <v>751</v>
      </c>
      <c r="BK371" s="560" t="s">
        <v>751</v>
      </c>
      <c r="BL371" s="560" t="s">
        <v>751</v>
      </c>
      <c r="BM371" s="560" t="s">
        <v>751</v>
      </c>
      <c r="BN371" s="567" t="s">
        <v>751</v>
      </c>
      <c r="BO371" s="562"/>
      <c r="BP371" s="560" t="s">
        <v>751</v>
      </c>
      <c r="BQ371" s="560" t="s">
        <v>751</v>
      </c>
      <c r="BR371" s="560" t="s">
        <v>751</v>
      </c>
      <c r="BS371" s="560" t="s">
        <v>751</v>
      </c>
      <c r="BT371" s="561" t="s">
        <v>758</v>
      </c>
      <c r="BU371" s="561" t="s">
        <v>758</v>
      </c>
      <c r="BV371" s="567" t="s">
        <v>751</v>
      </c>
    </row>
    <row r="372" spans="1:74" x14ac:dyDescent="0.25">
      <c r="A372" s="566">
        <v>42258</v>
      </c>
      <c r="B372" s="560" t="s">
        <v>751</v>
      </c>
      <c r="C372" s="560" t="s">
        <v>751</v>
      </c>
      <c r="D372" s="560" t="s">
        <v>751</v>
      </c>
      <c r="E372" s="560" t="s">
        <v>751</v>
      </c>
      <c r="F372" s="560" t="s">
        <v>751</v>
      </c>
      <c r="G372" s="560" t="s">
        <v>751</v>
      </c>
      <c r="H372" s="560" t="s">
        <v>751</v>
      </c>
      <c r="I372" s="560" t="s">
        <v>751</v>
      </c>
      <c r="J372" s="560" t="s">
        <v>751</v>
      </c>
      <c r="K372" s="560" t="s">
        <v>751</v>
      </c>
      <c r="L372" s="560" t="s">
        <v>751</v>
      </c>
      <c r="M372" s="560" t="s">
        <v>751</v>
      </c>
      <c r="N372" s="560" t="s">
        <v>751</v>
      </c>
      <c r="O372" s="560" t="s">
        <v>751</v>
      </c>
      <c r="P372" s="560" t="s">
        <v>751</v>
      </c>
      <c r="Q372" s="560" t="s">
        <v>751</v>
      </c>
      <c r="R372" s="560" t="s">
        <v>751</v>
      </c>
      <c r="S372" s="560" t="s">
        <v>751</v>
      </c>
      <c r="T372" s="560" t="s">
        <v>751</v>
      </c>
      <c r="U372" s="560" t="s">
        <v>751</v>
      </c>
      <c r="V372" s="560" t="s">
        <v>751</v>
      </c>
      <c r="W372" s="560" t="s">
        <v>751</v>
      </c>
      <c r="X372" s="560" t="s">
        <v>751</v>
      </c>
      <c r="Y372" s="560" t="s">
        <v>751</v>
      </c>
      <c r="Z372" s="565"/>
      <c r="AA372" s="565"/>
      <c r="AB372" s="560" t="s">
        <v>751</v>
      </c>
      <c r="AC372" s="565"/>
      <c r="AD372" s="565"/>
      <c r="AE372" s="560" t="s">
        <v>751</v>
      </c>
      <c r="AF372" s="560" t="s">
        <v>751</v>
      </c>
      <c r="AG372" s="560" t="s">
        <v>751</v>
      </c>
      <c r="AH372" s="560" t="s">
        <v>751</v>
      </c>
      <c r="AI372" s="565"/>
      <c r="AJ372" s="565"/>
      <c r="AK372" s="560" t="s">
        <v>751</v>
      </c>
      <c r="AL372" s="565"/>
      <c r="AM372" s="565"/>
      <c r="AN372" s="560" t="s">
        <v>751</v>
      </c>
      <c r="AO372" s="565"/>
      <c r="AP372" s="565"/>
      <c r="AQ372" s="560" t="s">
        <v>751</v>
      </c>
      <c r="AR372" s="566">
        <v>42258</v>
      </c>
      <c r="AS372" s="560" t="s">
        <v>751</v>
      </c>
      <c r="AT372" s="560" t="s">
        <v>751</v>
      </c>
      <c r="AU372" s="560" t="s">
        <v>751</v>
      </c>
      <c r="AV372" s="560" t="s">
        <v>751</v>
      </c>
      <c r="AW372" s="560" t="s">
        <v>751</v>
      </c>
      <c r="AX372" s="560" t="s">
        <v>751</v>
      </c>
      <c r="AY372" s="560" t="s">
        <v>751</v>
      </c>
      <c r="AZ372" s="560" t="s">
        <v>751</v>
      </c>
      <c r="BA372" s="560" t="s">
        <v>751</v>
      </c>
      <c r="BB372" s="565"/>
      <c r="BC372" s="565"/>
      <c r="BD372" s="560" t="s">
        <v>751</v>
      </c>
      <c r="BE372" s="564"/>
      <c r="BF372" s="564"/>
      <c r="BG372" s="560" t="s">
        <v>751</v>
      </c>
      <c r="BH372" s="564"/>
      <c r="BI372" s="564"/>
      <c r="BJ372" s="560" t="s">
        <v>751</v>
      </c>
      <c r="BK372" s="560" t="s">
        <v>751</v>
      </c>
      <c r="BL372" s="560" t="s">
        <v>751</v>
      </c>
      <c r="BM372" s="560" t="s">
        <v>751</v>
      </c>
      <c r="BN372" s="563"/>
      <c r="BO372" s="562"/>
      <c r="BP372" s="560" t="s">
        <v>751</v>
      </c>
      <c r="BQ372" s="560" t="s">
        <v>751</v>
      </c>
      <c r="BR372" s="560" t="s">
        <v>751</v>
      </c>
      <c r="BS372" s="560" t="s">
        <v>751</v>
      </c>
      <c r="BT372" s="561" t="s">
        <v>758</v>
      </c>
      <c r="BU372" s="561" t="s">
        <v>758</v>
      </c>
      <c r="BV372" s="560" t="s">
        <v>751</v>
      </c>
    </row>
    <row r="373" spans="1:74" x14ac:dyDescent="0.25">
      <c r="A373" s="566">
        <v>42259</v>
      </c>
      <c r="B373" s="560" t="s">
        <v>751</v>
      </c>
      <c r="C373" s="567" t="s">
        <v>751</v>
      </c>
      <c r="D373" s="560" t="s">
        <v>751</v>
      </c>
      <c r="E373" s="560" t="s">
        <v>751</v>
      </c>
      <c r="F373" s="560" t="s">
        <v>751</v>
      </c>
      <c r="G373" s="560" t="s">
        <v>751</v>
      </c>
      <c r="H373" s="560" t="s">
        <v>751</v>
      </c>
      <c r="I373" s="560" t="s">
        <v>751</v>
      </c>
      <c r="J373" s="560" t="s">
        <v>751</v>
      </c>
      <c r="K373" s="560" t="s">
        <v>751</v>
      </c>
      <c r="L373" s="560" t="s">
        <v>751</v>
      </c>
      <c r="M373" s="560" t="s">
        <v>751</v>
      </c>
      <c r="N373" s="560" t="s">
        <v>751</v>
      </c>
      <c r="O373" s="560" t="s">
        <v>751</v>
      </c>
      <c r="P373" s="560" t="s">
        <v>751</v>
      </c>
      <c r="Q373" s="560" t="s">
        <v>751</v>
      </c>
      <c r="R373" s="560" t="s">
        <v>751</v>
      </c>
      <c r="S373" s="560" t="s">
        <v>751</v>
      </c>
      <c r="T373" s="560" t="s">
        <v>751</v>
      </c>
      <c r="U373" s="560" t="s">
        <v>751</v>
      </c>
      <c r="V373" s="560" t="s">
        <v>751</v>
      </c>
      <c r="W373" s="560" t="s">
        <v>751</v>
      </c>
      <c r="X373" s="560" t="s">
        <v>751</v>
      </c>
      <c r="Y373" s="560" t="s">
        <v>751</v>
      </c>
      <c r="Z373" s="565"/>
      <c r="AA373" s="565"/>
      <c r="AB373" s="560" t="s">
        <v>751</v>
      </c>
      <c r="AC373" s="565"/>
      <c r="AD373" s="565"/>
      <c r="AE373" s="560" t="s">
        <v>751</v>
      </c>
      <c r="AF373" s="560" t="s">
        <v>751</v>
      </c>
      <c r="AG373" s="560" t="s">
        <v>751</v>
      </c>
      <c r="AH373" s="560" t="s">
        <v>751</v>
      </c>
      <c r="AI373" s="565"/>
      <c r="AJ373" s="565"/>
      <c r="AK373" s="560" t="s">
        <v>751</v>
      </c>
      <c r="AL373" s="565"/>
      <c r="AM373" s="565"/>
      <c r="AN373" s="560" t="s">
        <v>751</v>
      </c>
      <c r="AO373" s="565"/>
      <c r="AP373" s="565"/>
      <c r="AQ373" s="567" t="s">
        <v>751</v>
      </c>
      <c r="AR373" s="566">
        <v>42259</v>
      </c>
      <c r="AS373" s="560" t="s">
        <v>751</v>
      </c>
      <c r="AT373" s="560" t="s">
        <v>751</v>
      </c>
      <c r="AU373" s="560" t="s">
        <v>751</v>
      </c>
      <c r="AV373" s="560" t="s">
        <v>751</v>
      </c>
      <c r="AW373" s="560" t="s">
        <v>751</v>
      </c>
      <c r="AX373" s="560" t="s">
        <v>751</v>
      </c>
      <c r="AY373" s="560" t="s">
        <v>751</v>
      </c>
      <c r="AZ373" s="560" t="s">
        <v>751</v>
      </c>
      <c r="BA373" s="560" t="s">
        <v>751</v>
      </c>
      <c r="BB373" s="565"/>
      <c r="BC373" s="565"/>
      <c r="BD373" s="560" t="s">
        <v>751</v>
      </c>
      <c r="BE373" s="564"/>
      <c r="BF373" s="564"/>
      <c r="BG373" s="560" t="s">
        <v>751</v>
      </c>
      <c r="BH373" s="564"/>
      <c r="BI373" s="564"/>
      <c r="BJ373" s="560" t="s">
        <v>751</v>
      </c>
      <c r="BK373" s="560" t="s">
        <v>751</v>
      </c>
      <c r="BL373" s="560" t="s">
        <v>751</v>
      </c>
      <c r="BM373" s="560" t="s">
        <v>751</v>
      </c>
      <c r="BN373" s="562"/>
      <c r="BO373" s="562"/>
      <c r="BP373" s="560" t="s">
        <v>751</v>
      </c>
      <c r="BQ373" s="560" t="s">
        <v>751</v>
      </c>
      <c r="BR373" s="560" t="s">
        <v>751</v>
      </c>
      <c r="BS373" s="560" t="s">
        <v>751</v>
      </c>
      <c r="BT373" s="561" t="s">
        <v>758</v>
      </c>
      <c r="BU373" s="561" t="s">
        <v>758</v>
      </c>
      <c r="BV373" s="560" t="s">
        <v>751</v>
      </c>
    </row>
    <row r="374" spans="1:74" x14ac:dyDescent="0.25">
      <c r="A374" s="566">
        <v>42260</v>
      </c>
      <c r="B374" s="567" t="s">
        <v>751</v>
      </c>
      <c r="C374" s="567" t="s">
        <v>751</v>
      </c>
      <c r="D374" s="560" t="s">
        <v>751</v>
      </c>
      <c r="E374" s="560" t="s">
        <v>751</v>
      </c>
      <c r="F374" s="560" t="s">
        <v>751</v>
      </c>
      <c r="G374" s="560" t="s">
        <v>751</v>
      </c>
      <c r="H374" s="560" t="s">
        <v>751</v>
      </c>
      <c r="I374" s="560" t="s">
        <v>751</v>
      </c>
      <c r="J374" s="560" t="s">
        <v>751</v>
      </c>
      <c r="K374" s="560" t="s">
        <v>751</v>
      </c>
      <c r="L374" s="560" t="s">
        <v>751</v>
      </c>
      <c r="M374" s="560" t="s">
        <v>751</v>
      </c>
      <c r="N374" s="560" t="s">
        <v>751</v>
      </c>
      <c r="O374" s="560" t="s">
        <v>751</v>
      </c>
      <c r="P374" s="560" t="s">
        <v>751</v>
      </c>
      <c r="Q374" s="560" t="s">
        <v>751</v>
      </c>
      <c r="R374" s="560" t="s">
        <v>751</v>
      </c>
      <c r="S374" s="560" t="s">
        <v>751</v>
      </c>
      <c r="T374" s="560" t="s">
        <v>751</v>
      </c>
      <c r="U374" s="560" t="s">
        <v>751</v>
      </c>
      <c r="V374" s="560" t="s">
        <v>751</v>
      </c>
      <c r="W374" s="560" t="s">
        <v>751</v>
      </c>
      <c r="X374" s="560" t="s">
        <v>751</v>
      </c>
      <c r="Y374" s="560" t="s">
        <v>751</v>
      </c>
      <c r="Z374" s="565"/>
      <c r="AA374" s="565"/>
      <c r="AB374" s="560" t="s">
        <v>751</v>
      </c>
      <c r="AC374" s="565"/>
      <c r="AD374" s="565"/>
      <c r="AE374" s="560" t="s">
        <v>751</v>
      </c>
      <c r="AF374" s="560" t="s">
        <v>751</v>
      </c>
      <c r="AG374" s="560" t="s">
        <v>751</v>
      </c>
      <c r="AH374" s="560" t="s">
        <v>751</v>
      </c>
      <c r="AI374" s="565"/>
      <c r="AJ374" s="565"/>
      <c r="AK374" s="560" t="s">
        <v>751</v>
      </c>
      <c r="AL374" s="565"/>
      <c r="AM374" s="565"/>
      <c r="AN374" s="560" t="s">
        <v>751</v>
      </c>
      <c r="AO374" s="565"/>
      <c r="AP374" s="565"/>
      <c r="AQ374" s="567" t="s">
        <v>751</v>
      </c>
      <c r="AR374" s="566">
        <v>42260</v>
      </c>
      <c r="AS374" s="567" t="s">
        <v>751</v>
      </c>
      <c r="AT374" s="567" t="s">
        <v>751</v>
      </c>
      <c r="AU374" s="560" t="s">
        <v>751</v>
      </c>
      <c r="AV374" s="560" t="s">
        <v>751</v>
      </c>
      <c r="AW374" s="560" t="s">
        <v>751</v>
      </c>
      <c r="AX374" s="560" t="s">
        <v>751</v>
      </c>
      <c r="AY374" s="560" t="s">
        <v>751</v>
      </c>
      <c r="AZ374" s="560" t="s">
        <v>751</v>
      </c>
      <c r="BA374" s="560" t="s">
        <v>751</v>
      </c>
      <c r="BB374" s="565"/>
      <c r="BC374" s="565"/>
      <c r="BD374" s="563" t="s">
        <v>758</v>
      </c>
      <c r="BE374" s="564"/>
      <c r="BF374" s="564"/>
      <c r="BG374" s="560" t="s">
        <v>751</v>
      </c>
      <c r="BH374" s="564"/>
      <c r="BI374" s="564"/>
      <c r="BJ374" s="560" t="s">
        <v>751</v>
      </c>
      <c r="BK374" s="560" t="s">
        <v>751</v>
      </c>
      <c r="BL374" s="560" t="s">
        <v>751</v>
      </c>
      <c r="BM374" s="560" t="s">
        <v>751</v>
      </c>
      <c r="BN374" s="562"/>
      <c r="BO374" s="562"/>
      <c r="BP374" s="560" t="s">
        <v>751</v>
      </c>
      <c r="BQ374" s="560" t="s">
        <v>751</v>
      </c>
      <c r="BR374" s="560" t="s">
        <v>751</v>
      </c>
      <c r="BS374" s="560" t="s">
        <v>751</v>
      </c>
      <c r="BT374" s="561" t="s">
        <v>758</v>
      </c>
      <c r="BU374" s="561" t="s">
        <v>758</v>
      </c>
      <c r="BV374" s="560" t="s">
        <v>751</v>
      </c>
    </row>
    <row r="375" spans="1:74" x14ac:dyDescent="0.25">
      <c r="A375" s="566">
        <v>42261</v>
      </c>
      <c r="B375" s="567" t="s">
        <v>751</v>
      </c>
      <c r="C375" s="567" t="s">
        <v>751</v>
      </c>
      <c r="D375" s="560" t="s">
        <v>751</v>
      </c>
      <c r="E375" s="560" t="s">
        <v>751</v>
      </c>
      <c r="F375" s="560" t="s">
        <v>751</v>
      </c>
      <c r="G375" s="560" t="s">
        <v>751</v>
      </c>
      <c r="H375" s="560" t="s">
        <v>751</v>
      </c>
      <c r="I375" s="560" t="s">
        <v>751</v>
      </c>
      <c r="J375" s="560" t="s">
        <v>751</v>
      </c>
      <c r="K375" s="560" t="s">
        <v>751</v>
      </c>
      <c r="L375" s="560" t="s">
        <v>751</v>
      </c>
      <c r="M375" s="560" t="s">
        <v>751</v>
      </c>
      <c r="N375" s="560" t="s">
        <v>751</v>
      </c>
      <c r="O375" s="560" t="s">
        <v>751</v>
      </c>
      <c r="P375" s="560" t="s">
        <v>751</v>
      </c>
      <c r="Q375" s="560" t="s">
        <v>751</v>
      </c>
      <c r="R375" s="560" t="s">
        <v>751</v>
      </c>
      <c r="S375" s="560" t="s">
        <v>751</v>
      </c>
      <c r="T375" s="560" t="s">
        <v>751</v>
      </c>
      <c r="U375" s="560" t="s">
        <v>751</v>
      </c>
      <c r="V375" s="560" t="s">
        <v>751</v>
      </c>
      <c r="W375" s="560" t="s">
        <v>751</v>
      </c>
      <c r="X375" s="560" t="s">
        <v>751</v>
      </c>
      <c r="Y375" s="560" t="s">
        <v>751</v>
      </c>
      <c r="Z375" s="565"/>
      <c r="AA375" s="565"/>
      <c r="AB375" s="560" t="s">
        <v>751</v>
      </c>
      <c r="AC375" s="565"/>
      <c r="AD375" s="565"/>
      <c r="AE375" s="560" t="s">
        <v>751</v>
      </c>
      <c r="AF375" s="560" t="s">
        <v>751</v>
      </c>
      <c r="AG375" s="560" t="s">
        <v>751</v>
      </c>
      <c r="AH375" s="560" t="s">
        <v>751</v>
      </c>
      <c r="AI375" s="565"/>
      <c r="AJ375" s="565"/>
      <c r="AK375" s="560" t="s">
        <v>751</v>
      </c>
      <c r="AL375" s="565"/>
      <c r="AM375" s="565"/>
      <c r="AN375" s="560" t="s">
        <v>751</v>
      </c>
      <c r="AO375" s="565"/>
      <c r="AP375" s="565"/>
      <c r="AQ375" s="567" t="s">
        <v>751</v>
      </c>
      <c r="AR375" s="566">
        <v>42261</v>
      </c>
      <c r="AS375" s="567" t="s">
        <v>751</v>
      </c>
      <c r="AT375" s="567" t="s">
        <v>751</v>
      </c>
      <c r="AU375" s="560" t="s">
        <v>751</v>
      </c>
      <c r="AV375" s="560" t="s">
        <v>751</v>
      </c>
      <c r="AW375" s="560" t="s">
        <v>751</v>
      </c>
      <c r="AX375" s="560" t="s">
        <v>751</v>
      </c>
      <c r="AY375" s="560" t="s">
        <v>751</v>
      </c>
      <c r="AZ375" s="560" t="s">
        <v>751</v>
      </c>
      <c r="BA375" s="560" t="s">
        <v>751</v>
      </c>
      <c r="BB375" s="565"/>
      <c r="BC375" s="565"/>
      <c r="BD375" s="560" t="s">
        <v>751</v>
      </c>
      <c r="BE375" s="564"/>
      <c r="BF375" s="564"/>
      <c r="BG375" s="560" t="s">
        <v>751</v>
      </c>
      <c r="BH375" s="564"/>
      <c r="BI375" s="564"/>
      <c r="BJ375" s="560" t="s">
        <v>751</v>
      </c>
      <c r="BK375" s="560" t="s">
        <v>751</v>
      </c>
      <c r="BL375" s="560" t="s">
        <v>751</v>
      </c>
      <c r="BM375" s="560" t="s">
        <v>751</v>
      </c>
      <c r="BN375" s="560" t="s">
        <v>751</v>
      </c>
      <c r="BO375" s="562"/>
      <c r="BP375" s="560" t="s">
        <v>751</v>
      </c>
      <c r="BQ375" s="560" t="s">
        <v>751</v>
      </c>
      <c r="BR375" s="560" t="s">
        <v>751</v>
      </c>
      <c r="BS375" s="560" t="s">
        <v>751</v>
      </c>
      <c r="BT375" s="561" t="s">
        <v>758</v>
      </c>
      <c r="BU375" s="561" t="s">
        <v>758</v>
      </c>
      <c r="BV375" s="560" t="s">
        <v>751</v>
      </c>
    </row>
    <row r="376" spans="1:74" x14ac:dyDescent="0.25">
      <c r="A376" s="566">
        <v>42262</v>
      </c>
      <c r="B376" s="560" t="s">
        <v>751</v>
      </c>
      <c r="C376" s="560" t="s">
        <v>751</v>
      </c>
      <c r="D376" s="560" t="s">
        <v>751</v>
      </c>
      <c r="E376" s="560" t="s">
        <v>751</v>
      </c>
      <c r="F376" s="560" t="s">
        <v>751</v>
      </c>
      <c r="G376" s="560" t="s">
        <v>751</v>
      </c>
      <c r="H376" s="560" t="s">
        <v>751</v>
      </c>
      <c r="I376" s="560" t="s">
        <v>751</v>
      </c>
      <c r="J376" s="560" t="s">
        <v>751</v>
      </c>
      <c r="K376" s="560" t="s">
        <v>751</v>
      </c>
      <c r="L376" s="560" t="s">
        <v>751</v>
      </c>
      <c r="M376" s="560" t="s">
        <v>751</v>
      </c>
      <c r="N376" s="560" t="s">
        <v>751</v>
      </c>
      <c r="O376" s="560" t="s">
        <v>751</v>
      </c>
      <c r="P376" s="560" t="s">
        <v>751</v>
      </c>
      <c r="Q376" s="560" t="s">
        <v>751</v>
      </c>
      <c r="R376" s="560" t="s">
        <v>751</v>
      </c>
      <c r="S376" s="560" t="s">
        <v>751</v>
      </c>
      <c r="T376" s="560" t="s">
        <v>751</v>
      </c>
      <c r="U376" s="560" t="s">
        <v>751</v>
      </c>
      <c r="V376" s="560" t="s">
        <v>751</v>
      </c>
      <c r="W376" s="560" t="s">
        <v>751</v>
      </c>
      <c r="X376" s="560" t="s">
        <v>751</v>
      </c>
      <c r="Y376" s="560" t="s">
        <v>751</v>
      </c>
      <c r="Z376" s="565"/>
      <c r="AA376" s="565"/>
      <c r="AB376" s="560" t="s">
        <v>751</v>
      </c>
      <c r="AC376" s="565"/>
      <c r="AD376" s="565"/>
      <c r="AE376" s="560" t="s">
        <v>751</v>
      </c>
      <c r="AF376" s="560" t="s">
        <v>751</v>
      </c>
      <c r="AG376" s="560" t="s">
        <v>751</v>
      </c>
      <c r="AH376" s="560" t="s">
        <v>751</v>
      </c>
      <c r="AI376" s="565"/>
      <c r="AJ376" s="565"/>
      <c r="AK376" s="560" t="s">
        <v>751</v>
      </c>
      <c r="AL376" s="565"/>
      <c r="AM376" s="565"/>
      <c r="AN376" s="560" t="s">
        <v>751</v>
      </c>
      <c r="AO376" s="565"/>
      <c r="AP376" s="565"/>
      <c r="AQ376" s="567" t="s">
        <v>751</v>
      </c>
      <c r="AR376" s="566">
        <v>42262</v>
      </c>
      <c r="AS376" s="567" t="s">
        <v>751</v>
      </c>
      <c r="AT376" s="567" t="s">
        <v>751</v>
      </c>
      <c r="AU376" s="560" t="s">
        <v>751</v>
      </c>
      <c r="AV376" s="560" t="s">
        <v>751</v>
      </c>
      <c r="AW376" s="560" t="s">
        <v>751</v>
      </c>
      <c r="AX376" s="560" t="s">
        <v>751</v>
      </c>
      <c r="AY376" s="560" t="s">
        <v>751</v>
      </c>
      <c r="AZ376" s="560" t="s">
        <v>751</v>
      </c>
      <c r="BA376" s="560" t="s">
        <v>751</v>
      </c>
      <c r="BB376" s="565"/>
      <c r="BC376" s="565"/>
      <c r="BD376" s="560" t="s">
        <v>751</v>
      </c>
      <c r="BE376" s="564"/>
      <c r="BF376" s="564"/>
      <c r="BG376" s="560" t="s">
        <v>751</v>
      </c>
      <c r="BH376" s="564"/>
      <c r="BI376" s="564"/>
      <c r="BJ376" s="560" t="s">
        <v>751</v>
      </c>
      <c r="BK376" s="560" t="s">
        <v>751</v>
      </c>
      <c r="BL376" s="560" t="s">
        <v>751</v>
      </c>
      <c r="BM376" s="560" t="s">
        <v>751</v>
      </c>
      <c r="BN376" s="563"/>
      <c r="BO376" s="562"/>
      <c r="BP376" s="560" t="s">
        <v>751</v>
      </c>
      <c r="BQ376" s="560" t="s">
        <v>751</v>
      </c>
      <c r="BR376" s="560" t="s">
        <v>751</v>
      </c>
      <c r="BS376" s="560" t="s">
        <v>751</v>
      </c>
      <c r="BT376" s="561" t="s">
        <v>758</v>
      </c>
      <c r="BU376" s="561" t="s">
        <v>758</v>
      </c>
      <c r="BV376" s="560" t="s">
        <v>751</v>
      </c>
    </row>
    <row r="377" spans="1:74" x14ac:dyDescent="0.25">
      <c r="A377" s="566">
        <v>42263</v>
      </c>
      <c r="B377" s="560" t="s">
        <v>751</v>
      </c>
      <c r="C377" s="560" t="s">
        <v>751</v>
      </c>
      <c r="D377" s="560" t="s">
        <v>751</v>
      </c>
      <c r="E377" s="560" t="s">
        <v>751</v>
      </c>
      <c r="F377" s="560" t="s">
        <v>751</v>
      </c>
      <c r="G377" s="560" t="s">
        <v>751</v>
      </c>
      <c r="H377" s="560" t="s">
        <v>751</v>
      </c>
      <c r="I377" s="560" t="s">
        <v>751</v>
      </c>
      <c r="J377" s="560" t="s">
        <v>751</v>
      </c>
      <c r="K377" s="560" t="s">
        <v>751</v>
      </c>
      <c r="L377" s="560" t="s">
        <v>751</v>
      </c>
      <c r="M377" s="560" t="s">
        <v>751</v>
      </c>
      <c r="N377" s="560" t="s">
        <v>751</v>
      </c>
      <c r="O377" s="560" t="s">
        <v>751</v>
      </c>
      <c r="P377" s="560" t="s">
        <v>751</v>
      </c>
      <c r="Q377" s="560" t="s">
        <v>751</v>
      </c>
      <c r="R377" s="560" t="s">
        <v>751</v>
      </c>
      <c r="S377" s="560" t="s">
        <v>751</v>
      </c>
      <c r="T377" s="560" t="s">
        <v>751</v>
      </c>
      <c r="U377" s="560" t="s">
        <v>751</v>
      </c>
      <c r="V377" s="560" t="s">
        <v>751</v>
      </c>
      <c r="W377" s="560" t="s">
        <v>751</v>
      </c>
      <c r="X377" s="560" t="s">
        <v>751</v>
      </c>
      <c r="Y377" s="560" t="s">
        <v>751</v>
      </c>
      <c r="Z377" s="565"/>
      <c r="AA377" s="565"/>
      <c r="AB377" s="560" t="s">
        <v>751</v>
      </c>
      <c r="AC377" s="565"/>
      <c r="AD377" s="565"/>
      <c r="AE377" s="560" t="s">
        <v>751</v>
      </c>
      <c r="AF377" s="560" t="s">
        <v>751</v>
      </c>
      <c r="AG377" s="560" t="s">
        <v>751</v>
      </c>
      <c r="AH377" s="560" t="s">
        <v>751</v>
      </c>
      <c r="AI377" s="565"/>
      <c r="AJ377" s="565"/>
      <c r="AK377" s="560" t="s">
        <v>751</v>
      </c>
      <c r="AL377" s="565"/>
      <c r="AM377" s="565"/>
      <c r="AN377" s="560" t="s">
        <v>751</v>
      </c>
      <c r="AO377" s="565"/>
      <c r="AP377" s="565"/>
      <c r="AQ377" s="567" t="s">
        <v>751</v>
      </c>
      <c r="AR377" s="566">
        <v>42263</v>
      </c>
      <c r="AS377" s="560" t="s">
        <v>751</v>
      </c>
      <c r="AT377" s="560" t="s">
        <v>751</v>
      </c>
      <c r="AU377" s="560" t="s">
        <v>751</v>
      </c>
      <c r="AV377" s="560" t="s">
        <v>751</v>
      </c>
      <c r="AW377" s="560" t="s">
        <v>751</v>
      </c>
      <c r="AX377" s="560" t="s">
        <v>751</v>
      </c>
      <c r="AY377" s="560" t="s">
        <v>751</v>
      </c>
      <c r="AZ377" s="560" t="s">
        <v>751</v>
      </c>
      <c r="BA377" s="560" t="s">
        <v>751</v>
      </c>
      <c r="BB377" s="565"/>
      <c r="BC377" s="565"/>
      <c r="BD377" s="560" t="s">
        <v>751</v>
      </c>
      <c r="BE377" s="564"/>
      <c r="BF377" s="564"/>
      <c r="BG377" s="560" t="s">
        <v>751</v>
      </c>
      <c r="BH377" s="564"/>
      <c r="BI377" s="564"/>
      <c r="BJ377" s="560" t="s">
        <v>751</v>
      </c>
      <c r="BK377" s="560" t="s">
        <v>751</v>
      </c>
      <c r="BL377" s="560" t="s">
        <v>751</v>
      </c>
      <c r="BM377" s="560" t="s">
        <v>751</v>
      </c>
      <c r="BN377" s="562"/>
      <c r="BO377" s="562"/>
      <c r="BP377" s="560" t="s">
        <v>751</v>
      </c>
      <c r="BQ377" s="560" t="s">
        <v>751</v>
      </c>
      <c r="BR377" s="560" t="s">
        <v>751</v>
      </c>
      <c r="BS377" s="560" t="s">
        <v>751</v>
      </c>
      <c r="BT377" s="561" t="s">
        <v>758</v>
      </c>
      <c r="BU377" s="561" t="s">
        <v>758</v>
      </c>
      <c r="BV377" s="560" t="s">
        <v>751</v>
      </c>
    </row>
    <row r="378" spans="1:74" x14ac:dyDescent="0.25">
      <c r="A378" s="566">
        <v>42264</v>
      </c>
      <c r="B378" s="560" t="s">
        <v>751</v>
      </c>
      <c r="C378" s="560" t="s">
        <v>751</v>
      </c>
      <c r="D378" s="560" t="s">
        <v>751</v>
      </c>
      <c r="E378" s="560" t="s">
        <v>751</v>
      </c>
      <c r="F378" s="560" t="s">
        <v>751</v>
      </c>
      <c r="G378" s="560" t="s">
        <v>751</v>
      </c>
      <c r="H378" s="560" t="s">
        <v>751</v>
      </c>
      <c r="I378" s="560" t="s">
        <v>751</v>
      </c>
      <c r="J378" s="560" t="s">
        <v>751</v>
      </c>
      <c r="K378" s="560" t="s">
        <v>751</v>
      </c>
      <c r="L378" s="560" t="s">
        <v>751</v>
      </c>
      <c r="M378" s="560" t="s">
        <v>751</v>
      </c>
      <c r="N378" s="560" t="s">
        <v>751</v>
      </c>
      <c r="O378" s="560" t="s">
        <v>751</v>
      </c>
      <c r="P378" s="560" t="s">
        <v>751</v>
      </c>
      <c r="Q378" s="560" t="s">
        <v>751</v>
      </c>
      <c r="R378" s="560" t="s">
        <v>751</v>
      </c>
      <c r="S378" s="560" t="s">
        <v>751</v>
      </c>
      <c r="T378" s="560" t="s">
        <v>751</v>
      </c>
      <c r="U378" s="560" t="s">
        <v>751</v>
      </c>
      <c r="V378" s="560" t="s">
        <v>751</v>
      </c>
      <c r="W378" s="560" t="s">
        <v>751</v>
      </c>
      <c r="X378" s="560" t="s">
        <v>751</v>
      </c>
      <c r="Y378" s="560" t="s">
        <v>751</v>
      </c>
      <c r="Z378" s="565"/>
      <c r="AA378" s="565"/>
      <c r="AB378" s="560" t="s">
        <v>751</v>
      </c>
      <c r="AC378" s="565"/>
      <c r="AD378" s="565"/>
      <c r="AE378" s="560" t="s">
        <v>751</v>
      </c>
      <c r="AF378" s="560" t="s">
        <v>751</v>
      </c>
      <c r="AG378" s="560" t="s">
        <v>751</v>
      </c>
      <c r="AH378" s="560" t="s">
        <v>751</v>
      </c>
      <c r="AI378" s="565"/>
      <c r="AJ378" s="565"/>
      <c r="AK378" s="560" t="s">
        <v>751</v>
      </c>
      <c r="AL378" s="565"/>
      <c r="AM378" s="565"/>
      <c r="AN378" s="560" t="s">
        <v>751</v>
      </c>
      <c r="AO378" s="565"/>
      <c r="AP378" s="565"/>
      <c r="AQ378" s="560" t="s">
        <v>751</v>
      </c>
      <c r="AR378" s="566">
        <v>42264</v>
      </c>
      <c r="AS378" s="560" t="s">
        <v>751</v>
      </c>
      <c r="AT378" s="560" t="s">
        <v>751</v>
      </c>
      <c r="AU378" s="560" t="s">
        <v>751</v>
      </c>
      <c r="AV378" s="560" t="s">
        <v>751</v>
      </c>
      <c r="AW378" s="560" t="s">
        <v>751</v>
      </c>
      <c r="AX378" s="560" t="s">
        <v>751</v>
      </c>
      <c r="AY378" s="560" t="s">
        <v>751</v>
      </c>
      <c r="AZ378" s="560" t="s">
        <v>751</v>
      </c>
      <c r="BA378" s="560" t="s">
        <v>751</v>
      </c>
      <c r="BB378" s="565"/>
      <c r="BC378" s="565"/>
      <c r="BD378" s="560" t="s">
        <v>751</v>
      </c>
      <c r="BE378" s="564"/>
      <c r="BF378" s="564"/>
      <c r="BG378" s="560" t="s">
        <v>751</v>
      </c>
      <c r="BH378" s="564"/>
      <c r="BI378" s="564"/>
      <c r="BJ378" s="560" t="s">
        <v>751</v>
      </c>
      <c r="BK378" s="560" t="s">
        <v>751</v>
      </c>
      <c r="BL378" s="560" t="s">
        <v>751</v>
      </c>
      <c r="BM378" s="560" t="s">
        <v>751</v>
      </c>
      <c r="BN378" s="560" t="s">
        <v>751</v>
      </c>
      <c r="BO378" s="562"/>
      <c r="BP378" s="560" t="s">
        <v>751</v>
      </c>
      <c r="BQ378" s="560" t="s">
        <v>751</v>
      </c>
      <c r="BR378" s="560" t="s">
        <v>751</v>
      </c>
      <c r="BS378" s="560" t="s">
        <v>751</v>
      </c>
      <c r="BT378" s="561" t="s">
        <v>758</v>
      </c>
      <c r="BU378" s="561" t="s">
        <v>758</v>
      </c>
      <c r="BV378" s="560" t="s">
        <v>751</v>
      </c>
    </row>
    <row r="379" spans="1:74" x14ac:dyDescent="0.25">
      <c r="A379" s="566">
        <v>42265</v>
      </c>
      <c r="B379" s="560" t="s">
        <v>751</v>
      </c>
      <c r="C379" s="560" t="s">
        <v>751</v>
      </c>
      <c r="D379" s="560" t="s">
        <v>751</v>
      </c>
      <c r="E379" s="560" t="s">
        <v>751</v>
      </c>
      <c r="F379" s="560" t="s">
        <v>751</v>
      </c>
      <c r="G379" s="560" t="s">
        <v>751</v>
      </c>
      <c r="H379" s="560" t="s">
        <v>751</v>
      </c>
      <c r="I379" s="560" t="s">
        <v>751</v>
      </c>
      <c r="J379" s="560" t="s">
        <v>751</v>
      </c>
      <c r="K379" s="560" t="s">
        <v>751</v>
      </c>
      <c r="L379" s="560" t="s">
        <v>751</v>
      </c>
      <c r="M379" s="560" t="s">
        <v>751</v>
      </c>
      <c r="N379" s="560" t="s">
        <v>751</v>
      </c>
      <c r="O379" s="560" t="s">
        <v>751</v>
      </c>
      <c r="P379" s="560" t="s">
        <v>751</v>
      </c>
      <c r="Q379" s="560" t="s">
        <v>751</v>
      </c>
      <c r="R379" s="560" t="s">
        <v>751</v>
      </c>
      <c r="S379" s="560" t="s">
        <v>751</v>
      </c>
      <c r="T379" s="560" t="s">
        <v>751</v>
      </c>
      <c r="U379" s="560" t="s">
        <v>751</v>
      </c>
      <c r="V379" s="560" t="s">
        <v>751</v>
      </c>
      <c r="W379" s="560" t="s">
        <v>751</v>
      </c>
      <c r="X379" s="560" t="s">
        <v>751</v>
      </c>
      <c r="Y379" s="560" t="s">
        <v>751</v>
      </c>
      <c r="Z379" s="565"/>
      <c r="AA379" s="565"/>
      <c r="AB379" s="560" t="s">
        <v>751</v>
      </c>
      <c r="AC379" s="565"/>
      <c r="AD379" s="565"/>
      <c r="AE379" s="560" t="s">
        <v>751</v>
      </c>
      <c r="AF379" s="560" t="s">
        <v>751</v>
      </c>
      <c r="AG379" s="560" t="s">
        <v>751</v>
      </c>
      <c r="AH379" s="560" t="s">
        <v>751</v>
      </c>
      <c r="AI379" s="565"/>
      <c r="AJ379" s="565"/>
      <c r="AK379" s="560" t="s">
        <v>751</v>
      </c>
      <c r="AL379" s="565"/>
      <c r="AM379" s="565"/>
      <c r="AN379" s="560" t="s">
        <v>751</v>
      </c>
      <c r="AO379" s="565"/>
      <c r="AP379" s="565"/>
      <c r="AQ379" s="560" t="s">
        <v>751</v>
      </c>
      <c r="AR379" s="566">
        <v>42265</v>
      </c>
      <c r="AS379" s="560" t="s">
        <v>751</v>
      </c>
      <c r="AT379" s="560" t="s">
        <v>751</v>
      </c>
      <c r="AU379" s="560" t="s">
        <v>751</v>
      </c>
      <c r="AV379" s="560" t="s">
        <v>751</v>
      </c>
      <c r="AW379" s="560" t="s">
        <v>751</v>
      </c>
      <c r="AX379" s="560" t="s">
        <v>751</v>
      </c>
      <c r="AY379" s="560" t="s">
        <v>751</v>
      </c>
      <c r="AZ379" s="560" t="s">
        <v>751</v>
      </c>
      <c r="BA379" s="560" t="s">
        <v>751</v>
      </c>
      <c r="BB379" s="565"/>
      <c r="BC379" s="565"/>
      <c r="BD379" s="560" t="s">
        <v>751</v>
      </c>
      <c r="BE379" s="564"/>
      <c r="BF379" s="564"/>
      <c r="BG379" s="560" t="s">
        <v>751</v>
      </c>
      <c r="BH379" s="564"/>
      <c r="BI379" s="564"/>
      <c r="BJ379" s="560" t="s">
        <v>751</v>
      </c>
      <c r="BK379" s="560" t="s">
        <v>751</v>
      </c>
      <c r="BL379" s="560" t="s">
        <v>751</v>
      </c>
      <c r="BM379" s="560" t="s">
        <v>751</v>
      </c>
      <c r="BN379" s="562"/>
      <c r="BO379" s="562"/>
      <c r="BP379" s="560" t="s">
        <v>751</v>
      </c>
      <c r="BQ379" s="560" t="s">
        <v>751</v>
      </c>
      <c r="BR379" s="560" t="s">
        <v>751</v>
      </c>
      <c r="BS379" s="560" t="s">
        <v>751</v>
      </c>
      <c r="BT379" s="561" t="s">
        <v>758</v>
      </c>
      <c r="BU379" s="561" t="s">
        <v>758</v>
      </c>
      <c r="BV379" s="560" t="s">
        <v>751</v>
      </c>
    </row>
    <row r="380" spans="1:74" x14ac:dyDescent="0.25">
      <c r="A380" s="566">
        <v>42266</v>
      </c>
      <c r="B380" s="567" t="s">
        <v>751</v>
      </c>
      <c r="C380" s="567" t="s">
        <v>751</v>
      </c>
      <c r="D380" s="560" t="s">
        <v>751</v>
      </c>
      <c r="E380" s="560" t="s">
        <v>751</v>
      </c>
      <c r="F380" s="560" t="s">
        <v>751</v>
      </c>
      <c r="G380" s="560" t="s">
        <v>751</v>
      </c>
      <c r="H380" s="560" t="s">
        <v>751</v>
      </c>
      <c r="I380" s="560" t="s">
        <v>751</v>
      </c>
      <c r="J380" s="560" t="s">
        <v>751</v>
      </c>
      <c r="K380" s="560" t="s">
        <v>751</v>
      </c>
      <c r="L380" s="560" t="s">
        <v>751</v>
      </c>
      <c r="M380" s="560" t="s">
        <v>751</v>
      </c>
      <c r="N380" s="560" t="s">
        <v>751</v>
      </c>
      <c r="O380" s="560" t="s">
        <v>751</v>
      </c>
      <c r="P380" s="560" t="s">
        <v>751</v>
      </c>
      <c r="Q380" s="563" t="s">
        <v>758</v>
      </c>
      <c r="R380" s="561" t="s">
        <v>758</v>
      </c>
      <c r="S380" s="561" t="s">
        <v>758</v>
      </c>
      <c r="T380" s="560" t="s">
        <v>751</v>
      </c>
      <c r="U380" s="560" t="s">
        <v>751</v>
      </c>
      <c r="V380" s="560" t="s">
        <v>751</v>
      </c>
      <c r="W380" s="560" t="s">
        <v>751</v>
      </c>
      <c r="X380" s="560" t="s">
        <v>751</v>
      </c>
      <c r="Y380" s="560" t="s">
        <v>751</v>
      </c>
      <c r="Z380" s="565"/>
      <c r="AA380" s="565"/>
      <c r="AB380" s="563" t="s">
        <v>758</v>
      </c>
      <c r="AC380" s="565"/>
      <c r="AD380" s="565"/>
      <c r="AE380" s="560" t="s">
        <v>751</v>
      </c>
      <c r="AF380" s="560" t="s">
        <v>751</v>
      </c>
      <c r="AG380" s="560" t="s">
        <v>751</v>
      </c>
      <c r="AH380" s="560" t="s">
        <v>751</v>
      </c>
      <c r="AI380" s="565"/>
      <c r="AJ380" s="565"/>
      <c r="AK380" s="560" t="s">
        <v>751</v>
      </c>
      <c r="AL380" s="565"/>
      <c r="AM380" s="565"/>
      <c r="AN380" s="560" t="s">
        <v>751</v>
      </c>
      <c r="AO380" s="565"/>
      <c r="AP380" s="565"/>
      <c r="AQ380" s="568" t="s">
        <v>873</v>
      </c>
      <c r="AR380" s="566">
        <v>42266</v>
      </c>
      <c r="AS380" s="560" t="s">
        <v>751</v>
      </c>
      <c r="AT380" s="560" t="s">
        <v>751</v>
      </c>
      <c r="AU380" s="560" t="s">
        <v>751</v>
      </c>
      <c r="AV380" s="560" t="s">
        <v>751</v>
      </c>
      <c r="AW380" s="560" t="s">
        <v>751</v>
      </c>
      <c r="AX380" s="560" t="s">
        <v>751</v>
      </c>
      <c r="AY380" s="560" t="s">
        <v>751</v>
      </c>
      <c r="AZ380" s="560" t="s">
        <v>751</v>
      </c>
      <c r="BA380" s="560" t="s">
        <v>751</v>
      </c>
      <c r="BB380" s="565"/>
      <c r="BC380" s="565"/>
      <c r="BD380" s="560" t="s">
        <v>751</v>
      </c>
      <c r="BE380" s="564"/>
      <c r="BF380" s="564"/>
      <c r="BG380" s="560" t="s">
        <v>751</v>
      </c>
      <c r="BH380" s="564"/>
      <c r="BI380" s="564"/>
      <c r="BJ380" s="560" t="s">
        <v>751</v>
      </c>
      <c r="BK380" s="560" t="s">
        <v>751</v>
      </c>
      <c r="BL380" s="560" t="s">
        <v>751</v>
      </c>
      <c r="BM380" s="560" t="s">
        <v>751</v>
      </c>
      <c r="BN380" s="562"/>
      <c r="BO380" s="562"/>
      <c r="BP380" s="560" t="s">
        <v>751</v>
      </c>
      <c r="BQ380" s="560" t="s">
        <v>751</v>
      </c>
      <c r="BR380" s="560" t="s">
        <v>751</v>
      </c>
      <c r="BS380" s="560" t="s">
        <v>751</v>
      </c>
      <c r="BT380" s="561" t="s">
        <v>758</v>
      </c>
      <c r="BU380" s="561" t="s">
        <v>758</v>
      </c>
      <c r="BV380" s="560" t="s">
        <v>751</v>
      </c>
    </row>
    <row r="381" spans="1:74" x14ac:dyDescent="0.25">
      <c r="A381" s="566">
        <v>42267</v>
      </c>
      <c r="B381" s="560" t="s">
        <v>751</v>
      </c>
      <c r="C381" s="560" t="s">
        <v>751</v>
      </c>
      <c r="D381" s="560" t="s">
        <v>751</v>
      </c>
      <c r="E381" s="560" t="s">
        <v>751</v>
      </c>
      <c r="F381" s="560" t="s">
        <v>751</v>
      </c>
      <c r="G381" s="560" t="s">
        <v>751</v>
      </c>
      <c r="H381" s="560" t="s">
        <v>751</v>
      </c>
      <c r="I381" s="560" t="s">
        <v>751</v>
      </c>
      <c r="J381" s="560" t="s">
        <v>751</v>
      </c>
      <c r="K381" s="560" t="s">
        <v>751</v>
      </c>
      <c r="L381" s="560" t="s">
        <v>751</v>
      </c>
      <c r="M381" s="560" t="s">
        <v>751</v>
      </c>
      <c r="N381" s="560" t="s">
        <v>751</v>
      </c>
      <c r="O381" s="560" t="s">
        <v>751</v>
      </c>
      <c r="P381" s="560" t="s">
        <v>751</v>
      </c>
      <c r="Q381" s="563" t="s">
        <v>758</v>
      </c>
      <c r="R381" s="561" t="s">
        <v>758</v>
      </c>
      <c r="S381" s="561" t="s">
        <v>758</v>
      </c>
      <c r="T381" s="560" t="s">
        <v>751</v>
      </c>
      <c r="U381" s="560" t="s">
        <v>751</v>
      </c>
      <c r="V381" s="560" t="s">
        <v>751</v>
      </c>
      <c r="W381" s="560" t="s">
        <v>751</v>
      </c>
      <c r="X381" s="560" t="s">
        <v>751</v>
      </c>
      <c r="Y381" s="560" t="s">
        <v>751</v>
      </c>
      <c r="Z381" s="565"/>
      <c r="AA381" s="565"/>
      <c r="AB381" s="563" t="s">
        <v>758</v>
      </c>
      <c r="AC381" s="565"/>
      <c r="AD381" s="565"/>
      <c r="AE381" s="560" t="s">
        <v>751</v>
      </c>
      <c r="AF381" s="560" t="s">
        <v>751</v>
      </c>
      <c r="AG381" s="560" t="s">
        <v>751</v>
      </c>
      <c r="AH381" s="560" t="s">
        <v>751</v>
      </c>
      <c r="AI381" s="565"/>
      <c r="AJ381" s="565"/>
      <c r="AK381" s="560" t="s">
        <v>751</v>
      </c>
      <c r="AL381" s="565"/>
      <c r="AM381" s="565"/>
      <c r="AN381" s="560" t="s">
        <v>751</v>
      </c>
      <c r="AO381" s="565"/>
      <c r="AP381" s="565"/>
      <c r="AQ381" s="568" t="s">
        <v>873</v>
      </c>
      <c r="AR381" s="566">
        <v>42267</v>
      </c>
      <c r="AS381" s="560" t="s">
        <v>751</v>
      </c>
      <c r="AT381" s="560" t="s">
        <v>751</v>
      </c>
      <c r="AU381" s="560" t="s">
        <v>751</v>
      </c>
      <c r="AV381" s="560" t="s">
        <v>751</v>
      </c>
      <c r="AW381" s="560" t="s">
        <v>751</v>
      </c>
      <c r="AX381" s="560" t="s">
        <v>751</v>
      </c>
      <c r="AY381" s="560" t="s">
        <v>751</v>
      </c>
      <c r="AZ381" s="560" t="s">
        <v>751</v>
      </c>
      <c r="BA381" s="560" t="s">
        <v>751</v>
      </c>
      <c r="BB381" s="565"/>
      <c r="BC381" s="565"/>
      <c r="BD381" s="560" t="s">
        <v>751</v>
      </c>
      <c r="BE381" s="564"/>
      <c r="BF381" s="564"/>
      <c r="BG381" s="560" t="s">
        <v>751</v>
      </c>
      <c r="BH381" s="564"/>
      <c r="BI381" s="564"/>
      <c r="BJ381" s="560" t="s">
        <v>751</v>
      </c>
      <c r="BK381" s="560" t="s">
        <v>751</v>
      </c>
      <c r="BL381" s="560" t="s">
        <v>751</v>
      </c>
      <c r="BM381" s="560" t="s">
        <v>751</v>
      </c>
      <c r="BN381" s="562"/>
      <c r="BO381" s="562"/>
      <c r="BP381" s="560" t="s">
        <v>751</v>
      </c>
      <c r="BQ381" s="560" t="s">
        <v>751</v>
      </c>
      <c r="BR381" s="560" t="s">
        <v>751</v>
      </c>
      <c r="BS381" s="560" t="s">
        <v>751</v>
      </c>
      <c r="BT381" s="561" t="s">
        <v>758</v>
      </c>
      <c r="BU381" s="561" t="s">
        <v>758</v>
      </c>
      <c r="BV381" s="560" t="s">
        <v>751</v>
      </c>
    </row>
    <row r="382" spans="1:74" x14ac:dyDescent="0.25">
      <c r="A382" s="566">
        <v>42268</v>
      </c>
      <c r="B382" s="560" t="s">
        <v>751</v>
      </c>
      <c r="C382" s="560" t="s">
        <v>751</v>
      </c>
      <c r="D382" s="560" t="s">
        <v>751</v>
      </c>
      <c r="E382" s="560" t="s">
        <v>751</v>
      </c>
      <c r="F382" s="560" t="s">
        <v>751</v>
      </c>
      <c r="G382" s="560" t="s">
        <v>751</v>
      </c>
      <c r="H382" s="560" t="s">
        <v>751</v>
      </c>
      <c r="I382" s="560" t="s">
        <v>751</v>
      </c>
      <c r="J382" s="560" t="s">
        <v>751</v>
      </c>
      <c r="K382" s="560" t="s">
        <v>751</v>
      </c>
      <c r="L382" s="560" t="s">
        <v>751</v>
      </c>
      <c r="M382" s="560" t="s">
        <v>751</v>
      </c>
      <c r="N382" s="560" t="s">
        <v>751</v>
      </c>
      <c r="O382" s="560" t="s">
        <v>751</v>
      </c>
      <c r="P382" s="560" t="s">
        <v>751</v>
      </c>
      <c r="Q382" s="563" t="s">
        <v>758</v>
      </c>
      <c r="R382" s="561" t="s">
        <v>758</v>
      </c>
      <c r="S382" s="561" t="s">
        <v>758</v>
      </c>
      <c r="T382" s="560" t="s">
        <v>751</v>
      </c>
      <c r="U382" s="560" t="s">
        <v>751</v>
      </c>
      <c r="V382" s="560" t="s">
        <v>751</v>
      </c>
      <c r="W382" s="560" t="s">
        <v>751</v>
      </c>
      <c r="X382" s="560" t="s">
        <v>751</v>
      </c>
      <c r="Y382" s="560" t="s">
        <v>751</v>
      </c>
      <c r="Z382" s="565"/>
      <c r="AA382" s="565"/>
      <c r="AB382" s="563" t="s">
        <v>758</v>
      </c>
      <c r="AC382" s="565"/>
      <c r="AD382" s="565"/>
      <c r="AE382" s="560" t="s">
        <v>751</v>
      </c>
      <c r="AF382" s="560" t="s">
        <v>751</v>
      </c>
      <c r="AG382" s="560" t="s">
        <v>751</v>
      </c>
      <c r="AH382" s="560" t="s">
        <v>751</v>
      </c>
      <c r="AI382" s="565"/>
      <c r="AJ382" s="565"/>
      <c r="AK382" s="560" t="s">
        <v>751</v>
      </c>
      <c r="AL382" s="565"/>
      <c r="AM382" s="565"/>
      <c r="AN382" s="560" t="s">
        <v>751</v>
      </c>
      <c r="AO382" s="565"/>
      <c r="AP382" s="565"/>
      <c r="AQ382" s="568" t="s">
        <v>873</v>
      </c>
      <c r="AR382" s="566">
        <v>42268</v>
      </c>
      <c r="AS382" s="560" t="s">
        <v>751</v>
      </c>
      <c r="AT382" s="560" t="s">
        <v>751</v>
      </c>
      <c r="AU382" s="560" t="s">
        <v>751</v>
      </c>
      <c r="AV382" s="560" t="s">
        <v>751</v>
      </c>
      <c r="AW382" s="560" t="s">
        <v>751</v>
      </c>
      <c r="AX382" s="560" t="s">
        <v>751</v>
      </c>
      <c r="AY382" s="560" t="s">
        <v>751</v>
      </c>
      <c r="AZ382" s="560" t="s">
        <v>751</v>
      </c>
      <c r="BA382" s="560" t="s">
        <v>751</v>
      </c>
      <c r="BB382" s="565"/>
      <c r="BC382" s="565"/>
      <c r="BD382" s="560" t="s">
        <v>751</v>
      </c>
      <c r="BE382" s="564"/>
      <c r="BF382" s="564"/>
      <c r="BG382" s="560" t="s">
        <v>751</v>
      </c>
      <c r="BH382" s="564"/>
      <c r="BI382" s="564"/>
      <c r="BJ382" s="560" t="s">
        <v>751</v>
      </c>
      <c r="BK382" s="560" t="s">
        <v>751</v>
      </c>
      <c r="BL382" s="560" t="s">
        <v>751</v>
      </c>
      <c r="BM382" s="560" t="s">
        <v>751</v>
      </c>
      <c r="BN382" s="562"/>
      <c r="BO382" s="562"/>
      <c r="BP382" s="560" t="s">
        <v>751</v>
      </c>
      <c r="BQ382" s="560" t="s">
        <v>751</v>
      </c>
      <c r="BR382" s="560" t="s">
        <v>751</v>
      </c>
      <c r="BS382" s="560" t="s">
        <v>751</v>
      </c>
      <c r="BT382" s="561" t="s">
        <v>758</v>
      </c>
      <c r="BU382" s="561" t="s">
        <v>758</v>
      </c>
      <c r="BV382" s="560" t="s">
        <v>751</v>
      </c>
    </row>
    <row r="383" spans="1:74" x14ac:dyDescent="0.25">
      <c r="A383" s="566">
        <v>42269</v>
      </c>
      <c r="B383" s="567" t="s">
        <v>751</v>
      </c>
      <c r="C383" s="567" t="s">
        <v>751</v>
      </c>
      <c r="D383" s="560" t="s">
        <v>751</v>
      </c>
      <c r="E383" s="560" t="s">
        <v>751</v>
      </c>
      <c r="F383" s="560" t="s">
        <v>751</v>
      </c>
      <c r="G383" s="560" t="s">
        <v>751</v>
      </c>
      <c r="H383" s="560" t="s">
        <v>751</v>
      </c>
      <c r="I383" s="560" t="s">
        <v>751</v>
      </c>
      <c r="J383" s="560" t="s">
        <v>751</v>
      </c>
      <c r="K383" s="560" t="s">
        <v>751</v>
      </c>
      <c r="L383" s="560" t="s">
        <v>751</v>
      </c>
      <c r="M383" s="560" t="s">
        <v>751</v>
      </c>
      <c r="N383" s="560" t="s">
        <v>751</v>
      </c>
      <c r="O383" s="560" t="s">
        <v>751</v>
      </c>
      <c r="P383" s="560" t="s">
        <v>751</v>
      </c>
      <c r="Q383" s="563" t="s">
        <v>758</v>
      </c>
      <c r="R383" s="561" t="s">
        <v>758</v>
      </c>
      <c r="S383" s="561" t="s">
        <v>758</v>
      </c>
      <c r="T383" s="560" t="s">
        <v>751</v>
      </c>
      <c r="U383" s="560" t="s">
        <v>751</v>
      </c>
      <c r="V383" s="560" t="s">
        <v>751</v>
      </c>
      <c r="W383" s="560" t="s">
        <v>751</v>
      </c>
      <c r="X383" s="560" t="s">
        <v>751</v>
      </c>
      <c r="Y383" s="560" t="s">
        <v>751</v>
      </c>
      <c r="Z383" s="565"/>
      <c r="AA383" s="565"/>
      <c r="AB383" s="560" t="s">
        <v>751</v>
      </c>
      <c r="AC383" s="565"/>
      <c r="AD383" s="565"/>
      <c r="AE383" s="560" t="s">
        <v>751</v>
      </c>
      <c r="AF383" s="560" t="s">
        <v>751</v>
      </c>
      <c r="AG383" s="560" t="s">
        <v>751</v>
      </c>
      <c r="AH383" s="560" t="s">
        <v>751</v>
      </c>
      <c r="AI383" s="565"/>
      <c r="AJ383" s="565"/>
      <c r="AK383" s="560" t="s">
        <v>751</v>
      </c>
      <c r="AL383" s="565"/>
      <c r="AM383" s="565"/>
      <c r="AN383" s="560" t="s">
        <v>751</v>
      </c>
      <c r="AO383" s="565"/>
      <c r="AP383" s="565"/>
      <c r="AQ383" s="567" t="s">
        <v>751</v>
      </c>
      <c r="AR383" s="566">
        <v>42269</v>
      </c>
      <c r="AS383" s="560" t="s">
        <v>751</v>
      </c>
      <c r="AT383" s="560" t="s">
        <v>751</v>
      </c>
      <c r="AU383" s="560" t="s">
        <v>751</v>
      </c>
      <c r="AV383" s="560" t="s">
        <v>751</v>
      </c>
      <c r="AW383" s="560" t="s">
        <v>751</v>
      </c>
      <c r="AX383" s="560" t="s">
        <v>751</v>
      </c>
      <c r="AY383" s="560" t="s">
        <v>751</v>
      </c>
      <c r="AZ383" s="560" t="s">
        <v>751</v>
      </c>
      <c r="BA383" s="560" t="s">
        <v>751</v>
      </c>
      <c r="BB383" s="565"/>
      <c r="BC383" s="565"/>
      <c r="BD383" s="560" t="s">
        <v>751</v>
      </c>
      <c r="BE383" s="564"/>
      <c r="BF383" s="564"/>
      <c r="BG383" s="560" t="s">
        <v>751</v>
      </c>
      <c r="BH383" s="564"/>
      <c r="BI383" s="564"/>
      <c r="BJ383" s="560" t="s">
        <v>751</v>
      </c>
      <c r="BK383" s="560" t="s">
        <v>751</v>
      </c>
      <c r="BL383" s="560" t="s">
        <v>751</v>
      </c>
      <c r="BM383" s="560" t="s">
        <v>751</v>
      </c>
      <c r="BN383" s="562"/>
      <c r="BO383" s="562"/>
      <c r="BP383" s="560" t="s">
        <v>751</v>
      </c>
      <c r="BQ383" s="560" t="s">
        <v>751</v>
      </c>
      <c r="BR383" s="560" t="s">
        <v>751</v>
      </c>
      <c r="BS383" s="560" t="s">
        <v>751</v>
      </c>
      <c r="BT383" s="561" t="s">
        <v>758</v>
      </c>
      <c r="BU383" s="561" t="s">
        <v>758</v>
      </c>
      <c r="BV383" s="560" t="s">
        <v>751</v>
      </c>
    </row>
    <row r="384" spans="1:74" x14ac:dyDescent="0.25">
      <c r="A384" s="566">
        <v>42270</v>
      </c>
      <c r="B384" s="560" t="s">
        <v>751</v>
      </c>
      <c r="C384" s="560" t="s">
        <v>751</v>
      </c>
      <c r="D384" s="560" t="s">
        <v>751</v>
      </c>
      <c r="E384" s="560" t="s">
        <v>751</v>
      </c>
      <c r="F384" s="560" t="s">
        <v>751</v>
      </c>
      <c r="G384" s="560" t="s">
        <v>751</v>
      </c>
      <c r="H384" s="560" t="s">
        <v>751</v>
      </c>
      <c r="I384" s="560" t="s">
        <v>751</v>
      </c>
      <c r="J384" s="560" t="s">
        <v>751</v>
      </c>
      <c r="K384" s="560" t="s">
        <v>751</v>
      </c>
      <c r="L384" s="560" t="s">
        <v>751</v>
      </c>
      <c r="M384" s="560" t="s">
        <v>751</v>
      </c>
      <c r="N384" s="560" t="s">
        <v>751</v>
      </c>
      <c r="O384" s="560" t="s">
        <v>751</v>
      </c>
      <c r="P384" s="560" t="s">
        <v>751</v>
      </c>
      <c r="Q384" s="560" t="s">
        <v>751</v>
      </c>
      <c r="R384" s="560" t="s">
        <v>751</v>
      </c>
      <c r="S384" s="560" t="s">
        <v>751</v>
      </c>
      <c r="T384" s="560" t="s">
        <v>751</v>
      </c>
      <c r="U384" s="560" t="s">
        <v>751</v>
      </c>
      <c r="V384" s="560" t="s">
        <v>751</v>
      </c>
      <c r="W384" s="560" t="s">
        <v>751</v>
      </c>
      <c r="X384" s="560" t="s">
        <v>751</v>
      </c>
      <c r="Y384" s="560" t="s">
        <v>751</v>
      </c>
      <c r="Z384" s="565"/>
      <c r="AA384" s="565"/>
      <c r="AB384" s="560" t="s">
        <v>751</v>
      </c>
      <c r="AC384" s="565"/>
      <c r="AD384" s="565"/>
      <c r="AE384" s="560" t="s">
        <v>751</v>
      </c>
      <c r="AF384" s="560" t="s">
        <v>751</v>
      </c>
      <c r="AG384" s="560" t="s">
        <v>751</v>
      </c>
      <c r="AH384" s="560" t="s">
        <v>751</v>
      </c>
      <c r="AI384" s="565"/>
      <c r="AJ384" s="565"/>
      <c r="AK384" s="560" t="s">
        <v>751</v>
      </c>
      <c r="AL384" s="565"/>
      <c r="AM384" s="565"/>
      <c r="AN384" s="560" t="s">
        <v>751</v>
      </c>
      <c r="AO384" s="565"/>
      <c r="AP384" s="565"/>
      <c r="AQ384" s="560" t="s">
        <v>751</v>
      </c>
      <c r="AR384" s="566">
        <v>42270</v>
      </c>
      <c r="AS384" s="560" t="s">
        <v>751</v>
      </c>
      <c r="AT384" s="560" t="s">
        <v>751</v>
      </c>
      <c r="AU384" s="560" t="s">
        <v>751</v>
      </c>
      <c r="AV384" s="560" t="s">
        <v>751</v>
      </c>
      <c r="AW384" s="560" t="s">
        <v>751</v>
      </c>
      <c r="AX384" s="560" t="s">
        <v>751</v>
      </c>
      <c r="AY384" s="567" t="s">
        <v>751</v>
      </c>
      <c r="AZ384" s="567" t="s">
        <v>751</v>
      </c>
      <c r="BA384" s="567" t="s">
        <v>751</v>
      </c>
      <c r="BB384" s="565"/>
      <c r="BC384" s="565"/>
      <c r="BD384" s="560" t="s">
        <v>751</v>
      </c>
      <c r="BE384" s="564"/>
      <c r="BF384" s="564"/>
      <c r="BG384" s="560" t="s">
        <v>751</v>
      </c>
      <c r="BH384" s="564"/>
      <c r="BI384" s="564"/>
      <c r="BJ384" s="560" t="s">
        <v>751</v>
      </c>
      <c r="BK384" s="560" t="s">
        <v>751</v>
      </c>
      <c r="BL384" s="560" t="s">
        <v>751</v>
      </c>
      <c r="BM384" s="560" t="s">
        <v>751</v>
      </c>
      <c r="BN384" s="562"/>
      <c r="BO384" s="562"/>
      <c r="BP384" s="560" t="s">
        <v>751</v>
      </c>
      <c r="BQ384" s="560" t="s">
        <v>751</v>
      </c>
      <c r="BR384" s="560" t="s">
        <v>751</v>
      </c>
      <c r="BS384" s="560" t="s">
        <v>751</v>
      </c>
      <c r="BT384" s="561" t="s">
        <v>758</v>
      </c>
      <c r="BU384" s="561" t="s">
        <v>758</v>
      </c>
      <c r="BV384" s="560" t="s">
        <v>751</v>
      </c>
    </row>
    <row r="385" spans="1:74" x14ac:dyDescent="0.25">
      <c r="A385" s="566">
        <v>42271</v>
      </c>
      <c r="B385" s="560" t="s">
        <v>751</v>
      </c>
      <c r="C385" s="560" t="s">
        <v>751</v>
      </c>
      <c r="D385" s="560" t="s">
        <v>751</v>
      </c>
      <c r="E385" s="560" t="s">
        <v>751</v>
      </c>
      <c r="F385" s="560" t="s">
        <v>751</v>
      </c>
      <c r="G385" s="560" t="s">
        <v>751</v>
      </c>
      <c r="H385" s="560" t="s">
        <v>751</v>
      </c>
      <c r="I385" s="560" t="s">
        <v>751</v>
      </c>
      <c r="J385" s="560" t="s">
        <v>751</v>
      </c>
      <c r="K385" s="560" t="s">
        <v>751</v>
      </c>
      <c r="L385" s="560" t="s">
        <v>751</v>
      </c>
      <c r="M385" s="560" t="s">
        <v>751</v>
      </c>
      <c r="N385" s="560" t="s">
        <v>751</v>
      </c>
      <c r="O385" s="560" t="s">
        <v>751</v>
      </c>
      <c r="P385" s="560" t="s">
        <v>751</v>
      </c>
      <c r="Q385" s="560" t="s">
        <v>751</v>
      </c>
      <c r="R385" s="560" t="s">
        <v>751</v>
      </c>
      <c r="S385" s="560" t="s">
        <v>751</v>
      </c>
      <c r="T385" s="560" t="s">
        <v>751</v>
      </c>
      <c r="U385" s="560" t="s">
        <v>751</v>
      </c>
      <c r="V385" s="560" t="s">
        <v>751</v>
      </c>
      <c r="W385" s="560" t="s">
        <v>751</v>
      </c>
      <c r="X385" s="560" t="s">
        <v>751</v>
      </c>
      <c r="Y385" s="560" t="s">
        <v>751</v>
      </c>
      <c r="Z385" s="565"/>
      <c r="AA385" s="565"/>
      <c r="AB385" s="560" t="s">
        <v>751</v>
      </c>
      <c r="AC385" s="565"/>
      <c r="AD385" s="565"/>
      <c r="AE385" s="560" t="s">
        <v>751</v>
      </c>
      <c r="AF385" s="560" t="s">
        <v>751</v>
      </c>
      <c r="AG385" s="560" t="s">
        <v>751</v>
      </c>
      <c r="AH385" s="560" t="s">
        <v>751</v>
      </c>
      <c r="AI385" s="565"/>
      <c r="AJ385" s="565"/>
      <c r="AK385" s="560" t="s">
        <v>751</v>
      </c>
      <c r="AL385" s="565"/>
      <c r="AM385" s="565"/>
      <c r="AN385" s="560" t="s">
        <v>751</v>
      </c>
      <c r="AO385" s="565"/>
      <c r="AP385" s="565"/>
      <c r="AQ385" s="560" t="s">
        <v>751</v>
      </c>
      <c r="AR385" s="566">
        <v>42271</v>
      </c>
      <c r="AS385" s="560" t="s">
        <v>751</v>
      </c>
      <c r="AT385" s="560" t="s">
        <v>751</v>
      </c>
      <c r="AU385" s="560" t="s">
        <v>751</v>
      </c>
      <c r="AV385" s="560" t="s">
        <v>751</v>
      </c>
      <c r="AW385" s="560" t="s">
        <v>751</v>
      </c>
      <c r="AX385" s="560" t="s">
        <v>751</v>
      </c>
      <c r="AY385" s="560" t="s">
        <v>751</v>
      </c>
      <c r="AZ385" s="560" t="s">
        <v>751</v>
      </c>
      <c r="BA385" s="560" t="s">
        <v>751</v>
      </c>
      <c r="BB385" s="565"/>
      <c r="BC385" s="565"/>
      <c r="BD385" s="560" t="s">
        <v>751</v>
      </c>
      <c r="BE385" s="564"/>
      <c r="BF385" s="564"/>
      <c r="BG385" s="560" t="s">
        <v>751</v>
      </c>
      <c r="BH385" s="564"/>
      <c r="BI385" s="564"/>
      <c r="BJ385" s="560" t="s">
        <v>751</v>
      </c>
      <c r="BK385" s="560" t="s">
        <v>751</v>
      </c>
      <c r="BL385" s="560" t="s">
        <v>751</v>
      </c>
      <c r="BM385" s="560" t="s">
        <v>751</v>
      </c>
      <c r="BN385" s="567" t="s">
        <v>751</v>
      </c>
      <c r="BO385" s="562"/>
      <c r="BP385" s="560" t="s">
        <v>751</v>
      </c>
      <c r="BQ385" s="560" t="s">
        <v>751</v>
      </c>
      <c r="BR385" s="560" t="s">
        <v>751</v>
      </c>
      <c r="BS385" s="560" t="s">
        <v>751</v>
      </c>
      <c r="BT385" s="561" t="s">
        <v>758</v>
      </c>
      <c r="BU385" s="561" t="s">
        <v>758</v>
      </c>
      <c r="BV385" s="560" t="s">
        <v>751</v>
      </c>
    </row>
    <row r="386" spans="1:74" x14ac:dyDescent="0.25">
      <c r="A386" s="566">
        <v>42272</v>
      </c>
      <c r="B386" s="560" t="s">
        <v>751</v>
      </c>
      <c r="C386" s="560" t="s">
        <v>751</v>
      </c>
      <c r="D386" s="560" t="s">
        <v>751</v>
      </c>
      <c r="E386" s="560" t="s">
        <v>751</v>
      </c>
      <c r="F386" s="560" t="s">
        <v>751</v>
      </c>
      <c r="G386" s="560" t="s">
        <v>751</v>
      </c>
      <c r="H386" s="560" t="s">
        <v>751</v>
      </c>
      <c r="I386" s="560" t="s">
        <v>751</v>
      </c>
      <c r="J386" s="560" t="s">
        <v>751</v>
      </c>
      <c r="K386" s="560" t="s">
        <v>751</v>
      </c>
      <c r="L386" s="560" t="s">
        <v>751</v>
      </c>
      <c r="M386" s="560" t="s">
        <v>751</v>
      </c>
      <c r="N386" s="560" t="s">
        <v>751</v>
      </c>
      <c r="O386" s="560" t="s">
        <v>751</v>
      </c>
      <c r="P386" s="560" t="s">
        <v>751</v>
      </c>
      <c r="Q386" s="560" t="s">
        <v>751</v>
      </c>
      <c r="R386" s="560" t="s">
        <v>751</v>
      </c>
      <c r="S386" s="560" t="s">
        <v>751</v>
      </c>
      <c r="T386" s="560" t="s">
        <v>751</v>
      </c>
      <c r="U386" s="560" t="s">
        <v>751</v>
      </c>
      <c r="V386" s="560" t="s">
        <v>751</v>
      </c>
      <c r="W386" s="560" t="s">
        <v>751</v>
      </c>
      <c r="X386" s="560" t="s">
        <v>751</v>
      </c>
      <c r="Y386" s="560" t="s">
        <v>751</v>
      </c>
      <c r="Z386" s="565"/>
      <c r="AA386" s="565"/>
      <c r="AB386" s="560" t="s">
        <v>751</v>
      </c>
      <c r="AC386" s="565"/>
      <c r="AD386" s="565"/>
      <c r="AE386" s="560" t="s">
        <v>751</v>
      </c>
      <c r="AF386" s="560" t="s">
        <v>751</v>
      </c>
      <c r="AG386" s="560" t="s">
        <v>751</v>
      </c>
      <c r="AH386" s="560" t="s">
        <v>751</v>
      </c>
      <c r="AI386" s="565"/>
      <c r="AJ386" s="565"/>
      <c r="AK386" s="560" t="s">
        <v>751</v>
      </c>
      <c r="AL386" s="565"/>
      <c r="AM386" s="565"/>
      <c r="AN386" s="560" t="s">
        <v>751</v>
      </c>
      <c r="AO386" s="565"/>
      <c r="AP386" s="565"/>
      <c r="AQ386" s="560" t="s">
        <v>751</v>
      </c>
      <c r="AR386" s="566">
        <v>42272</v>
      </c>
      <c r="AS386" s="560" t="s">
        <v>751</v>
      </c>
      <c r="AT386" s="560" t="s">
        <v>751</v>
      </c>
      <c r="AU386" s="560" t="s">
        <v>751</v>
      </c>
      <c r="AV386" s="560" t="s">
        <v>751</v>
      </c>
      <c r="AW386" s="560" t="s">
        <v>751</v>
      </c>
      <c r="AX386" s="560" t="s">
        <v>751</v>
      </c>
      <c r="AY386" s="560" t="s">
        <v>751</v>
      </c>
      <c r="AZ386" s="560" t="s">
        <v>751</v>
      </c>
      <c r="BA386" s="560" t="s">
        <v>751</v>
      </c>
      <c r="BB386" s="565"/>
      <c r="BC386" s="565"/>
      <c r="BD386" s="560" t="s">
        <v>751</v>
      </c>
      <c r="BE386" s="564"/>
      <c r="BF386" s="564"/>
      <c r="BG386" s="560" t="s">
        <v>751</v>
      </c>
      <c r="BH386" s="564"/>
      <c r="BI386" s="564"/>
      <c r="BJ386" s="560" t="s">
        <v>751</v>
      </c>
      <c r="BK386" s="560" t="s">
        <v>751</v>
      </c>
      <c r="BL386" s="560" t="s">
        <v>751</v>
      </c>
      <c r="BM386" s="560" t="s">
        <v>751</v>
      </c>
      <c r="BN386" s="563"/>
      <c r="BO386" s="562"/>
      <c r="BP386" s="560" t="s">
        <v>751</v>
      </c>
      <c r="BQ386" s="560" t="s">
        <v>751</v>
      </c>
      <c r="BR386" s="560" t="s">
        <v>751</v>
      </c>
      <c r="BS386" s="560" t="s">
        <v>751</v>
      </c>
      <c r="BT386" s="561" t="s">
        <v>758</v>
      </c>
      <c r="BU386" s="561" t="s">
        <v>758</v>
      </c>
      <c r="BV386" s="560" t="s">
        <v>751</v>
      </c>
    </row>
    <row r="387" spans="1:74" x14ac:dyDescent="0.25">
      <c r="A387" s="566">
        <v>42273</v>
      </c>
      <c r="B387" s="560" t="s">
        <v>751</v>
      </c>
      <c r="C387" s="560" t="s">
        <v>751</v>
      </c>
      <c r="D387" s="560" t="s">
        <v>751</v>
      </c>
      <c r="E387" s="560" t="s">
        <v>751</v>
      </c>
      <c r="F387" s="560" t="s">
        <v>751</v>
      </c>
      <c r="G387" s="560" t="s">
        <v>751</v>
      </c>
      <c r="H387" s="560" t="s">
        <v>751</v>
      </c>
      <c r="I387" s="560" t="s">
        <v>751</v>
      </c>
      <c r="J387" s="560" t="s">
        <v>751</v>
      </c>
      <c r="K387" s="560" t="s">
        <v>751</v>
      </c>
      <c r="L387" s="560" t="s">
        <v>751</v>
      </c>
      <c r="M387" s="560" t="s">
        <v>751</v>
      </c>
      <c r="N387" s="560" t="s">
        <v>751</v>
      </c>
      <c r="O387" s="560" t="s">
        <v>751</v>
      </c>
      <c r="P387" s="560" t="s">
        <v>751</v>
      </c>
      <c r="Q387" s="560" t="s">
        <v>751</v>
      </c>
      <c r="R387" s="560" t="s">
        <v>751</v>
      </c>
      <c r="S387" s="560" t="s">
        <v>751</v>
      </c>
      <c r="T387" s="560" t="s">
        <v>751</v>
      </c>
      <c r="U387" s="560" t="s">
        <v>751</v>
      </c>
      <c r="V387" s="560" t="s">
        <v>751</v>
      </c>
      <c r="W387" s="560" t="s">
        <v>751</v>
      </c>
      <c r="X387" s="560" t="s">
        <v>751</v>
      </c>
      <c r="Y387" s="560" t="s">
        <v>751</v>
      </c>
      <c r="Z387" s="565"/>
      <c r="AA387" s="565"/>
      <c r="AB387" s="560" t="s">
        <v>751</v>
      </c>
      <c r="AC387" s="565"/>
      <c r="AD387" s="565"/>
      <c r="AE387" s="560" t="s">
        <v>751</v>
      </c>
      <c r="AF387" s="560" t="s">
        <v>751</v>
      </c>
      <c r="AG387" s="560" t="s">
        <v>751</v>
      </c>
      <c r="AH387" s="560" t="s">
        <v>751</v>
      </c>
      <c r="AI387" s="565"/>
      <c r="AJ387" s="565"/>
      <c r="AK387" s="560" t="s">
        <v>751</v>
      </c>
      <c r="AL387" s="565"/>
      <c r="AM387" s="565"/>
      <c r="AN387" s="560" t="s">
        <v>751</v>
      </c>
      <c r="AO387" s="565"/>
      <c r="AP387" s="565"/>
      <c r="AQ387" s="560" t="s">
        <v>751</v>
      </c>
      <c r="AR387" s="566">
        <v>42273</v>
      </c>
      <c r="AS387" s="560" t="s">
        <v>751</v>
      </c>
      <c r="AT387" s="560" t="s">
        <v>751</v>
      </c>
      <c r="AU387" s="560" t="s">
        <v>751</v>
      </c>
      <c r="AV387" s="560" t="s">
        <v>751</v>
      </c>
      <c r="AW387" s="560" t="s">
        <v>751</v>
      </c>
      <c r="AX387" s="560" t="s">
        <v>751</v>
      </c>
      <c r="AY387" s="560" t="s">
        <v>751</v>
      </c>
      <c r="AZ387" s="560" t="s">
        <v>751</v>
      </c>
      <c r="BA387" s="560" t="s">
        <v>751</v>
      </c>
      <c r="BB387" s="565"/>
      <c r="BC387" s="565"/>
      <c r="BD387" s="560" t="s">
        <v>751</v>
      </c>
      <c r="BE387" s="564"/>
      <c r="BF387" s="564"/>
      <c r="BG387" s="560" t="s">
        <v>751</v>
      </c>
      <c r="BH387" s="564"/>
      <c r="BI387" s="564"/>
      <c r="BJ387" s="560" t="s">
        <v>751</v>
      </c>
      <c r="BK387" s="560" t="s">
        <v>751</v>
      </c>
      <c r="BL387" s="560" t="s">
        <v>751</v>
      </c>
      <c r="BM387" s="560" t="s">
        <v>751</v>
      </c>
      <c r="BN387" s="562"/>
      <c r="BO387" s="562"/>
      <c r="BP387" s="560" t="s">
        <v>751</v>
      </c>
      <c r="BQ387" s="560" t="s">
        <v>751</v>
      </c>
      <c r="BR387" s="560" t="s">
        <v>751</v>
      </c>
      <c r="BS387" s="560" t="s">
        <v>751</v>
      </c>
      <c r="BT387" s="561" t="s">
        <v>758</v>
      </c>
      <c r="BU387" s="561" t="s">
        <v>758</v>
      </c>
      <c r="BV387" s="560" t="s">
        <v>751</v>
      </c>
    </row>
    <row r="388" spans="1:74" x14ac:dyDescent="0.25">
      <c r="A388" s="566">
        <v>42274</v>
      </c>
      <c r="B388" s="567" t="s">
        <v>751</v>
      </c>
      <c r="C388" s="567" t="s">
        <v>751</v>
      </c>
      <c r="D388" s="560" t="s">
        <v>751</v>
      </c>
      <c r="E388" s="560" t="s">
        <v>751</v>
      </c>
      <c r="F388" s="560" t="s">
        <v>751</v>
      </c>
      <c r="G388" s="560" t="s">
        <v>751</v>
      </c>
      <c r="H388" s="560" t="s">
        <v>751</v>
      </c>
      <c r="I388" s="560" t="s">
        <v>751</v>
      </c>
      <c r="J388" s="560" t="s">
        <v>751</v>
      </c>
      <c r="K388" s="560" t="s">
        <v>751</v>
      </c>
      <c r="L388" s="560" t="s">
        <v>751</v>
      </c>
      <c r="M388" s="560" t="s">
        <v>751</v>
      </c>
      <c r="N388" s="560" t="s">
        <v>751</v>
      </c>
      <c r="O388" s="560" t="s">
        <v>751</v>
      </c>
      <c r="P388" s="560" t="s">
        <v>751</v>
      </c>
      <c r="Q388" s="560" t="s">
        <v>751</v>
      </c>
      <c r="R388" s="560" t="s">
        <v>751</v>
      </c>
      <c r="S388" s="560" t="s">
        <v>751</v>
      </c>
      <c r="T388" s="560" t="s">
        <v>751</v>
      </c>
      <c r="U388" s="560" t="s">
        <v>751</v>
      </c>
      <c r="V388" s="560" t="s">
        <v>751</v>
      </c>
      <c r="W388" s="560" t="s">
        <v>751</v>
      </c>
      <c r="X388" s="560" t="s">
        <v>751</v>
      </c>
      <c r="Y388" s="560" t="s">
        <v>751</v>
      </c>
      <c r="Z388" s="565"/>
      <c r="AA388" s="565"/>
      <c r="AB388" s="560" t="s">
        <v>751</v>
      </c>
      <c r="AC388" s="565"/>
      <c r="AD388" s="565"/>
      <c r="AE388" s="560" t="s">
        <v>751</v>
      </c>
      <c r="AF388" s="560" t="s">
        <v>751</v>
      </c>
      <c r="AG388" s="560" t="s">
        <v>751</v>
      </c>
      <c r="AH388" s="560" t="s">
        <v>751</v>
      </c>
      <c r="AI388" s="565"/>
      <c r="AJ388" s="565"/>
      <c r="AK388" s="560" t="s">
        <v>751</v>
      </c>
      <c r="AL388" s="565"/>
      <c r="AM388" s="565"/>
      <c r="AN388" s="560" t="s">
        <v>751</v>
      </c>
      <c r="AO388" s="565"/>
      <c r="AP388" s="565"/>
      <c r="AQ388" s="560" t="s">
        <v>751</v>
      </c>
      <c r="AR388" s="566">
        <v>42274</v>
      </c>
      <c r="AS388" s="560" t="s">
        <v>751</v>
      </c>
      <c r="AT388" s="560" t="s">
        <v>751</v>
      </c>
      <c r="AU388" s="560" t="s">
        <v>751</v>
      </c>
      <c r="AV388" s="560" t="s">
        <v>751</v>
      </c>
      <c r="AW388" s="560" t="s">
        <v>751</v>
      </c>
      <c r="AX388" s="560" t="s">
        <v>751</v>
      </c>
      <c r="AY388" s="560" t="s">
        <v>751</v>
      </c>
      <c r="AZ388" s="560" t="s">
        <v>751</v>
      </c>
      <c r="BA388" s="560" t="s">
        <v>751</v>
      </c>
      <c r="BB388" s="565"/>
      <c r="BC388" s="565"/>
      <c r="BD388" s="560" t="s">
        <v>751</v>
      </c>
      <c r="BE388" s="564"/>
      <c r="BF388" s="564"/>
      <c r="BG388" s="560" t="s">
        <v>751</v>
      </c>
      <c r="BH388" s="564"/>
      <c r="BI388" s="564"/>
      <c r="BJ388" s="560" t="s">
        <v>751</v>
      </c>
      <c r="BK388" s="560" t="s">
        <v>751</v>
      </c>
      <c r="BL388" s="560" t="s">
        <v>751</v>
      </c>
      <c r="BM388" s="560" t="s">
        <v>751</v>
      </c>
      <c r="BN388" s="567" t="s">
        <v>751</v>
      </c>
      <c r="BO388" s="562"/>
      <c r="BP388" s="560" t="s">
        <v>751</v>
      </c>
      <c r="BQ388" s="560" t="s">
        <v>751</v>
      </c>
      <c r="BR388" s="560" t="s">
        <v>751</v>
      </c>
      <c r="BS388" s="560" t="s">
        <v>751</v>
      </c>
      <c r="BT388" s="561" t="s">
        <v>758</v>
      </c>
      <c r="BU388" s="561" t="s">
        <v>758</v>
      </c>
      <c r="BV388" s="560" t="s">
        <v>751</v>
      </c>
    </row>
    <row r="389" spans="1:74" x14ac:dyDescent="0.25">
      <c r="A389" s="566">
        <v>42275</v>
      </c>
      <c r="B389" s="567" t="s">
        <v>751</v>
      </c>
      <c r="C389" s="567" t="s">
        <v>751</v>
      </c>
      <c r="D389" s="560" t="s">
        <v>751</v>
      </c>
      <c r="E389" s="560" t="s">
        <v>751</v>
      </c>
      <c r="F389" s="560" t="s">
        <v>751</v>
      </c>
      <c r="G389" s="560" t="s">
        <v>751</v>
      </c>
      <c r="H389" s="560" t="s">
        <v>751</v>
      </c>
      <c r="I389" s="560" t="s">
        <v>751</v>
      </c>
      <c r="J389" s="560" t="s">
        <v>751</v>
      </c>
      <c r="K389" s="560" t="s">
        <v>751</v>
      </c>
      <c r="L389" s="560" t="s">
        <v>751</v>
      </c>
      <c r="M389" s="560" t="s">
        <v>751</v>
      </c>
      <c r="N389" s="560" t="s">
        <v>751</v>
      </c>
      <c r="O389" s="560" t="s">
        <v>751</v>
      </c>
      <c r="P389" s="560" t="s">
        <v>751</v>
      </c>
      <c r="Q389" s="560" t="s">
        <v>751</v>
      </c>
      <c r="R389" s="560" t="s">
        <v>751</v>
      </c>
      <c r="S389" s="560" t="s">
        <v>751</v>
      </c>
      <c r="T389" s="560" t="s">
        <v>751</v>
      </c>
      <c r="U389" s="560" t="s">
        <v>751</v>
      </c>
      <c r="V389" s="560" t="s">
        <v>751</v>
      </c>
      <c r="W389" s="560" t="s">
        <v>751</v>
      </c>
      <c r="X389" s="560" t="s">
        <v>751</v>
      </c>
      <c r="Y389" s="560" t="s">
        <v>751</v>
      </c>
      <c r="Z389" s="565"/>
      <c r="AA389" s="565"/>
      <c r="AB389" s="560" t="s">
        <v>751</v>
      </c>
      <c r="AC389" s="565"/>
      <c r="AD389" s="565"/>
      <c r="AE389" s="560" t="s">
        <v>751</v>
      </c>
      <c r="AF389" s="560" t="s">
        <v>751</v>
      </c>
      <c r="AG389" s="560" t="s">
        <v>751</v>
      </c>
      <c r="AH389" s="560" t="s">
        <v>751</v>
      </c>
      <c r="AI389" s="565"/>
      <c r="AJ389" s="565"/>
      <c r="AK389" s="560" t="s">
        <v>751</v>
      </c>
      <c r="AL389" s="565"/>
      <c r="AM389" s="565"/>
      <c r="AN389" s="560" t="s">
        <v>751</v>
      </c>
      <c r="AO389" s="565"/>
      <c r="AP389" s="565"/>
      <c r="AQ389" s="560" t="s">
        <v>751</v>
      </c>
      <c r="AR389" s="566">
        <v>42275</v>
      </c>
      <c r="AS389" s="560" t="s">
        <v>751</v>
      </c>
      <c r="AT389" s="560" t="s">
        <v>751</v>
      </c>
      <c r="AU389" s="560" t="s">
        <v>751</v>
      </c>
      <c r="AV389" s="560" t="s">
        <v>751</v>
      </c>
      <c r="AW389" s="560" t="s">
        <v>751</v>
      </c>
      <c r="AX389" s="560" t="s">
        <v>751</v>
      </c>
      <c r="AY389" s="560" t="s">
        <v>751</v>
      </c>
      <c r="AZ389" s="560" t="s">
        <v>751</v>
      </c>
      <c r="BA389" s="560" t="s">
        <v>751</v>
      </c>
      <c r="BB389" s="565"/>
      <c r="BC389" s="565"/>
      <c r="BD389" s="567" t="s">
        <v>751</v>
      </c>
      <c r="BE389" s="564"/>
      <c r="BF389" s="564"/>
      <c r="BG389" s="560" t="s">
        <v>751</v>
      </c>
      <c r="BH389" s="564"/>
      <c r="BI389" s="564"/>
      <c r="BJ389" s="560" t="s">
        <v>751</v>
      </c>
      <c r="BK389" s="560" t="s">
        <v>751</v>
      </c>
      <c r="BL389" s="560" t="s">
        <v>751</v>
      </c>
      <c r="BM389" s="560" t="s">
        <v>751</v>
      </c>
      <c r="BN389" s="563"/>
      <c r="BO389" s="562"/>
      <c r="BP389" s="560" t="s">
        <v>751</v>
      </c>
      <c r="BQ389" s="560" t="s">
        <v>751</v>
      </c>
      <c r="BR389" s="560" t="s">
        <v>751</v>
      </c>
      <c r="BS389" s="560" t="s">
        <v>751</v>
      </c>
      <c r="BT389" s="561" t="s">
        <v>758</v>
      </c>
      <c r="BU389" s="561" t="s">
        <v>758</v>
      </c>
      <c r="BV389" s="560" t="s">
        <v>751</v>
      </c>
    </row>
    <row r="390" spans="1:74" x14ac:dyDescent="0.25">
      <c r="A390" s="566">
        <v>42276</v>
      </c>
      <c r="B390" s="560" t="s">
        <v>751</v>
      </c>
      <c r="C390" s="567" t="s">
        <v>751</v>
      </c>
      <c r="D390" s="560" t="s">
        <v>751</v>
      </c>
      <c r="E390" s="560" t="s">
        <v>751</v>
      </c>
      <c r="F390" s="560" t="s">
        <v>751</v>
      </c>
      <c r="G390" s="560" t="s">
        <v>751</v>
      </c>
      <c r="H390" s="560" t="s">
        <v>751</v>
      </c>
      <c r="I390" s="560" t="s">
        <v>751</v>
      </c>
      <c r="J390" s="560" t="s">
        <v>751</v>
      </c>
      <c r="K390" s="560" t="s">
        <v>751</v>
      </c>
      <c r="L390" s="560" t="s">
        <v>751</v>
      </c>
      <c r="M390" s="560" t="s">
        <v>751</v>
      </c>
      <c r="N390" s="560" t="s">
        <v>751</v>
      </c>
      <c r="O390" s="560" t="s">
        <v>751</v>
      </c>
      <c r="P390" s="560" t="s">
        <v>751</v>
      </c>
      <c r="Q390" s="560" t="s">
        <v>751</v>
      </c>
      <c r="R390" s="560" t="s">
        <v>751</v>
      </c>
      <c r="S390" s="560" t="s">
        <v>751</v>
      </c>
      <c r="T390" s="560" t="s">
        <v>751</v>
      </c>
      <c r="U390" s="560" t="s">
        <v>751</v>
      </c>
      <c r="V390" s="560" t="s">
        <v>751</v>
      </c>
      <c r="W390" s="560" t="s">
        <v>751</v>
      </c>
      <c r="X390" s="560" t="s">
        <v>751</v>
      </c>
      <c r="Y390" s="560" t="s">
        <v>751</v>
      </c>
      <c r="Z390" s="565"/>
      <c r="AA390" s="565"/>
      <c r="AB390" s="560" t="s">
        <v>751</v>
      </c>
      <c r="AC390" s="565"/>
      <c r="AD390" s="565"/>
      <c r="AE390" s="560" t="s">
        <v>751</v>
      </c>
      <c r="AF390" s="560" t="s">
        <v>751</v>
      </c>
      <c r="AG390" s="560" t="s">
        <v>751</v>
      </c>
      <c r="AH390" s="560" t="s">
        <v>751</v>
      </c>
      <c r="AI390" s="565"/>
      <c r="AJ390" s="565"/>
      <c r="AK390" s="560" t="s">
        <v>751</v>
      </c>
      <c r="AL390" s="565"/>
      <c r="AM390" s="565"/>
      <c r="AN390" s="560" t="s">
        <v>751</v>
      </c>
      <c r="AO390" s="565"/>
      <c r="AP390" s="565"/>
      <c r="AQ390" s="560" t="s">
        <v>751</v>
      </c>
      <c r="AR390" s="566">
        <v>42276</v>
      </c>
      <c r="AS390" s="560" t="s">
        <v>751</v>
      </c>
      <c r="AT390" s="560" t="s">
        <v>751</v>
      </c>
      <c r="AU390" s="560" t="s">
        <v>751</v>
      </c>
      <c r="AV390" s="560" t="s">
        <v>751</v>
      </c>
      <c r="AW390" s="560" t="s">
        <v>751</v>
      </c>
      <c r="AX390" s="560" t="s">
        <v>751</v>
      </c>
      <c r="AY390" s="560" t="s">
        <v>751</v>
      </c>
      <c r="AZ390" s="560" t="s">
        <v>751</v>
      </c>
      <c r="BA390" s="560" t="s">
        <v>751</v>
      </c>
      <c r="BB390" s="565"/>
      <c r="BC390" s="565"/>
      <c r="BD390" s="560" t="s">
        <v>751</v>
      </c>
      <c r="BE390" s="564"/>
      <c r="BF390" s="564"/>
      <c r="BG390" s="560" t="s">
        <v>751</v>
      </c>
      <c r="BH390" s="564"/>
      <c r="BI390" s="564"/>
      <c r="BJ390" s="560" t="s">
        <v>751</v>
      </c>
      <c r="BK390" s="560" t="s">
        <v>751</v>
      </c>
      <c r="BL390" s="560" t="s">
        <v>751</v>
      </c>
      <c r="BM390" s="560" t="s">
        <v>751</v>
      </c>
      <c r="BN390" s="562"/>
      <c r="BO390" s="562"/>
      <c r="BP390" s="560" t="s">
        <v>751</v>
      </c>
      <c r="BQ390" s="560" t="s">
        <v>751</v>
      </c>
      <c r="BR390" s="560" t="s">
        <v>751</v>
      </c>
      <c r="BS390" s="560" t="s">
        <v>751</v>
      </c>
      <c r="BT390" s="561" t="s">
        <v>758</v>
      </c>
      <c r="BU390" s="561" t="s">
        <v>758</v>
      </c>
      <c r="BV390" s="560" t="s">
        <v>751</v>
      </c>
    </row>
    <row r="391" spans="1:74" x14ac:dyDescent="0.25">
      <c r="A391" s="566">
        <v>42277</v>
      </c>
      <c r="B391" s="560" t="s">
        <v>751</v>
      </c>
      <c r="C391" s="560" t="s">
        <v>751</v>
      </c>
      <c r="D391" s="560" t="s">
        <v>751</v>
      </c>
      <c r="E391" s="560" t="s">
        <v>751</v>
      </c>
      <c r="F391" s="560" t="s">
        <v>751</v>
      </c>
      <c r="G391" s="560" t="s">
        <v>751</v>
      </c>
      <c r="H391" s="560" t="s">
        <v>751</v>
      </c>
      <c r="I391" s="560" t="s">
        <v>751</v>
      </c>
      <c r="J391" s="560" t="s">
        <v>751</v>
      </c>
      <c r="K391" s="560" t="s">
        <v>751</v>
      </c>
      <c r="L391" s="560" t="s">
        <v>751</v>
      </c>
      <c r="M391" s="560" t="s">
        <v>751</v>
      </c>
      <c r="N391" s="560" t="s">
        <v>751</v>
      </c>
      <c r="O391" s="560" t="s">
        <v>751</v>
      </c>
      <c r="P391" s="560" t="s">
        <v>751</v>
      </c>
      <c r="Q391" s="560" t="s">
        <v>751</v>
      </c>
      <c r="R391" s="560" t="s">
        <v>751</v>
      </c>
      <c r="S391" s="560" t="s">
        <v>751</v>
      </c>
      <c r="T391" s="560" t="s">
        <v>751</v>
      </c>
      <c r="U391" s="567" t="s">
        <v>751</v>
      </c>
      <c r="V391" s="560" t="s">
        <v>751</v>
      </c>
      <c r="W391" s="560" t="s">
        <v>751</v>
      </c>
      <c r="X391" s="567" t="s">
        <v>751</v>
      </c>
      <c r="Y391" s="560" t="s">
        <v>751</v>
      </c>
      <c r="Z391" s="565"/>
      <c r="AA391" s="565"/>
      <c r="AB391" s="560" t="s">
        <v>751</v>
      </c>
      <c r="AC391" s="565"/>
      <c r="AD391" s="565"/>
      <c r="AE391" s="560" t="s">
        <v>751</v>
      </c>
      <c r="AF391" s="560" t="s">
        <v>751</v>
      </c>
      <c r="AG391" s="560" t="s">
        <v>751</v>
      </c>
      <c r="AH391" s="560" t="s">
        <v>751</v>
      </c>
      <c r="AI391" s="565"/>
      <c r="AJ391" s="565"/>
      <c r="AK391" s="560" t="s">
        <v>751</v>
      </c>
      <c r="AL391" s="565"/>
      <c r="AM391" s="565"/>
      <c r="AN391" s="560" t="s">
        <v>751</v>
      </c>
      <c r="AO391" s="565"/>
      <c r="AP391" s="565"/>
      <c r="AQ391" s="560" t="s">
        <v>751</v>
      </c>
      <c r="AR391" s="566">
        <v>42277</v>
      </c>
      <c r="AS391" s="560" t="s">
        <v>751</v>
      </c>
      <c r="AT391" s="560" t="s">
        <v>751</v>
      </c>
      <c r="AU391" s="560" t="s">
        <v>751</v>
      </c>
      <c r="AV391" s="560" t="s">
        <v>751</v>
      </c>
      <c r="AW391" s="560" t="s">
        <v>751</v>
      </c>
      <c r="AX391" s="560" t="s">
        <v>751</v>
      </c>
      <c r="AY391" s="560" t="s">
        <v>751</v>
      </c>
      <c r="AZ391" s="560" t="s">
        <v>751</v>
      </c>
      <c r="BA391" s="560" t="s">
        <v>751</v>
      </c>
      <c r="BB391" s="565"/>
      <c r="BC391" s="565"/>
      <c r="BD391" s="560" t="s">
        <v>751</v>
      </c>
      <c r="BE391" s="564"/>
      <c r="BF391" s="564"/>
      <c r="BG391" s="560" t="s">
        <v>751</v>
      </c>
      <c r="BH391" s="564"/>
      <c r="BI391" s="564"/>
      <c r="BJ391" s="560" t="s">
        <v>751</v>
      </c>
      <c r="BK391" s="560" t="s">
        <v>751</v>
      </c>
      <c r="BL391" s="560" t="s">
        <v>751</v>
      </c>
      <c r="BM391" s="560" t="s">
        <v>751</v>
      </c>
      <c r="BN391" s="563"/>
      <c r="BO391" s="562"/>
      <c r="BP391" s="560" t="s">
        <v>751</v>
      </c>
      <c r="BQ391" s="560" t="s">
        <v>751</v>
      </c>
      <c r="BR391" s="560" t="s">
        <v>751</v>
      </c>
      <c r="BS391" s="560" t="s">
        <v>751</v>
      </c>
      <c r="BT391" s="561" t="s">
        <v>758</v>
      </c>
      <c r="BU391" s="561" t="s">
        <v>758</v>
      </c>
      <c r="BV391" s="560" t="s">
        <v>751</v>
      </c>
    </row>
  </sheetData>
  <printOptions horizontalCentered="1"/>
  <pageMargins left="0.75" right="0.75" top="1" bottom="1" header="0.5" footer="0.5"/>
  <pageSetup scale="7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B35"/>
  <sheetViews>
    <sheetView topLeftCell="A10" zoomScaleNormal="100" workbookViewId="0">
      <selection activeCell="A3" sqref="A3:B3"/>
    </sheetView>
  </sheetViews>
  <sheetFormatPr defaultColWidth="8.85546875" defaultRowHeight="12.75" x14ac:dyDescent="0.2"/>
  <cols>
    <col min="1" max="1" width="18.28515625" style="150" customWidth="1"/>
    <col min="2" max="2" width="86" style="150" customWidth="1"/>
    <col min="3" max="16384" width="8.85546875" style="150"/>
  </cols>
  <sheetData>
    <row r="1" spans="1:2" ht="24" customHeight="1" x14ac:dyDescent="0.2">
      <c r="A1" s="514" t="s">
        <v>780</v>
      </c>
      <c r="B1" s="514" t="s">
        <v>781</v>
      </c>
    </row>
    <row r="2" spans="1:2" ht="50.25" customHeight="1" x14ac:dyDescent="0.2">
      <c r="A2" s="515" t="s">
        <v>91</v>
      </c>
      <c r="B2" s="19" t="s">
        <v>782</v>
      </c>
    </row>
    <row r="3" spans="1:2" ht="51" customHeight="1" x14ac:dyDescent="0.2">
      <c r="A3" s="515" t="s">
        <v>783</v>
      </c>
      <c r="B3" s="19" t="s">
        <v>784</v>
      </c>
    </row>
    <row r="4" spans="1:2" ht="39" customHeight="1" x14ac:dyDescent="0.2">
      <c r="A4" s="515" t="s">
        <v>785</v>
      </c>
      <c r="B4" s="19" t="s">
        <v>786</v>
      </c>
    </row>
    <row r="5" spans="1:2" ht="24.95" customHeight="1" x14ac:dyDescent="0.2">
      <c r="A5" s="515" t="s">
        <v>373</v>
      </c>
      <c r="B5" s="19" t="s">
        <v>787</v>
      </c>
    </row>
    <row r="6" spans="1:2" ht="26.25" customHeight="1" x14ac:dyDescent="0.2">
      <c r="A6" s="514" t="s">
        <v>788</v>
      </c>
      <c r="B6" s="514" t="s">
        <v>781</v>
      </c>
    </row>
    <row r="7" spans="1:2" ht="15.95" customHeight="1" x14ac:dyDescent="0.2">
      <c r="A7" s="516" t="s">
        <v>789</v>
      </c>
      <c r="B7" s="285" t="s">
        <v>790</v>
      </c>
    </row>
    <row r="8" spans="1:2" ht="18" customHeight="1" x14ac:dyDescent="0.2">
      <c r="A8" s="517" t="s">
        <v>791</v>
      </c>
      <c r="B8" s="285" t="s">
        <v>792</v>
      </c>
    </row>
    <row r="9" spans="1:2" ht="27.95" customHeight="1" x14ac:dyDescent="0.2">
      <c r="A9" s="517" t="s">
        <v>793</v>
      </c>
      <c r="B9" s="285" t="s">
        <v>794</v>
      </c>
    </row>
    <row r="10" spans="1:2" ht="15.95" customHeight="1" x14ac:dyDescent="0.2">
      <c r="A10" s="515" t="s">
        <v>795</v>
      </c>
      <c r="B10" s="518" t="s">
        <v>796</v>
      </c>
    </row>
    <row r="11" spans="1:2" ht="23.25" customHeight="1" x14ac:dyDescent="0.2">
      <c r="A11" s="515" t="s">
        <v>797</v>
      </c>
      <c r="B11" s="518" t="s">
        <v>798</v>
      </c>
    </row>
    <row r="12" spans="1:2" ht="25.5" x14ac:dyDescent="0.2">
      <c r="A12" s="517" t="s">
        <v>799</v>
      </c>
      <c r="B12" s="285" t="s">
        <v>800</v>
      </c>
    </row>
    <row r="13" spans="1:2" ht="51" x14ac:dyDescent="0.2">
      <c r="A13" s="519" t="s">
        <v>293</v>
      </c>
      <c r="B13" s="24" t="s">
        <v>801</v>
      </c>
    </row>
    <row r="14" spans="1:2" ht="40.5" customHeight="1" x14ac:dyDescent="0.2">
      <c r="A14" s="517" t="s">
        <v>802</v>
      </c>
      <c r="B14" s="24" t="s">
        <v>803</v>
      </c>
    </row>
    <row r="15" spans="1:2" ht="29.25" customHeight="1" x14ac:dyDescent="0.2">
      <c r="A15" s="517" t="s">
        <v>804</v>
      </c>
      <c r="B15" s="24" t="s">
        <v>805</v>
      </c>
    </row>
    <row r="16" spans="1:2" ht="29.25" customHeight="1" x14ac:dyDescent="0.2">
      <c r="A16" s="515" t="s">
        <v>806</v>
      </c>
      <c r="B16" s="19" t="s">
        <v>807</v>
      </c>
    </row>
    <row r="17" spans="1:2" x14ac:dyDescent="0.2">
      <c r="A17" s="515" t="s">
        <v>808</v>
      </c>
      <c r="B17" s="19" t="s">
        <v>809</v>
      </c>
    </row>
    <row r="18" spans="1:2" x14ac:dyDescent="0.2">
      <c r="A18" s="515" t="s">
        <v>810</v>
      </c>
      <c r="B18" s="19" t="s">
        <v>811</v>
      </c>
    </row>
    <row r="19" spans="1:2" ht="30.75" customHeight="1" x14ac:dyDescent="0.2">
      <c r="A19" s="515" t="s">
        <v>812</v>
      </c>
      <c r="B19" s="19" t="s">
        <v>813</v>
      </c>
    </row>
    <row r="20" spans="1:2" ht="49.5" customHeight="1" x14ac:dyDescent="0.2">
      <c r="A20" s="515" t="s">
        <v>814</v>
      </c>
      <c r="B20" s="520" t="s">
        <v>815</v>
      </c>
    </row>
    <row r="21" spans="1:2" x14ac:dyDescent="0.2">
      <c r="A21" s="521" t="s">
        <v>816</v>
      </c>
      <c r="B21" s="19" t="s">
        <v>817</v>
      </c>
    </row>
    <row r="22" spans="1:2" ht="38.25" x14ac:dyDescent="0.2">
      <c r="A22" s="515" t="s">
        <v>818</v>
      </c>
      <c r="B22" s="19" t="s">
        <v>819</v>
      </c>
    </row>
    <row r="23" spans="1:2" ht="27.75" customHeight="1" x14ac:dyDescent="0.2">
      <c r="A23" s="514" t="s">
        <v>820</v>
      </c>
      <c r="B23" s="514" t="s">
        <v>781</v>
      </c>
    </row>
    <row r="24" spans="1:2" ht="25.5" x14ac:dyDescent="0.2">
      <c r="A24" s="521" t="s">
        <v>821</v>
      </c>
      <c r="B24" s="518" t="s">
        <v>822</v>
      </c>
    </row>
    <row r="25" spans="1:2" x14ac:dyDescent="0.2">
      <c r="A25" s="515" t="s">
        <v>823</v>
      </c>
      <c r="B25" s="518" t="s">
        <v>824</v>
      </c>
    </row>
    <row r="26" spans="1:2" ht="34.5" customHeight="1" x14ac:dyDescent="0.2">
      <c r="A26" s="519" t="s">
        <v>825</v>
      </c>
      <c r="B26" s="19" t="s">
        <v>826</v>
      </c>
    </row>
    <row r="27" spans="1:2" ht="38.25" x14ac:dyDescent="0.2">
      <c r="A27" s="515" t="s">
        <v>827</v>
      </c>
      <c r="B27" s="19" t="s">
        <v>828</v>
      </c>
    </row>
    <row r="28" spans="1:2" x14ac:dyDescent="0.2">
      <c r="A28" s="515" t="s">
        <v>829</v>
      </c>
      <c r="B28" s="19" t="s">
        <v>830</v>
      </c>
    </row>
    <row r="29" spans="1:2" x14ac:dyDescent="0.2">
      <c r="A29" s="515" t="s">
        <v>831</v>
      </c>
      <c r="B29" s="19" t="s">
        <v>832</v>
      </c>
    </row>
    <row r="30" spans="1:2" x14ac:dyDescent="0.2">
      <c r="A30" s="521" t="s">
        <v>833</v>
      </c>
      <c r="B30" s="19" t="s">
        <v>834</v>
      </c>
    </row>
    <row r="31" spans="1:2" ht="75.75" customHeight="1" x14ac:dyDescent="0.2">
      <c r="A31" s="515" t="s">
        <v>746</v>
      </c>
      <c r="B31" s="19" t="s">
        <v>835</v>
      </c>
    </row>
    <row r="32" spans="1:2" x14ac:dyDescent="0.2">
      <c r="A32" s="514" t="s">
        <v>836</v>
      </c>
      <c r="B32" s="514" t="s">
        <v>781</v>
      </c>
    </row>
    <row r="33" spans="1:2" x14ac:dyDescent="0.2">
      <c r="A33" s="522" t="s">
        <v>89</v>
      </c>
      <c r="B33" s="19" t="s">
        <v>837</v>
      </c>
    </row>
    <row r="34" spans="1:2" ht="51" x14ac:dyDescent="0.2">
      <c r="A34" s="522" t="s">
        <v>81</v>
      </c>
      <c r="B34" s="19" t="s">
        <v>838</v>
      </c>
    </row>
    <row r="35" spans="1:2" x14ac:dyDescent="0.2">
      <c r="A35" s="522" t="s">
        <v>97</v>
      </c>
      <c r="B35" s="19" t="s">
        <v>839</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F12"/>
  <sheetViews>
    <sheetView zoomScaleNormal="100" workbookViewId="0">
      <selection activeCell="A3" sqref="A3:C3"/>
    </sheetView>
  </sheetViews>
  <sheetFormatPr defaultColWidth="11.42578125" defaultRowHeight="12.75" x14ac:dyDescent="0.2"/>
  <cols>
    <col min="2" max="2" width="54.140625" customWidth="1"/>
    <col min="3" max="3" width="42" customWidth="1"/>
  </cols>
  <sheetData>
    <row r="1" spans="1:6" ht="51.95" customHeight="1" thickBot="1" x14ac:dyDescent="0.25">
      <c r="A1" s="641" t="s">
        <v>8</v>
      </c>
      <c r="B1" s="642"/>
      <c r="C1" s="642"/>
    </row>
    <row r="2" spans="1:6" ht="18" x14ac:dyDescent="0.25">
      <c r="B2" s="643" t="s">
        <v>9</v>
      </c>
      <c r="C2" s="644"/>
    </row>
    <row r="3" spans="1:6" ht="18.75" thickBot="1" x14ac:dyDescent="0.3">
      <c r="B3" s="645" t="s">
        <v>10</v>
      </c>
      <c r="C3" s="646"/>
    </row>
    <row r="4" spans="1:6" ht="18.75" thickBot="1" x14ac:dyDescent="0.3">
      <c r="B4" s="602" t="s">
        <v>910</v>
      </c>
      <c r="C4" s="603">
        <v>9462</v>
      </c>
      <c r="E4" s="13"/>
    </row>
    <row r="5" spans="1:6" ht="36.75" thickBot="1" x14ac:dyDescent="0.3">
      <c r="B5" s="604" t="s">
        <v>12</v>
      </c>
      <c r="C5" s="605" t="s">
        <v>844</v>
      </c>
      <c r="E5" s="13"/>
    </row>
    <row r="6" spans="1:6" ht="18.75" thickBot="1" x14ac:dyDescent="0.3">
      <c r="B6" s="604" t="s">
        <v>13</v>
      </c>
      <c r="C6" s="606" t="s">
        <v>840</v>
      </c>
      <c r="D6" s="14"/>
      <c r="E6" s="13"/>
    </row>
    <row r="7" spans="1:6" ht="18.75" thickBot="1" x14ac:dyDescent="0.3">
      <c r="B7" s="604" t="s">
        <v>14</v>
      </c>
      <c r="C7" s="605" t="s">
        <v>841</v>
      </c>
      <c r="D7" s="14"/>
      <c r="E7" s="13"/>
    </row>
    <row r="8" spans="1:6" ht="18.75" thickBot="1" x14ac:dyDescent="0.3">
      <c r="B8" s="604" t="s">
        <v>15</v>
      </c>
      <c r="C8" s="607" t="s">
        <v>842</v>
      </c>
      <c r="D8" s="14"/>
      <c r="E8" s="13"/>
      <c r="F8" s="47"/>
    </row>
    <row r="9" spans="1:6" ht="18.75" thickBot="1" x14ac:dyDescent="0.3">
      <c r="B9" s="604" t="s">
        <v>16</v>
      </c>
      <c r="C9" s="608" t="s">
        <v>879</v>
      </c>
      <c r="E9" s="13"/>
    </row>
    <row r="10" spans="1:6" ht="18.75" thickBot="1" x14ac:dyDescent="0.3">
      <c r="B10" s="604" t="s">
        <v>17</v>
      </c>
      <c r="C10" s="605" t="s">
        <v>880</v>
      </c>
      <c r="E10" s="13"/>
    </row>
    <row r="12" spans="1:6" s="12" customFormat="1" ht="262.5" customHeight="1" x14ac:dyDescent="0.2">
      <c r="B12" s="647" t="s">
        <v>18</v>
      </c>
      <c r="C12" s="648"/>
    </row>
  </sheetData>
  <dataConsolidate/>
  <mergeCells count="4">
    <mergeCell ref="A1:C1"/>
    <mergeCell ref="B2:C2"/>
    <mergeCell ref="B3:C3"/>
    <mergeCell ref="B12:C12"/>
  </mergeCells>
  <printOptions horizontalCentered="1"/>
  <pageMargins left="0.75" right="0.75" top="1" bottom="1" header="0.5" footer="0.5"/>
  <pageSetup scale="75"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D13"/>
  <sheetViews>
    <sheetView zoomScaleNormal="100" workbookViewId="0">
      <selection activeCell="G8" sqref="G8"/>
    </sheetView>
  </sheetViews>
  <sheetFormatPr defaultRowHeight="12.75" x14ac:dyDescent="0.2"/>
  <cols>
    <col min="2" max="2" width="50.7109375" customWidth="1"/>
    <col min="3" max="3" width="42" customWidth="1"/>
  </cols>
  <sheetData>
    <row r="1" spans="1:4" ht="72.75" customHeight="1" thickBot="1" x14ac:dyDescent="0.25">
      <c r="A1" s="641" t="s">
        <v>943</v>
      </c>
      <c r="B1" s="642"/>
      <c r="C1" s="642"/>
    </row>
    <row r="2" spans="1:4" ht="18" x14ac:dyDescent="0.25">
      <c r="B2" s="643" t="s">
        <v>888</v>
      </c>
      <c r="C2" s="644"/>
    </row>
    <row r="3" spans="1:4" ht="18.75" thickBot="1" x14ac:dyDescent="0.3">
      <c r="B3" s="645" t="s">
        <v>10</v>
      </c>
      <c r="C3" s="646"/>
    </row>
    <row r="4" spans="1:4" ht="18.75" thickBot="1" x14ac:dyDescent="0.3">
      <c r="B4" s="602" t="s">
        <v>11</v>
      </c>
      <c r="C4" s="603">
        <v>231</v>
      </c>
    </row>
    <row r="5" spans="1:4" ht="18.75" thickBot="1" x14ac:dyDescent="0.3">
      <c r="B5" s="604" t="s">
        <v>19</v>
      </c>
      <c r="C5" s="606">
        <v>1446</v>
      </c>
      <c r="D5" s="14"/>
    </row>
    <row r="6" spans="1:4" ht="18.75" thickBot="1" x14ac:dyDescent="0.3">
      <c r="B6" s="604" t="s">
        <v>20</v>
      </c>
      <c r="C6" s="606">
        <v>706194</v>
      </c>
      <c r="D6" s="14"/>
    </row>
    <row r="7" spans="1:4" ht="18.75" thickBot="1" x14ac:dyDescent="0.3">
      <c r="B7" s="604" t="s">
        <v>13</v>
      </c>
      <c r="C7" s="606" t="s">
        <v>843</v>
      </c>
      <c r="D7" s="14"/>
    </row>
    <row r="8" spans="1:4" ht="18.75" thickBot="1" x14ac:dyDescent="0.3">
      <c r="B8" s="604" t="s">
        <v>21</v>
      </c>
      <c r="C8" s="607" t="s">
        <v>22</v>
      </c>
      <c r="D8" s="14"/>
    </row>
    <row r="9" spans="1:4" ht="18.75" thickBot="1" x14ac:dyDescent="0.3">
      <c r="B9" s="604" t="s">
        <v>23</v>
      </c>
      <c r="C9" s="607" t="s">
        <v>24</v>
      </c>
      <c r="D9" s="14"/>
    </row>
    <row r="10" spans="1:4" ht="18.75" thickBot="1" x14ac:dyDescent="0.3">
      <c r="B10" s="604" t="s">
        <v>16</v>
      </c>
      <c r="C10" s="605" t="s">
        <v>25</v>
      </c>
      <c r="D10" s="14"/>
    </row>
    <row r="11" spans="1:4" ht="36.75" thickBot="1" x14ac:dyDescent="0.3">
      <c r="B11" s="604" t="s">
        <v>17</v>
      </c>
      <c r="C11" s="605" t="s">
        <v>26</v>
      </c>
      <c r="D11" s="14"/>
    </row>
    <row r="13" spans="1:4" ht="318.75" customHeight="1" x14ac:dyDescent="0.2">
      <c r="A13" s="12"/>
      <c r="B13" s="647" t="s">
        <v>27</v>
      </c>
      <c r="C13" s="648"/>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O43"/>
  <sheetViews>
    <sheetView topLeftCell="A13" zoomScaleNormal="100" workbookViewId="0">
      <selection activeCell="R39" sqref="R39"/>
    </sheetView>
  </sheetViews>
  <sheetFormatPr defaultColWidth="8.85546875" defaultRowHeight="12.75" x14ac:dyDescent="0.2"/>
  <cols>
    <col min="1" max="1" width="19.5703125" style="17" bestFit="1" customWidth="1"/>
    <col min="2" max="6" width="11.42578125" style="17" customWidth="1"/>
    <col min="7" max="7" width="38.140625" style="17" customWidth="1"/>
    <col min="8" max="13" width="8.85546875" style="17"/>
    <col min="14" max="14" width="7.5703125" style="17" customWidth="1"/>
    <col min="15" max="15" width="8.5703125" style="17" customWidth="1"/>
    <col min="16" max="16384" width="8.85546875" style="17"/>
  </cols>
  <sheetData>
    <row r="1" spans="1:15" ht="25.5" customHeight="1" x14ac:dyDescent="0.2">
      <c r="A1" s="663" t="s">
        <v>28</v>
      </c>
      <c r="B1" s="664"/>
      <c r="C1" s="664"/>
      <c r="D1" s="664"/>
      <c r="E1" s="664"/>
      <c r="F1" s="664"/>
      <c r="G1" s="664"/>
      <c r="H1" s="664"/>
      <c r="I1" s="664"/>
      <c r="J1" s="664"/>
      <c r="K1" s="664"/>
      <c r="L1" s="665"/>
    </row>
    <row r="2" spans="1:15" x14ac:dyDescent="0.2">
      <c r="A2" s="666"/>
      <c r="B2" s="666"/>
      <c r="C2" s="666"/>
      <c r="D2" s="666"/>
      <c r="E2" s="666"/>
      <c r="F2" s="666"/>
      <c r="G2" s="666"/>
      <c r="H2" s="666"/>
      <c r="I2" s="666"/>
      <c r="J2" s="666"/>
      <c r="K2" s="666"/>
      <c r="L2" s="666"/>
    </row>
    <row r="3" spans="1:15" ht="26.25" customHeight="1" x14ac:dyDescent="0.2">
      <c r="A3" s="16" t="s">
        <v>29</v>
      </c>
      <c r="B3" s="667" t="s">
        <v>30</v>
      </c>
      <c r="C3" s="668"/>
      <c r="D3" s="668"/>
      <c r="E3" s="668"/>
      <c r="F3" s="668"/>
      <c r="G3" s="668"/>
      <c r="H3" s="668"/>
      <c r="I3" s="668"/>
      <c r="J3" s="668"/>
      <c r="K3" s="668"/>
      <c r="L3" s="668"/>
    </row>
    <row r="4" spans="1:15" ht="93" customHeight="1" x14ac:dyDescent="0.2">
      <c r="A4" s="18" t="s">
        <v>31</v>
      </c>
      <c r="B4" s="657" t="s">
        <v>857</v>
      </c>
      <c r="C4" s="657"/>
      <c r="D4" s="657"/>
      <c r="E4" s="657"/>
      <c r="F4" s="657"/>
      <c r="G4" s="657"/>
      <c r="H4" s="657"/>
      <c r="I4" s="657"/>
      <c r="J4" s="657"/>
      <c r="K4" s="657"/>
      <c r="L4" s="657"/>
    </row>
    <row r="5" spans="1:15" ht="109.5" customHeight="1" x14ac:dyDescent="0.2">
      <c r="A5" s="18" t="s">
        <v>32</v>
      </c>
      <c r="B5" s="657" t="s">
        <v>858</v>
      </c>
      <c r="C5" s="657"/>
      <c r="D5" s="657"/>
      <c r="E5" s="657"/>
      <c r="F5" s="657"/>
      <c r="G5" s="657"/>
      <c r="H5" s="657"/>
      <c r="I5" s="657"/>
      <c r="J5" s="657"/>
      <c r="K5" s="657"/>
      <c r="L5" s="657"/>
    </row>
    <row r="6" spans="1:15" ht="96" customHeight="1" x14ac:dyDescent="0.2">
      <c r="A6" s="16" t="s">
        <v>33</v>
      </c>
      <c r="B6" s="657" t="s">
        <v>34</v>
      </c>
      <c r="C6" s="657"/>
      <c r="D6" s="657"/>
      <c r="E6" s="657"/>
      <c r="F6" s="657"/>
      <c r="G6" s="657"/>
      <c r="H6" s="657"/>
      <c r="I6" s="657"/>
      <c r="J6" s="657"/>
      <c r="K6" s="657"/>
      <c r="L6" s="657"/>
    </row>
    <row r="7" spans="1:15" ht="247.5" customHeight="1" x14ac:dyDescent="0.2">
      <c r="A7" s="618" t="s">
        <v>883</v>
      </c>
      <c r="B7" s="660" t="s">
        <v>889</v>
      </c>
      <c r="C7" s="657"/>
      <c r="D7" s="657"/>
      <c r="E7" s="657"/>
      <c r="F7" s="657"/>
      <c r="G7" s="657"/>
      <c r="H7" s="657"/>
      <c r="I7" s="657"/>
      <c r="J7" s="657"/>
      <c r="K7" s="657"/>
      <c r="L7" s="657"/>
    </row>
    <row r="8" spans="1:15" ht="129" customHeight="1" x14ac:dyDescent="0.2">
      <c r="A8" s="619" t="s">
        <v>35</v>
      </c>
      <c r="B8" s="660" t="s">
        <v>884</v>
      </c>
      <c r="C8" s="657"/>
      <c r="D8" s="657"/>
      <c r="E8" s="657"/>
      <c r="F8" s="657"/>
      <c r="G8" s="657"/>
      <c r="H8" s="657"/>
      <c r="I8" s="657"/>
      <c r="J8" s="657"/>
      <c r="K8" s="657"/>
      <c r="L8" s="657"/>
    </row>
    <row r="9" spans="1:15" ht="146.25" customHeight="1" x14ac:dyDescent="0.2">
      <c r="A9" s="619" t="s">
        <v>909</v>
      </c>
      <c r="B9" s="660" t="s">
        <v>912</v>
      </c>
      <c r="C9" s="657"/>
      <c r="D9" s="657"/>
      <c r="E9" s="657"/>
      <c r="F9" s="657"/>
      <c r="G9" s="657"/>
      <c r="H9" s="657"/>
      <c r="I9" s="657"/>
      <c r="J9" s="657"/>
      <c r="K9" s="657"/>
      <c r="L9" s="657"/>
    </row>
    <row r="10" spans="1:15" ht="55.5" customHeight="1" x14ac:dyDescent="0.2">
      <c r="A10" s="16" t="s">
        <v>37</v>
      </c>
      <c r="B10" s="660" t="s">
        <v>886</v>
      </c>
      <c r="C10" s="657"/>
      <c r="D10" s="657"/>
      <c r="E10" s="657"/>
      <c r="F10" s="657"/>
      <c r="G10" s="657"/>
      <c r="H10" s="657"/>
      <c r="I10" s="657"/>
      <c r="J10" s="657"/>
      <c r="K10" s="657"/>
      <c r="L10" s="657"/>
    </row>
    <row r="11" spans="1:15" ht="147.75" customHeight="1" x14ac:dyDescent="0.2">
      <c r="A11" s="16" t="s">
        <v>36</v>
      </c>
      <c r="B11" s="661" t="s">
        <v>885</v>
      </c>
      <c r="C11" s="653"/>
      <c r="D11" s="653"/>
      <c r="E11" s="653"/>
      <c r="F11" s="653"/>
      <c r="G11" s="653"/>
      <c r="H11" s="653"/>
      <c r="I11" s="653"/>
      <c r="J11" s="653"/>
      <c r="K11" s="653"/>
      <c r="L11" s="653"/>
      <c r="M11" s="617"/>
      <c r="N11" s="617"/>
      <c r="O11" s="617"/>
    </row>
    <row r="12" spans="1:15" ht="141.75" customHeight="1" x14ac:dyDescent="0.2">
      <c r="A12" s="18" t="s">
        <v>38</v>
      </c>
      <c r="B12" s="661" t="s">
        <v>891</v>
      </c>
      <c r="C12" s="653"/>
      <c r="D12" s="653"/>
      <c r="E12" s="653"/>
      <c r="F12" s="653"/>
      <c r="G12" s="653"/>
      <c r="H12" s="653"/>
      <c r="I12" s="653"/>
      <c r="J12" s="653"/>
      <c r="K12" s="653"/>
      <c r="L12" s="653"/>
      <c r="M12" s="617"/>
      <c r="N12" s="617"/>
      <c r="O12" s="617"/>
    </row>
    <row r="13" spans="1:15" x14ac:dyDescent="0.2">
      <c r="A13" s="666"/>
      <c r="B13" s="666"/>
      <c r="C13" s="666"/>
      <c r="D13" s="666"/>
      <c r="E13" s="666"/>
      <c r="F13" s="666"/>
      <c r="G13" s="666"/>
      <c r="H13" s="666"/>
      <c r="I13" s="666"/>
      <c r="J13" s="666"/>
      <c r="K13" s="666"/>
      <c r="L13" s="666"/>
    </row>
    <row r="14" spans="1:15" ht="27" customHeight="1" x14ac:dyDescent="0.2">
      <c r="A14" s="16" t="s">
        <v>39</v>
      </c>
      <c r="B14" s="658" t="s">
        <v>40</v>
      </c>
      <c r="C14" s="669"/>
      <c r="D14" s="669"/>
      <c r="E14" s="669"/>
      <c r="F14" s="669"/>
      <c r="G14" s="669"/>
      <c r="H14" s="669"/>
      <c r="I14" s="669"/>
      <c r="J14" s="669"/>
      <c r="K14" s="669"/>
      <c r="L14" s="670"/>
    </row>
    <row r="15" spans="1:15" ht="26.25" customHeight="1" x14ac:dyDescent="0.2">
      <c r="A15" s="18" t="s">
        <v>41</v>
      </c>
      <c r="B15" s="653" t="s">
        <v>42</v>
      </c>
      <c r="C15" s="653"/>
      <c r="D15" s="653"/>
      <c r="E15" s="653"/>
      <c r="F15" s="653"/>
      <c r="G15" s="653"/>
      <c r="H15" s="653"/>
      <c r="I15" s="653"/>
      <c r="J15" s="653"/>
      <c r="K15" s="653"/>
      <c r="L15" s="653"/>
    </row>
    <row r="16" spans="1:15" ht="95.25" customHeight="1" x14ac:dyDescent="0.2">
      <c r="A16" s="16" t="s">
        <v>43</v>
      </c>
      <c r="B16" s="659" t="s">
        <v>859</v>
      </c>
      <c r="C16" s="653"/>
      <c r="D16" s="653"/>
      <c r="E16" s="653"/>
      <c r="F16" s="653"/>
      <c r="G16" s="653"/>
      <c r="H16" s="653"/>
      <c r="I16" s="653"/>
      <c r="J16" s="653"/>
      <c r="K16" s="653"/>
      <c r="L16" s="653"/>
    </row>
    <row r="17" spans="1:12" ht="36.950000000000003" customHeight="1" x14ac:dyDescent="0.2">
      <c r="A17" s="16" t="s">
        <v>44</v>
      </c>
      <c r="B17" s="653" t="s">
        <v>45</v>
      </c>
      <c r="C17" s="653"/>
      <c r="D17" s="653"/>
      <c r="E17" s="653"/>
      <c r="F17" s="653"/>
      <c r="G17" s="653"/>
      <c r="H17" s="653"/>
      <c r="I17" s="653"/>
      <c r="J17" s="653"/>
      <c r="K17" s="653"/>
      <c r="L17" s="653"/>
    </row>
    <row r="18" spans="1:12" ht="42" customHeight="1" x14ac:dyDescent="0.2">
      <c r="A18" s="16" t="s">
        <v>46</v>
      </c>
      <c r="B18" s="653" t="s">
        <v>47</v>
      </c>
      <c r="C18" s="653"/>
      <c r="D18" s="653"/>
      <c r="E18" s="653"/>
      <c r="F18" s="653"/>
      <c r="G18" s="653"/>
      <c r="H18" s="653"/>
      <c r="I18" s="653"/>
      <c r="J18" s="653"/>
      <c r="K18" s="653"/>
      <c r="L18" s="653"/>
    </row>
    <row r="19" spans="1:12" ht="41.25" customHeight="1" x14ac:dyDescent="0.2">
      <c r="A19" s="16" t="s">
        <v>48</v>
      </c>
      <c r="B19" s="653" t="s">
        <v>49</v>
      </c>
      <c r="C19" s="653"/>
      <c r="D19" s="653"/>
      <c r="E19" s="653"/>
      <c r="F19" s="653"/>
      <c r="G19" s="653"/>
      <c r="H19" s="653"/>
      <c r="I19" s="653"/>
      <c r="J19" s="653"/>
      <c r="K19" s="653"/>
      <c r="L19" s="653"/>
    </row>
    <row r="20" spans="1:12" ht="141" customHeight="1" x14ac:dyDescent="0.2">
      <c r="A20" s="16" t="s">
        <v>50</v>
      </c>
      <c r="B20" s="661" t="s">
        <v>892</v>
      </c>
      <c r="C20" s="661"/>
      <c r="D20" s="661"/>
      <c r="E20" s="661"/>
      <c r="F20" s="661"/>
      <c r="G20" s="661"/>
      <c r="H20" s="661"/>
      <c r="I20" s="661"/>
      <c r="J20" s="661"/>
      <c r="K20" s="661"/>
      <c r="L20" s="661"/>
    </row>
    <row r="21" spans="1:12" x14ac:dyDescent="0.2">
      <c r="A21" s="662"/>
      <c r="B21" s="662"/>
      <c r="C21" s="662"/>
      <c r="D21" s="662"/>
      <c r="E21" s="662"/>
      <c r="F21" s="662"/>
      <c r="G21" s="662"/>
      <c r="H21" s="662"/>
      <c r="I21" s="662"/>
      <c r="J21" s="662"/>
      <c r="K21" s="662"/>
      <c r="L21" s="662"/>
    </row>
    <row r="22" spans="1:12" ht="26.25" customHeight="1" x14ac:dyDescent="0.2">
      <c r="A22" s="616" t="s">
        <v>51</v>
      </c>
      <c r="B22" s="654"/>
      <c r="C22" s="654"/>
      <c r="D22" s="654"/>
      <c r="E22" s="654"/>
      <c r="F22" s="654"/>
      <c r="G22" s="654"/>
      <c r="H22" s="654"/>
      <c r="I22" s="654"/>
      <c r="J22" s="654"/>
      <c r="K22" s="654"/>
      <c r="L22" s="655"/>
    </row>
    <row r="23" spans="1:12" ht="51" customHeight="1" x14ac:dyDescent="0.2">
      <c r="A23" s="615" t="s">
        <v>52</v>
      </c>
      <c r="B23" s="656" t="s">
        <v>860</v>
      </c>
      <c r="C23" s="657"/>
      <c r="D23" s="657"/>
      <c r="E23" s="657"/>
      <c r="F23" s="657"/>
      <c r="G23" s="657"/>
      <c r="H23" s="657"/>
      <c r="I23" s="657"/>
      <c r="J23" s="657"/>
      <c r="K23" s="657"/>
      <c r="L23" s="657"/>
    </row>
    <row r="24" spans="1:12" ht="51" customHeight="1" x14ac:dyDescent="0.2">
      <c r="A24" s="616" t="s">
        <v>53</v>
      </c>
      <c r="B24" s="650" t="s">
        <v>54</v>
      </c>
      <c r="C24" s="651"/>
      <c r="D24" s="651"/>
      <c r="E24" s="651"/>
      <c r="F24" s="651"/>
      <c r="G24" s="651"/>
      <c r="H24" s="651"/>
      <c r="I24" s="651"/>
      <c r="J24" s="651"/>
      <c r="K24" s="651"/>
      <c r="L24" s="652"/>
    </row>
    <row r="25" spans="1:12" ht="25.5" customHeight="1" x14ac:dyDescent="0.2">
      <c r="A25" s="616" t="s">
        <v>55</v>
      </c>
      <c r="B25" s="658" t="s">
        <v>56</v>
      </c>
      <c r="C25" s="651"/>
      <c r="D25" s="651"/>
      <c r="E25" s="651"/>
      <c r="F25" s="651"/>
      <c r="G25" s="651"/>
      <c r="H25" s="651"/>
      <c r="I25" s="651"/>
      <c r="J25" s="651"/>
      <c r="K25" s="651"/>
      <c r="L25" s="652"/>
    </row>
    <row r="26" spans="1:12" ht="25.5" customHeight="1" x14ac:dyDescent="0.2">
      <c r="A26" s="616" t="s">
        <v>57</v>
      </c>
      <c r="B26" s="650" t="s">
        <v>58</v>
      </c>
      <c r="C26" s="651"/>
      <c r="D26" s="651"/>
      <c r="E26" s="651"/>
      <c r="F26" s="651"/>
      <c r="G26" s="651"/>
      <c r="H26" s="651"/>
      <c r="I26" s="651"/>
      <c r="J26" s="651"/>
      <c r="K26" s="651"/>
      <c r="L26" s="652"/>
    </row>
    <row r="27" spans="1:12" ht="38.25" customHeight="1" x14ac:dyDescent="0.2">
      <c r="A27" s="25" t="s">
        <v>59</v>
      </c>
      <c r="B27" s="653" t="s">
        <v>60</v>
      </c>
      <c r="C27" s="653"/>
      <c r="D27" s="653"/>
      <c r="E27" s="653"/>
      <c r="F27" s="653"/>
      <c r="G27" s="653"/>
      <c r="H27" s="653"/>
      <c r="I27" s="653"/>
      <c r="J27" s="653"/>
      <c r="K27" s="653"/>
      <c r="L27" s="653"/>
    </row>
    <row r="28" spans="1:12" ht="27" customHeight="1" x14ac:dyDescent="0.2">
      <c r="A28" s="16" t="s">
        <v>61</v>
      </c>
      <c r="B28" s="649" t="s">
        <v>62</v>
      </c>
      <c r="C28" s="649"/>
      <c r="D28" s="649"/>
      <c r="E28" s="649"/>
      <c r="F28" s="649"/>
      <c r="G28" s="649"/>
      <c r="H28" s="649"/>
      <c r="I28" s="649"/>
      <c r="J28" s="649"/>
      <c r="K28" s="649"/>
      <c r="L28" s="649"/>
    </row>
    <row r="29" spans="1:12" ht="27" customHeight="1" x14ac:dyDescent="0.2">
      <c r="A29" s="16" t="s">
        <v>63</v>
      </c>
      <c r="B29" s="649" t="s">
        <v>64</v>
      </c>
      <c r="C29" s="649"/>
      <c r="D29" s="649"/>
      <c r="E29" s="649"/>
      <c r="F29" s="649"/>
      <c r="G29" s="649"/>
      <c r="H29" s="649"/>
      <c r="I29" s="649"/>
      <c r="J29" s="649"/>
      <c r="K29" s="649"/>
      <c r="L29" s="649"/>
    </row>
    <row r="30" spans="1:12" ht="12.75" customHeight="1" x14ac:dyDescent="0.2">
      <c r="A30" s="630" t="s">
        <v>936</v>
      </c>
      <c r="B30" s="649" t="s">
        <v>923</v>
      </c>
      <c r="C30" s="649"/>
      <c r="D30" s="649"/>
      <c r="E30" s="649"/>
      <c r="F30" s="649"/>
      <c r="G30" s="649"/>
      <c r="H30" s="649"/>
      <c r="I30" s="649"/>
      <c r="J30" s="649"/>
      <c r="K30" s="649"/>
      <c r="L30" s="649"/>
    </row>
    <row r="31" spans="1:12" ht="12.75" customHeight="1" x14ac:dyDescent="0.2">
      <c r="A31" s="631"/>
      <c r="B31" s="649" t="s">
        <v>924</v>
      </c>
      <c r="C31" s="649"/>
      <c r="D31" s="649"/>
      <c r="E31" s="649"/>
      <c r="F31" s="649"/>
      <c r="G31" s="649"/>
      <c r="H31" s="649"/>
      <c r="I31" s="649"/>
      <c r="J31" s="649"/>
      <c r="K31" s="649"/>
      <c r="L31" s="649"/>
    </row>
    <row r="32" spans="1:12" ht="12.75" customHeight="1" x14ac:dyDescent="0.2">
      <c r="A32" s="632"/>
      <c r="B32" s="649" t="s">
        <v>925</v>
      </c>
      <c r="C32" s="649"/>
      <c r="D32" s="649"/>
      <c r="E32" s="649"/>
      <c r="F32" s="649"/>
      <c r="G32" s="649"/>
      <c r="H32" s="649"/>
      <c r="I32" s="649"/>
      <c r="J32" s="649"/>
      <c r="K32" s="649"/>
      <c r="L32" s="649"/>
    </row>
    <row r="33" spans="1:12" ht="12.75" customHeight="1" x14ac:dyDescent="0.2">
      <c r="A33" s="632"/>
      <c r="B33" s="649" t="s">
        <v>926</v>
      </c>
      <c r="C33" s="649"/>
      <c r="D33" s="649"/>
      <c r="E33" s="649"/>
      <c r="F33" s="649"/>
      <c r="G33" s="649"/>
      <c r="H33" s="649"/>
      <c r="I33" s="649"/>
      <c r="J33" s="649"/>
      <c r="K33" s="649"/>
      <c r="L33" s="649"/>
    </row>
    <row r="34" spans="1:12" ht="12.75" customHeight="1" x14ac:dyDescent="0.2">
      <c r="A34" s="632"/>
      <c r="B34" s="649" t="s">
        <v>927</v>
      </c>
      <c r="C34" s="649"/>
      <c r="D34" s="649"/>
      <c r="E34" s="649"/>
      <c r="F34" s="649"/>
      <c r="G34" s="649"/>
      <c r="H34" s="649"/>
      <c r="I34" s="649"/>
      <c r="J34" s="649"/>
      <c r="K34" s="649"/>
      <c r="L34" s="649"/>
    </row>
    <row r="35" spans="1:12" ht="12.75" customHeight="1" x14ac:dyDescent="0.2">
      <c r="A35" s="632"/>
      <c r="B35" s="649" t="s">
        <v>928</v>
      </c>
      <c r="C35" s="649"/>
      <c r="D35" s="649"/>
      <c r="E35" s="649"/>
      <c r="F35" s="649"/>
      <c r="G35" s="649"/>
      <c r="H35" s="649"/>
      <c r="I35" s="649"/>
      <c r="J35" s="649"/>
      <c r="K35" s="649"/>
      <c r="L35" s="649"/>
    </row>
    <row r="36" spans="1:12" ht="12.75" customHeight="1" x14ac:dyDescent="0.2">
      <c r="A36" s="632"/>
      <c r="B36" s="649" t="s">
        <v>929</v>
      </c>
      <c r="C36" s="649"/>
      <c r="D36" s="649"/>
      <c r="E36" s="649"/>
      <c r="F36" s="649"/>
      <c r="G36" s="649"/>
      <c r="H36" s="649"/>
      <c r="I36" s="649"/>
      <c r="J36" s="649"/>
      <c r="K36" s="649"/>
      <c r="L36" s="649"/>
    </row>
    <row r="37" spans="1:12" ht="12.75" customHeight="1" x14ac:dyDescent="0.2">
      <c r="A37" s="632"/>
      <c r="B37" s="649" t="s">
        <v>930</v>
      </c>
      <c r="C37" s="649"/>
      <c r="D37" s="649"/>
      <c r="E37" s="649"/>
      <c r="F37" s="649"/>
      <c r="G37" s="649"/>
      <c r="H37" s="649"/>
      <c r="I37" s="649"/>
      <c r="J37" s="649"/>
      <c r="K37" s="649"/>
      <c r="L37" s="649"/>
    </row>
    <row r="38" spans="1:12" ht="12.75" customHeight="1" x14ac:dyDescent="0.2">
      <c r="A38" s="632"/>
      <c r="B38" s="649" t="s">
        <v>931</v>
      </c>
      <c r="C38" s="649"/>
      <c r="D38" s="649"/>
      <c r="E38" s="649"/>
      <c r="F38" s="649"/>
      <c r="G38" s="649"/>
      <c r="H38" s="649"/>
      <c r="I38" s="649"/>
      <c r="J38" s="649"/>
      <c r="K38" s="649"/>
      <c r="L38" s="649"/>
    </row>
    <row r="39" spans="1:12" ht="12.75" customHeight="1" x14ac:dyDescent="0.2">
      <c r="A39" s="632"/>
      <c r="B39" s="649" t="s">
        <v>932</v>
      </c>
      <c r="C39" s="649"/>
      <c r="D39" s="649"/>
      <c r="E39" s="649"/>
      <c r="F39" s="649"/>
      <c r="G39" s="649"/>
      <c r="H39" s="649"/>
      <c r="I39" s="649"/>
      <c r="J39" s="649"/>
      <c r="K39" s="649"/>
      <c r="L39" s="649"/>
    </row>
    <row r="40" spans="1:12" ht="12.75" customHeight="1" x14ac:dyDescent="0.2">
      <c r="A40" s="632"/>
      <c r="B40" s="649" t="s">
        <v>933</v>
      </c>
      <c r="C40" s="649"/>
      <c r="D40" s="649"/>
      <c r="E40" s="649"/>
      <c r="F40" s="649"/>
      <c r="G40" s="649"/>
      <c r="H40" s="649"/>
      <c r="I40" s="649"/>
      <c r="J40" s="649"/>
      <c r="K40" s="649"/>
      <c r="L40" s="649"/>
    </row>
    <row r="41" spans="1:12" ht="12.75" customHeight="1" x14ac:dyDescent="0.2">
      <c r="A41" s="632"/>
      <c r="B41" s="649" t="s">
        <v>934</v>
      </c>
      <c r="C41" s="649"/>
      <c r="D41" s="649"/>
      <c r="E41" s="649"/>
      <c r="F41" s="649"/>
      <c r="G41" s="649"/>
      <c r="H41" s="649"/>
      <c r="I41" s="649"/>
      <c r="J41" s="649"/>
      <c r="K41" s="649"/>
      <c r="L41" s="649"/>
    </row>
    <row r="42" spans="1:12" ht="12.75" customHeight="1" x14ac:dyDescent="0.2">
      <c r="A42" s="633"/>
      <c r="B42" s="649" t="s">
        <v>935</v>
      </c>
      <c r="C42" s="649"/>
      <c r="D42" s="649"/>
      <c r="E42" s="649"/>
      <c r="F42" s="649"/>
      <c r="G42" s="649"/>
      <c r="H42" s="649"/>
      <c r="I42" s="649"/>
      <c r="J42" s="649"/>
      <c r="K42" s="649"/>
      <c r="L42" s="649"/>
    </row>
    <row r="43" spans="1:12" ht="12.75" customHeight="1" x14ac:dyDescent="0.2"/>
  </sheetData>
  <mergeCells count="42">
    <mergeCell ref="B20:L20"/>
    <mergeCell ref="A21:L21"/>
    <mergeCell ref="B6:L6"/>
    <mergeCell ref="A1:L1"/>
    <mergeCell ref="A2:L2"/>
    <mergeCell ref="B3:L3"/>
    <mergeCell ref="B4:L4"/>
    <mergeCell ref="B5:L5"/>
    <mergeCell ref="B19:L19"/>
    <mergeCell ref="B7:L7"/>
    <mergeCell ref="B8:L8"/>
    <mergeCell ref="B11:L11"/>
    <mergeCell ref="B12:L12"/>
    <mergeCell ref="A13:L13"/>
    <mergeCell ref="B14:L14"/>
    <mergeCell ref="B15:L15"/>
    <mergeCell ref="B16:L16"/>
    <mergeCell ref="B17:L17"/>
    <mergeCell ref="B18:L18"/>
    <mergeCell ref="B10:L10"/>
    <mergeCell ref="B9:L9"/>
    <mergeCell ref="B22:L22"/>
    <mergeCell ref="B23:L23"/>
    <mergeCell ref="B24:L24"/>
    <mergeCell ref="B40:L40"/>
    <mergeCell ref="B41:L41"/>
    <mergeCell ref="B25:L25"/>
    <mergeCell ref="B42:L42"/>
    <mergeCell ref="B26:L26"/>
    <mergeCell ref="B27:L27"/>
    <mergeCell ref="B28:L28"/>
    <mergeCell ref="B29:L29"/>
    <mergeCell ref="B35:L35"/>
    <mergeCell ref="B36:L36"/>
    <mergeCell ref="B37:L37"/>
    <mergeCell ref="B38:L38"/>
    <mergeCell ref="B39:L39"/>
    <mergeCell ref="B31:L31"/>
    <mergeCell ref="B30:L30"/>
    <mergeCell ref="B32:L32"/>
    <mergeCell ref="B33:L33"/>
    <mergeCell ref="B34:L34"/>
  </mergeCells>
  <printOptions horizontalCentered="1"/>
  <pageMargins left="0.75" right="0.75" top="1" bottom="1" header="0.5" footer="0.5"/>
  <pageSetup scale="75" orientation="landscape" horizontalDpi="4294967292" verticalDpi="4294967292" r:id="rId1"/>
  <headerFooter alignWithMargins="0"/>
  <rowBreaks count="2" manualBreakCount="2">
    <brk id="12" max="16383" man="1"/>
    <brk id="2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M58"/>
  <sheetViews>
    <sheetView tabSelected="1" zoomScale="80" zoomScaleNormal="80" workbookViewId="0">
      <selection activeCell="E7" sqref="E7"/>
    </sheetView>
  </sheetViews>
  <sheetFormatPr defaultColWidth="8.85546875" defaultRowHeight="12.75" x14ac:dyDescent="0.2"/>
  <cols>
    <col min="1" max="1" width="29" customWidth="1"/>
    <col min="2" max="2" width="23.28515625" customWidth="1"/>
    <col min="3" max="5" width="15.7109375" customWidth="1"/>
    <col min="6" max="6" width="34.42578125" customWidth="1"/>
  </cols>
  <sheetData>
    <row r="1" spans="1:13" ht="46.5" customHeight="1" x14ac:dyDescent="0.2">
      <c r="A1" s="648" t="s">
        <v>861</v>
      </c>
      <c r="B1" s="648"/>
      <c r="C1" s="648"/>
      <c r="D1" s="648"/>
      <c r="E1" s="648"/>
      <c r="F1" s="648"/>
    </row>
    <row r="2" spans="1:13" x14ac:dyDescent="0.2">
      <c r="A2" s="26"/>
      <c r="B2" s="26"/>
    </row>
    <row r="3" spans="1:13" x14ac:dyDescent="0.2">
      <c r="B3" s="26"/>
    </row>
    <row r="4" spans="1:13" x14ac:dyDescent="0.2">
      <c r="A4" s="532" t="s">
        <v>941</v>
      </c>
      <c r="B4" s="27"/>
      <c r="C4" s="27"/>
      <c r="D4" s="27"/>
    </row>
    <row r="5" spans="1:13" x14ac:dyDescent="0.2">
      <c r="B5" s="27"/>
      <c r="C5" s="27"/>
      <c r="D5" s="27"/>
      <c r="E5" s="26"/>
      <c r="F5" s="26"/>
    </row>
    <row r="6" spans="1:13" x14ac:dyDescent="0.2">
      <c r="A6" s="28" t="s">
        <v>65</v>
      </c>
      <c r="B6" s="29" t="s">
        <v>66</v>
      </c>
      <c r="C6" s="29" t="s">
        <v>67</v>
      </c>
      <c r="D6" s="30"/>
    </row>
    <row r="7" spans="1:13" x14ac:dyDescent="0.2">
      <c r="A7" s="31" t="s">
        <v>68</v>
      </c>
      <c r="B7" s="32">
        <f t="shared" ref="B7:B17" si="0">C24/1024</f>
        <v>596.26308691406257</v>
      </c>
      <c r="C7" s="32">
        <f>D24/1000000</f>
        <v>28.438307999999999</v>
      </c>
    </row>
    <row r="8" spans="1:13" x14ac:dyDescent="0.2">
      <c r="A8" s="23" t="s">
        <v>69</v>
      </c>
      <c r="B8" s="32">
        <f t="shared" si="0"/>
        <v>416.35912695312498</v>
      </c>
      <c r="C8" s="32">
        <f>D25/1000000</f>
        <v>1.0347170000000001</v>
      </c>
    </row>
    <row r="9" spans="1:13" x14ac:dyDescent="0.2">
      <c r="A9" s="31" t="s">
        <v>70</v>
      </c>
      <c r="B9" s="32">
        <f t="shared" si="0"/>
        <v>2.9736757812499999</v>
      </c>
      <c r="C9" s="32">
        <f t="shared" ref="C9:C15" si="1">D26/1000000</f>
        <v>38.545048999999999</v>
      </c>
    </row>
    <row r="10" spans="1:13" x14ac:dyDescent="0.2">
      <c r="A10" s="31" t="s">
        <v>71</v>
      </c>
      <c r="B10" s="32">
        <f t="shared" si="0"/>
        <v>458.89966796875001</v>
      </c>
      <c r="C10" s="32">
        <f t="shared" si="1"/>
        <v>5.5839889999999999</v>
      </c>
    </row>
    <row r="11" spans="1:13" x14ac:dyDescent="0.2">
      <c r="A11" s="31" t="s">
        <v>72</v>
      </c>
      <c r="B11" s="32">
        <f t="shared" si="0"/>
        <v>4.8903310546874996</v>
      </c>
      <c r="C11" s="32">
        <f t="shared" si="1"/>
        <v>9.2897870000000005</v>
      </c>
    </row>
    <row r="12" spans="1:13" x14ac:dyDescent="0.2">
      <c r="A12" s="31" t="s">
        <v>73</v>
      </c>
      <c r="B12" s="32">
        <f t="shared" si="0"/>
        <v>1660.5445312500001</v>
      </c>
      <c r="C12" s="32">
        <f t="shared" si="1"/>
        <v>60.144001000000003</v>
      </c>
    </row>
    <row r="13" spans="1:13" x14ac:dyDescent="0.2">
      <c r="A13" s="31" t="s">
        <v>74</v>
      </c>
      <c r="B13" s="32">
        <f t="shared" si="0"/>
        <v>69.958608398437505</v>
      </c>
      <c r="C13" s="32">
        <f t="shared" si="1"/>
        <v>2.4614159999999998</v>
      </c>
    </row>
    <row r="14" spans="1:13" s="33" customFormat="1" x14ac:dyDescent="0.2">
      <c r="A14" s="31" t="s">
        <v>75</v>
      </c>
      <c r="B14" s="32">
        <f t="shared" si="0"/>
        <v>59.974079101562502</v>
      </c>
      <c r="C14" s="32">
        <f t="shared" si="1"/>
        <v>16.636614999999999</v>
      </c>
      <c r="D14"/>
      <c r="E14"/>
      <c r="F14"/>
      <c r="G14"/>
      <c r="H14"/>
      <c r="I14"/>
      <c r="J14"/>
      <c r="K14"/>
      <c r="L14"/>
      <c r="M14"/>
    </row>
    <row r="15" spans="1:13" s="33" customFormat="1" x14ac:dyDescent="0.2">
      <c r="A15" s="31" t="s">
        <v>76</v>
      </c>
      <c r="B15" s="32">
        <f t="shared" si="0"/>
        <v>3.5057223854064943</v>
      </c>
      <c r="C15" s="32">
        <f t="shared" si="1"/>
        <v>3.0165000000000001E-2</v>
      </c>
      <c r="D15"/>
      <c r="E15"/>
      <c r="F15" s="34"/>
      <c r="K15"/>
      <c r="L15"/>
      <c r="M15"/>
    </row>
    <row r="16" spans="1:13" s="33" customFormat="1" x14ac:dyDescent="0.2">
      <c r="A16" s="31" t="s">
        <v>77</v>
      </c>
      <c r="B16" s="32">
        <f t="shared" si="0"/>
        <v>32.347826171874999</v>
      </c>
      <c r="C16" s="32">
        <f>D33/1000000</f>
        <v>2.0577489999999998</v>
      </c>
      <c r="D16"/>
      <c r="E16" s="34"/>
      <c r="F16"/>
      <c r="K16"/>
      <c r="L16"/>
      <c r="M16"/>
    </row>
    <row r="17" spans="1:10" x14ac:dyDescent="0.2">
      <c r="A17" s="35" t="s">
        <v>78</v>
      </c>
      <c r="B17" s="32">
        <f t="shared" si="0"/>
        <v>2.0361328125E-3</v>
      </c>
      <c r="C17" s="32">
        <f>D34/1000000</f>
        <v>1.2E-5</v>
      </c>
      <c r="F17" s="27"/>
      <c r="G17" s="33"/>
      <c r="H17" s="33"/>
      <c r="I17" s="33"/>
      <c r="J17" s="33"/>
    </row>
    <row r="18" spans="1:10" x14ac:dyDescent="0.2">
      <c r="A18" s="36" t="s">
        <v>79</v>
      </c>
      <c r="B18" s="32">
        <f>SUM(B7:B17)</f>
        <v>3305.7186921119692</v>
      </c>
      <c r="C18" s="32">
        <f>SUM(C7:C17)</f>
        <v>164.22180800000004</v>
      </c>
      <c r="F18" s="27"/>
    </row>
    <row r="19" spans="1:10" x14ac:dyDescent="0.2">
      <c r="A19" s="37" t="s">
        <v>80</v>
      </c>
      <c r="B19" s="38">
        <f>B18/365</f>
        <v>9.0567635400327919</v>
      </c>
      <c r="C19" s="38">
        <f>C18/365</f>
        <v>0.44992276164383571</v>
      </c>
      <c r="E19" s="27"/>
    </row>
    <row r="20" spans="1:10" x14ac:dyDescent="0.2">
      <c r="D20" s="27"/>
      <c r="E20" s="27"/>
    </row>
    <row r="21" spans="1:10" x14ac:dyDescent="0.2">
      <c r="A21" s="39" t="s">
        <v>81</v>
      </c>
      <c r="B21" s="27"/>
      <c r="C21" s="27"/>
      <c r="D21" s="27"/>
    </row>
    <row r="22" spans="1:10" x14ac:dyDescent="0.2">
      <c r="B22" s="27"/>
      <c r="C22" s="27"/>
      <c r="D22" s="27"/>
    </row>
    <row r="23" spans="1:10" x14ac:dyDescent="0.2">
      <c r="A23" s="28" t="s">
        <v>65</v>
      </c>
      <c r="B23" s="28" t="s">
        <v>82</v>
      </c>
      <c r="C23" s="40" t="s">
        <v>83</v>
      </c>
      <c r="D23" s="40" t="s">
        <v>84</v>
      </c>
    </row>
    <row r="24" spans="1:10" x14ac:dyDescent="0.2">
      <c r="A24" s="23" t="s">
        <v>68</v>
      </c>
      <c r="B24" s="41" t="s">
        <v>85</v>
      </c>
      <c r="C24" s="42">
        <f>C47+C48</f>
        <v>610573.40100000007</v>
      </c>
      <c r="D24" s="43">
        <f>D47+D48</f>
        <v>28438308</v>
      </c>
    </row>
    <row r="25" spans="1:10" x14ac:dyDescent="0.2">
      <c r="A25" s="23" t="s">
        <v>69</v>
      </c>
      <c r="B25" s="41" t="s">
        <v>85</v>
      </c>
      <c r="C25" s="44">
        <f t="shared" ref="C25:D28" si="2">C43</f>
        <v>426351.74599999998</v>
      </c>
      <c r="D25" s="45">
        <f t="shared" si="2"/>
        <v>1034717</v>
      </c>
    </row>
    <row r="26" spans="1:10" x14ac:dyDescent="0.2">
      <c r="A26" s="46" t="s">
        <v>70</v>
      </c>
      <c r="B26" s="41" t="s">
        <v>85</v>
      </c>
      <c r="C26" s="44">
        <f t="shared" si="2"/>
        <v>3045.0439999999999</v>
      </c>
      <c r="D26" s="45">
        <f t="shared" si="2"/>
        <v>38545049</v>
      </c>
    </row>
    <row r="27" spans="1:10" x14ac:dyDescent="0.2">
      <c r="A27" s="23" t="s">
        <v>71</v>
      </c>
      <c r="B27" s="41" t="s">
        <v>85</v>
      </c>
      <c r="C27" s="42">
        <f t="shared" si="2"/>
        <v>469913.26</v>
      </c>
      <c r="D27" s="43">
        <f t="shared" si="2"/>
        <v>5583989</v>
      </c>
    </row>
    <row r="28" spans="1:10" x14ac:dyDescent="0.2">
      <c r="A28" s="23" t="s">
        <v>72</v>
      </c>
      <c r="B28" s="41" t="s">
        <v>85</v>
      </c>
      <c r="C28" s="42">
        <f t="shared" si="2"/>
        <v>5007.6989999999996</v>
      </c>
      <c r="D28" s="43">
        <f t="shared" si="2"/>
        <v>9289787</v>
      </c>
    </row>
    <row r="29" spans="1:10" x14ac:dyDescent="0.2">
      <c r="A29" s="23" t="s">
        <v>73</v>
      </c>
      <c r="B29" s="41" t="s">
        <v>85</v>
      </c>
      <c r="C29" s="42">
        <f t="shared" ref="C29:D34" si="3">C49</f>
        <v>1700397.6</v>
      </c>
      <c r="D29" s="43">
        <f t="shared" si="3"/>
        <v>60144001</v>
      </c>
    </row>
    <row r="30" spans="1:10" x14ac:dyDescent="0.2">
      <c r="A30" s="23" t="s">
        <v>74</v>
      </c>
      <c r="B30" s="41" t="s">
        <v>85</v>
      </c>
      <c r="C30" s="42">
        <f t="shared" si="3"/>
        <v>71637.615000000005</v>
      </c>
      <c r="D30" s="43">
        <f t="shared" si="3"/>
        <v>2461416</v>
      </c>
    </row>
    <row r="31" spans="1:10" x14ac:dyDescent="0.2">
      <c r="A31" s="23" t="s">
        <v>75</v>
      </c>
      <c r="B31" s="41" t="s">
        <v>86</v>
      </c>
      <c r="C31" s="42">
        <f t="shared" si="3"/>
        <v>61413.457000000002</v>
      </c>
      <c r="D31" s="43">
        <f t="shared" si="3"/>
        <v>16636615</v>
      </c>
    </row>
    <row r="32" spans="1:10" ht="14.25" x14ac:dyDescent="0.2">
      <c r="A32" s="757" t="s">
        <v>944</v>
      </c>
      <c r="B32" s="41" t="s">
        <v>85</v>
      </c>
      <c r="C32" s="42">
        <f>3676016.356/1024</f>
        <v>3589.8597226562501</v>
      </c>
      <c r="D32" s="43">
        <v>30165</v>
      </c>
      <c r="E32" s="47"/>
    </row>
    <row r="33" spans="1:5" x14ac:dyDescent="0.2">
      <c r="A33" s="23" t="s">
        <v>77</v>
      </c>
      <c r="B33" s="41" t="s">
        <v>85</v>
      </c>
      <c r="C33" s="42">
        <f t="shared" si="3"/>
        <v>33124.173999999999</v>
      </c>
      <c r="D33" s="43">
        <f t="shared" si="3"/>
        <v>2057749</v>
      </c>
    </row>
    <row r="34" spans="1:5" x14ac:dyDescent="0.2">
      <c r="A34" s="35" t="s">
        <v>78</v>
      </c>
      <c r="B34" s="41" t="s">
        <v>85</v>
      </c>
      <c r="C34" s="42">
        <f t="shared" si="3"/>
        <v>2.085</v>
      </c>
      <c r="D34" s="43">
        <f t="shared" si="3"/>
        <v>12</v>
      </c>
    </row>
    <row r="35" spans="1:5" x14ac:dyDescent="0.2">
      <c r="A35" s="35" t="s">
        <v>848</v>
      </c>
      <c r="B35" s="48" t="s">
        <v>88</v>
      </c>
      <c r="C35" s="31"/>
      <c r="D35" s="43"/>
    </row>
    <row r="36" spans="1:5" x14ac:dyDescent="0.2">
      <c r="A36" s="36" t="s">
        <v>79</v>
      </c>
      <c r="B36" s="49"/>
      <c r="C36" s="50">
        <f>SUM(C24:C35)</f>
        <v>3385055.9407226564</v>
      </c>
      <c r="D36" s="51">
        <f>SUM(D24:D35)</f>
        <v>164221808</v>
      </c>
    </row>
    <row r="38" spans="1:5" x14ac:dyDescent="0.2">
      <c r="A38" s="52"/>
    </row>
    <row r="39" spans="1:5" x14ac:dyDescent="0.2">
      <c r="A39" s="52"/>
    </row>
    <row r="40" spans="1:5" x14ac:dyDescent="0.2">
      <c r="A40" s="39" t="s">
        <v>89</v>
      </c>
      <c r="B40" t="s">
        <v>90</v>
      </c>
    </row>
    <row r="42" spans="1:5" x14ac:dyDescent="0.2">
      <c r="A42" s="29" t="s">
        <v>91</v>
      </c>
      <c r="B42" s="53" t="s">
        <v>92</v>
      </c>
      <c r="C42" s="53" t="s">
        <v>83</v>
      </c>
      <c r="D42" s="40" t="s">
        <v>84</v>
      </c>
    </row>
    <row r="43" spans="1:5" x14ac:dyDescent="0.2">
      <c r="A43" t="s">
        <v>69</v>
      </c>
      <c r="B43" s="54" t="s">
        <v>93</v>
      </c>
      <c r="C43" s="55">
        <v>426351.74599999998</v>
      </c>
      <c r="D43" s="56">
        <v>1034717</v>
      </c>
    </row>
    <row r="44" spans="1:5" x14ac:dyDescent="0.2">
      <c r="A44" t="s">
        <v>70</v>
      </c>
      <c r="B44" s="54" t="s">
        <v>93</v>
      </c>
      <c r="C44" s="55">
        <v>3045.0439999999999</v>
      </c>
      <c r="D44" s="56">
        <v>38545049</v>
      </c>
    </row>
    <row r="45" spans="1:5" x14ac:dyDescent="0.2">
      <c r="A45" t="s">
        <v>71</v>
      </c>
      <c r="B45" s="54" t="s">
        <v>93</v>
      </c>
      <c r="C45" s="55">
        <v>469913.26</v>
      </c>
      <c r="D45" s="56">
        <v>5583989</v>
      </c>
    </row>
    <row r="46" spans="1:5" x14ac:dyDescent="0.2">
      <c r="A46" t="s">
        <v>72</v>
      </c>
      <c r="B46" s="54" t="s">
        <v>93</v>
      </c>
      <c r="C46" s="55">
        <v>5007.6989999999996</v>
      </c>
      <c r="D46" s="56">
        <v>9289787</v>
      </c>
    </row>
    <row r="47" spans="1:5" x14ac:dyDescent="0.2">
      <c r="A47" t="s">
        <v>94</v>
      </c>
      <c r="B47" s="54" t="s">
        <v>93</v>
      </c>
      <c r="C47" s="55">
        <v>496559.54100000003</v>
      </c>
      <c r="D47" s="56">
        <v>25715635</v>
      </c>
    </row>
    <row r="48" spans="1:5" x14ac:dyDescent="0.2">
      <c r="A48" t="s">
        <v>95</v>
      </c>
      <c r="B48" s="54" t="s">
        <v>93</v>
      </c>
      <c r="C48" s="55">
        <v>114013.86</v>
      </c>
      <c r="D48" s="56">
        <v>2722673</v>
      </c>
      <c r="E48" s="57"/>
    </row>
    <row r="49" spans="1:5" x14ac:dyDescent="0.2">
      <c r="A49" t="s">
        <v>73</v>
      </c>
      <c r="B49" s="54" t="s">
        <v>93</v>
      </c>
      <c r="C49" s="55">
        <v>1700397.6</v>
      </c>
      <c r="D49" s="56">
        <v>60144001</v>
      </c>
      <c r="E49" s="57"/>
    </row>
    <row r="50" spans="1:5" x14ac:dyDescent="0.2">
      <c r="A50" t="s">
        <v>74</v>
      </c>
      <c r="B50" s="54" t="s">
        <v>93</v>
      </c>
      <c r="C50" s="55">
        <v>71637.615000000005</v>
      </c>
      <c r="D50" s="56">
        <v>2461416</v>
      </c>
      <c r="E50" s="57"/>
    </row>
    <row r="51" spans="1:5" x14ac:dyDescent="0.2">
      <c r="A51" t="s">
        <v>75</v>
      </c>
      <c r="B51" s="54" t="s">
        <v>93</v>
      </c>
      <c r="C51" s="55">
        <v>61413.457000000002</v>
      </c>
      <c r="D51" s="56">
        <v>16636615</v>
      </c>
      <c r="E51" s="57"/>
    </row>
    <row r="52" spans="1:5" x14ac:dyDescent="0.2">
      <c r="A52" t="s">
        <v>76</v>
      </c>
      <c r="B52" s="54" t="s">
        <v>93</v>
      </c>
      <c r="C52" s="55">
        <v>871.77800000000002</v>
      </c>
      <c r="D52" s="56">
        <v>4776</v>
      </c>
      <c r="E52" s="57"/>
    </row>
    <row r="53" spans="1:5" x14ac:dyDescent="0.2">
      <c r="A53" t="s">
        <v>96</v>
      </c>
      <c r="B53" s="54" t="s">
        <v>93</v>
      </c>
      <c r="C53" s="55">
        <v>33124.173999999999</v>
      </c>
      <c r="D53" s="56">
        <v>2057749</v>
      </c>
      <c r="E53" s="57"/>
    </row>
    <row r="54" spans="1:5" x14ac:dyDescent="0.2">
      <c r="A54" t="s">
        <v>78</v>
      </c>
      <c r="B54" s="54" t="s">
        <v>93</v>
      </c>
      <c r="C54" s="55">
        <v>2.085</v>
      </c>
      <c r="D54" s="56">
        <v>12</v>
      </c>
      <c r="E54" s="57"/>
    </row>
    <row r="55" spans="1:5" x14ac:dyDescent="0.2">
      <c r="A55" s="58" t="s">
        <v>79</v>
      </c>
      <c r="B55" s="46"/>
      <c r="C55" s="50">
        <f>SUM(C43:C54)</f>
        <v>3382337.8590000002</v>
      </c>
      <c r="D55" s="51">
        <f>SUM(D43:D54)</f>
        <v>164196419</v>
      </c>
    </row>
    <row r="56" spans="1:5" x14ac:dyDescent="0.2">
      <c r="A56" s="57"/>
      <c r="B56" s="57"/>
      <c r="C56" s="57"/>
      <c r="D56" s="57"/>
    </row>
    <row r="57" spans="1:5" x14ac:dyDescent="0.2">
      <c r="D57" s="57"/>
    </row>
    <row r="58" spans="1:5" x14ac:dyDescent="0.2">
      <c r="A58" s="610" t="s">
        <v>945</v>
      </c>
      <c r="D58" s="57"/>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A1:N55"/>
  <sheetViews>
    <sheetView topLeftCell="A28" zoomScale="85" zoomScaleNormal="85" workbookViewId="0">
      <selection activeCell="A55" sqref="A55"/>
    </sheetView>
  </sheetViews>
  <sheetFormatPr defaultColWidth="8.85546875" defaultRowHeight="12.75" x14ac:dyDescent="0.2"/>
  <cols>
    <col min="1" max="1" width="24" style="15" customWidth="1"/>
    <col min="2" max="2" width="23.7109375" style="15" customWidth="1"/>
    <col min="3" max="5" width="15.7109375" style="15" customWidth="1"/>
    <col min="6" max="13" width="8.85546875" style="15"/>
    <col min="14" max="14" width="7.28515625" style="15" customWidth="1"/>
    <col min="15" max="15" width="8.85546875" style="15"/>
    <col min="16" max="16" width="8.85546875" style="15" customWidth="1"/>
    <col min="17" max="17" width="10.140625" style="15" customWidth="1"/>
    <col min="18" max="16384" width="8.85546875" style="15"/>
  </cols>
  <sheetData>
    <row r="1" spans="1:7" s="20" customFormat="1" ht="38.25" customHeight="1" x14ac:dyDescent="0.2">
      <c r="A1" s="671" t="s">
        <v>862</v>
      </c>
      <c r="B1" s="671"/>
      <c r="C1" s="671"/>
      <c r="D1" s="671"/>
      <c r="E1" s="671"/>
      <c r="F1" s="671"/>
      <c r="G1" s="59"/>
    </row>
    <row r="2" spans="1:7" x14ac:dyDescent="0.2">
      <c r="A2" s="57"/>
      <c r="B2" s="57"/>
      <c r="C2" s="57"/>
      <c r="D2" s="57"/>
      <c r="E2" s="57"/>
      <c r="F2" s="57"/>
      <c r="G2" s="57"/>
    </row>
    <row r="3" spans="1:7" x14ac:dyDescent="0.2">
      <c r="A3" s="60"/>
      <c r="B3" s="57"/>
      <c r="C3" s="57"/>
      <c r="D3" s="57"/>
      <c r="E3" s="57"/>
      <c r="F3" s="57"/>
      <c r="G3" s="57"/>
    </row>
    <row r="4" spans="1:7" x14ac:dyDescent="0.2">
      <c r="A4" s="15" t="s">
        <v>97</v>
      </c>
      <c r="B4" s="57"/>
      <c r="C4" s="57"/>
      <c r="D4" s="57"/>
      <c r="E4" s="57"/>
      <c r="F4" s="57"/>
      <c r="G4" s="57"/>
    </row>
    <row r="5" spans="1:7" x14ac:dyDescent="0.2">
      <c r="A5" s="28" t="s">
        <v>65</v>
      </c>
      <c r="B5" s="28" t="s">
        <v>98</v>
      </c>
      <c r="C5" s="28" t="s">
        <v>67</v>
      </c>
      <c r="D5" s="61"/>
    </row>
    <row r="6" spans="1:7" x14ac:dyDescent="0.2">
      <c r="A6" s="31" t="s">
        <v>68</v>
      </c>
      <c r="B6" s="42">
        <f>C22/1024</f>
        <v>640</v>
      </c>
      <c r="C6" s="42">
        <f>D22/1000000</f>
        <v>30.879339000000002</v>
      </c>
      <c r="D6" s="62"/>
      <c r="E6" s="63"/>
      <c r="F6" s="63"/>
      <c r="G6" s="63"/>
    </row>
    <row r="7" spans="1:7" x14ac:dyDescent="0.2">
      <c r="A7" s="31" t="s">
        <v>69</v>
      </c>
      <c r="B7" s="42">
        <f>C23/1024</f>
        <v>768.87744140625</v>
      </c>
      <c r="C7" s="42">
        <f>D23/1000000</f>
        <v>3.430615</v>
      </c>
      <c r="D7" s="62"/>
    </row>
    <row r="8" spans="1:7" x14ac:dyDescent="0.2">
      <c r="A8" s="31" t="s">
        <v>70</v>
      </c>
      <c r="B8" s="42">
        <f>C24/1024</f>
        <v>2.7823339843750001</v>
      </c>
      <c r="C8" s="42">
        <f t="shared" ref="C8:C16" si="0">D24/1000000</f>
        <v>25.571152000000001</v>
      </c>
      <c r="D8" s="62"/>
    </row>
    <row r="9" spans="1:7" x14ac:dyDescent="0.2">
      <c r="A9" s="31" t="s">
        <v>71</v>
      </c>
      <c r="B9" s="42">
        <f>C25/1024</f>
        <v>500.67380859374998</v>
      </c>
      <c r="C9" s="42">
        <f t="shared" si="0"/>
        <v>10.627027999999999</v>
      </c>
      <c r="D9" s="62"/>
    </row>
    <row r="10" spans="1:7" x14ac:dyDescent="0.2">
      <c r="A10" s="31" t="s">
        <v>72</v>
      </c>
      <c r="B10" s="42">
        <f t="shared" ref="B10:B16" si="1">C26/1024</f>
        <v>1.11349609375</v>
      </c>
      <c r="C10" s="42">
        <f t="shared" si="0"/>
        <v>0.76175499999999996</v>
      </c>
      <c r="D10" s="62"/>
    </row>
    <row r="11" spans="1:7" x14ac:dyDescent="0.2">
      <c r="A11" s="31" t="s">
        <v>73</v>
      </c>
      <c r="B11" s="42">
        <f t="shared" si="1"/>
        <v>1649.6575292968751</v>
      </c>
      <c r="C11" s="42">
        <f t="shared" si="0"/>
        <v>59.761755000000001</v>
      </c>
      <c r="D11" s="62"/>
    </row>
    <row r="12" spans="1:7" x14ac:dyDescent="0.2">
      <c r="A12" s="31" t="s">
        <v>74</v>
      </c>
      <c r="B12" s="42">
        <f t="shared" si="1"/>
        <v>2193.3786718749998</v>
      </c>
      <c r="C12" s="42">
        <f t="shared" si="0"/>
        <v>189.896646</v>
      </c>
      <c r="D12" s="62"/>
    </row>
    <row r="13" spans="1:7" x14ac:dyDescent="0.2">
      <c r="A13" s="31" t="s">
        <v>75</v>
      </c>
      <c r="B13" s="42">
        <f t="shared" si="1"/>
        <v>59.974111328124998</v>
      </c>
      <c r="C13" s="42">
        <f t="shared" si="0"/>
        <v>16.636619</v>
      </c>
      <c r="D13" s="62"/>
    </row>
    <row r="14" spans="1:7" x14ac:dyDescent="0.2">
      <c r="A14" s="31" t="s">
        <v>76</v>
      </c>
      <c r="B14" s="42">
        <f t="shared" si="1"/>
        <v>5.54349609375</v>
      </c>
      <c r="C14" s="42">
        <f t="shared" si="0"/>
        <v>0.34894500000000001</v>
      </c>
      <c r="D14" s="62"/>
    </row>
    <row r="15" spans="1:7" x14ac:dyDescent="0.2">
      <c r="A15" s="31" t="s">
        <v>77</v>
      </c>
      <c r="B15" s="42">
        <f t="shared" si="1"/>
        <v>33.747685546874997</v>
      </c>
      <c r="C15" s="42">
        <f t="shared" si="0"/>
        <v>2.098821</v>
      </c>
      <c r="D15" s="62"/>
    </row>
    <row r="16" spans="1:7" x14ac:dyDescent="0.2">
      <c r="A16" s="35" t="s">
        <v>78</v>
      </c>
      <c r="B16" s="42">
        <f t="shared" si="1"/>
        <v>6.6406249999999998E-3</v>
      </c>
      <c r="C16" s="42">
        <f t="shared" si="0"/>
        <v>2.0999999999999999E-5</v>
      </c>
      <c r="D16" s="62"/>
      <c r="G16" s="57"/>
    </row>
    <row r="17" spans="1:14" x14ac:dyDescent="0.2">
      <c r="A17" s="64" t="s">
        <v>79</v>
      </c>
      <c r="B17" s="42">
        <f>SUM(B6:B16)</f>
        <v>5855.7552148437499</v>
      </c>
      <c r="C17" s="42">
        <f>SUM(C6:C16)</f>
        <v>340.01269600000001</v>
      </c>
      <c r="D17" s="57"/>
      <c r="F17" s="57"/>
      <c r="G17" s="57"/>
    </row>
    <row r="18" spans="1:14" s="30" customFormat="1" x14ac:dyDescent="0.2">
      <c r="A18" s="39" t="s">
        <v>80</v>
      </c>
      <c r="B18" s="65">
        <f>B17/365</f>
        <v>16.043164972174658</v>
      </c>
      <c r="C18" s="65">
        <f>C17/365</f>
        <v>0.93154163287671232</v>
      </c>
      <c r="D18" s="57"/>
      <c r="E18" s="57"/>
      <c r="F18" s="57"/>
      <c r="G18" s="57"/>
      <c r="H18" s="15"/>
      <c r="I18" s="15"/>
      <c r="J18" s="15"/>
      <c r="K18" s="15"/>
      <c r="L18" s="15"/>
      <c r="M18" s="15"/>
    </row>
    <row r="19" spans="1:14" ht="26.25" customHeight="1" x14ac:dyDescent="0.2">
      <c r="A19" s="39"/>
      <c r="B19" s="66"/>
      <c r="C19" s="57"/>
      <c r="D19" s="57"/>
      <c r="E19" s="57"/>
      <c r="F19" s="57"/>
      <c r="G19" s="57"/>
      <c r="H19" s="30"/>
      <c r="I19" s="30"/>
      <c r="J19" s="30"/>
      <c r="K19" s="30"/>
      <c r="L19" s="30"/>
      <c r="M19" s="30"/>
    </row>
    <row r="20" spans="1:14" x14ac:dyDescent="0.2">
      <c r="A20" s="57" t="s">
        <v>81</v>
      </c>
      <c r="B20" s="57"/>
      <c r="C20" s="57"/>
      <c r="D20" s="57"/>
      <c r="E20" s="57"/>
      <c r="G20" s="57"/>
    </row>
    <row r="21" spans="1:14" x14ac:dyDescent="0.2">
      <c r="A21" s="28" t="s">
        <v>65</v>
      </c>
      <c r="B21" s="28" t="s">
        <v>82</v>
      </c>
      <c r="C21" s="40" t="s">
        <v>83</v>
      </c>
      <c r="D21" s="67" t="s">
        <v>84</v>
      </c>
      <c r="E21" s="57"/>
      <c r="G21" s="57"/>
    </row>
    <row r="22" spans="1:14" ht="14.25" x14ac:dyDescent="0.2">
      <c r="A22" s="31" t="s">
        <v>99</v>
      </c>
      <c r="B22" s="41" t="s">
        <v>100</v>
      </c>
      <c r="C22" s="50">
        <v>655360</v>
      </c>
      <c r="D22" s="51">
        <v>30879339</v>
      </c>
      <c r="F22" s="57"/>
    </row>
    <row r="23" spans="1:14" x14ac:dyDescent="0.2">
      <c r="A23" s="31" t="s">
        <v>69</v>
      </c>
      <c r="B23" s="41" t="s">
        <v>85</v>
      </c>
      <c r="C23" s="68">
        <f t="shared" ref="C23:D26" si="2">C39</f>
        <v>787330.5</v>
      </c>
      <c r="D23" s="69">
        <f t="shared" si="2"/>
        <v>3430615</v>
      </c>
      <c r="F23" s="57"/>
    </row>
    <row r="24" spans="1:14" x14ac:dyDescent="0.2">
      <c r="A24" s="31" t="s">
        <v>70</v>
      </c>
      <c r="B24" s="41" t="s">
        <v>85</v>
      </c>
      <c r="C24" s="50">
        <f t="shared" si="2"/>
        <v>2849.11</v>
      </c>
      <c r="D24" s="51">
        <f t="shared" si="2"/>
        <v>25571152</v>
      </c>
      <c r="F24" s="57"/>
    </row>
    <row r="25" spans="1:14" x14ac:dyDescent="0.2">
      <c r="A25" s="31" t="s">
        <v>71</v>
      </c>
      <c r="B25" s="41" t="s">
        <v>85</v>
      </c>
      <c r="C25" s="50">
        <f t="shared" si="2"/>
        <v>512689.98</v>
      </c>
      <c r="D25" s="51">
        <f t="shared" si="2"/>
        <v>10627028</v>
      </c>
      <c r="F25" s="57"/>
      <c r="N25"/>
    </row>
    <row r="26" spans="1:14" x14ac:dyDescent="0.2">
      <c r="A26" s="31" t="s">
        <v>72</v>
      </c>
      <c r="B26" s="41" t="s">
        <v>85</v>
      </c>
      <c r="C26" s="50">
        <f t="shared" si="2"/>
        <v>1140.22</v>
      </c>
      <c r="D26" s="51">
        <f t="shared" si="2"/>
        <v>761755</v>
      </c>
      <c r="F26" s="57" t="s">
        <v>101</v>
      </c>
    </row>
    <row r="27" spans="1:14" x14ac:dyDescent="0.2">
      <c r="A27" s="31" t="s">
        <v>73</v>
      </c>
      <c r="B27" s="41" t="s">
        <v>85</v>
      </c>
      <c r="C27" s="50">
        <f t="shared" ref="C27:D29" si="3">C45</f>
        <v>1689249.31</v>
      </c>
      <c r="D27" s="51">
        <f t="shared" si="3"/>
        <v>59761755</v>
      </c>
      <c r="F27" s="57"/>
    </row>
    <row r="28" spans="1:14" x14ac:dyDescent="0.2">
      <c r="A28" s="31" t="s">
        <v>74</v>
      </c>
      <c r="B28" s="41" t="s">
        <v>85</v>
      </c>
      <c r="C28" s="42">
        <f t="shared" si="3"/>
        <v>2246019.7599999998</v>
      </c>
      <c r="D28" s="43">
        <f t="shared" si="3"/>
        <v>189896646</v>
      </c>
      <c r="F28" s="57"/>
    </row>
    <row r="29" spans="1:14" x14ac:dyDescent="0.2">
      <c r="A29" s="70" t="s">
        <v>75</v>
      </c>
      <c r="B29" s="41" t="s">
        <v>85</v>
      </c>
      <c r="C29" s="42">
        <f t="shared" si="3"/>
        <v>61413.49</v>
      </c>
      <c r="D29" s="43">
        <f t="shared" si="3"/>
        <v>16636619</v>
      </c>
      <c r="F29" s="57"/>
    </row>
    <row r="30" spans="1:14" x14ac:dyDescent="0.2">
      <c r="A30" s="31" t="s">
        <v>76</v>
      </c>
      <c r="B30" s="41" t="s">
        <v>85</v>
      </c>
      <c r="C30" s="42">
        <f t="shared" ref="C30:D32" si="4">C49</f>
        <v>5676.54</v>
      </c>
      <c r="D30" s="43">
        <f t="shared" si="4"/>
        <v>348945</v>
      </c>
      <c r="F30" s="57"/>
    </row>
    <row r="31" spans="1:14" x14ac:dyDescent="0.2">
      <c r="A31" s="35" t="s">
        <v>77</v>
      </c>
      <c r="B31" s="41" t="s">
        <v>85</v>
      </c>
      <c r="C31" s="42">
        <f t="shared" si="4"/>
        <v>34557.629999999997</v>
      </c>
      <c r="D31" s="43">
        <f t="shared" si="4"/>
        <v>2098821</v>
      </c>
      <c r="F31" s="57"/>
    </row>
    <row r="32" spans="1:14" x14ac:dyDescent="0.2">
      <c r="A32" s="70" t="s">
        <v>78</v>
      </c>
      <c r="B32" s="41" t="s">
        <v>85</v>
      </c>
      <c r="C32" s="42">
        <f t="shared" si="4"/>
        <v>6.8</v>
      </c>
      <c r="D32" s="43">
        <f t="shared" si="4"/>
        <v>21</v>
      </c>
      <c r="F32" s="57"/>
    </row>
    <row r="33" spans="1:6" x14ac:dyDescent="0.2">
      <c r="A33" s="71" t="s">
        <v>79</v>
      </c>
      <c r="B33" s="41"/>
      <c r="C33" s="50">
        <f>SUM(C22:C32)</f>
        <v>5996293.3399999999</v>
      </c>
      <c r="D33" s="51">
        <f>SUM(D22:D32)</f>
        <v>340012696</v>
      </c>
      <c r="F33" s="57"/>
    </row>
    <row r="34" spans="1:6" x14ac:dyDescent="0.2">
      <c r="A34" s="57"/>
      <c r="B34" s="72"/>
      <c r="C34" s="57"/>
      <c r="D34" s="73"/>
      <c r="E34" s="74"/>
      <c r="F34" s="57"/>
    </row>
    <row r="35" spans="1:6" x14ac:dyDescent="0.2">
      <c r="B35" s="72"/>
      <c r="C35" s="57"/>
      <c r="D35" s="73"/>
      <c r="E35" s="57"/>
      <c r="F35" s="57"/>
    </row>
    <row r="36" spans="1:6" ht="26.25" customHeight="1" x14ac:dyDescent="0.2">
      <c r="A36" s="57"/>
      <c r="B36" s="72"/>
      <c r="C36" s="57"/>
      <c r="D36" s="73"/>
      <c r="E36" s="57"/>
      <c r="F36" s="57"/>
    </row>
    <row r="37" spans="1:6" x14ac:dyDescent="0.2">
      <c r="A37" s="15" t="s">
        <v>102</v>
      </c>
      <c r="B37" s="75" t="s">
        <v>103</v>
      </c>
      <c r="C37" t="s">
        <v>104</v>
      </c>
      <c r="D37" s="57"/>
      <c r="E37" s="57"/>
      <c r="F37" s="57"/>
    </row>
    <row r="38" spans="1:6" x14ac:dyDescent="0.2">
      <c r="A38" s="28" t="s">
        <v>91</v>
      </c>
      <c r="B38" s="76" t="s">
        <v>92</v>
      </c>
      <c r="C38" s="76" t="s">
        <v>83</v>
      </c>
      <c r="D38" s="67" t="s">
        <v>84</v>
      </c>
      <c r="E38" s="57"/>
      <c r="F38" s="57"/>
    </row>
    <row r="39" spans="1:6" x14ac:dyDescent="0.2">
      <c r="A39" s="46" t="s">
        <v>69</v>
      </c>
      <c r="B39" s="54" t="s">
        <v>93</v>
      </c>
      <c r="C39" s="77">
        <v>787330.5</v>
      </c>
      <c r="D39" s="78">
        <v>3430615</v>
      </c>
      <c r="E39" s="57"/>
      <c r="F39" s="57"/>
    </row>
    <row r="40" spans="1:6" x14ac:dyDescent="0.2">
      <c r="A40" s="46" t="s">
        <v>70</v>
      </c>
      <c r="B40" s="54" t="s">
        <v>93</v>
      </c>
      <c r="C40" s="79">
        <v>2849.11</v>
      </c>
      <c r="D40" s="78">
        <v>25571152</v>
      </c>
      <c r="E40" s="57"/>
      <c r="F40" s="57"/>
    </row>
    <row r="41" spans="1:6" x14ac:dyDescent="0.2">
      <c r="A41" s="46" t="s">
        <v>71</v>
      </c>
      <c r="B41" s="54" t="s">
        <v>93</v>
      </c>
      <c r="C41" s="77">
        <v>512689.98</v>
      </c>
      <c r="D41" s="78">
        <v>10627028</v>
      </c>
      <c r="E41" s="57"/>
      <c r="F41" s="57"/>
    </row>
    <row r="42" spans="1:6" x14ac:dyDescent="0.2">
      <c r="A42" s="46" t="s">
        <v>72</v>
      </c>
      <c r="B42" s="54" t="s">
        <v>93</v>
      </c>
      <c r="C42" s="77">
        <v>1140.22</v>
      </c>
      <c r="D42" s="78">
        <v>761755</v>
      </c>
      <c r="E42" s="57"/>
      <c r="F42" s="57"/>
    </row>
    <row r="43" spans="1:6" x14ac:dyDescent="0.2">
      <c r="A43" s="31" t="s">
        <v>94</v>
      </c>
      <c r="B43" s="54" t="s">
        <v>93</v>
      </c>
      <c r="C43" s="77">
        <v>499386.23</v>
      </c>
      <c r="D43" s="78">
        <v>25820615</v>
      </c>
      <c r="E43" s="57"/>
      <c r="F43" s="57"/>
    </row>
    <row r="44" spans="1:6" x14ac:dyDescent="0.2">
      <c r="A44" s="46" t="s">
        <v>95</v>
      </c>
      <c r="B44" s="54" t="s">
        <v>93</v>
      </c>
      <c r="C44" s="77">
        <v>114292.56</v>
      </c>
      <c r="D44" s="78">
        <v>2726388</v>
      </c>
      <c r="E44" s="57"/>
      <c r="F44" s="57"/>
    </row>
    <row r="45" spans="1:6" x14ac:dyDescent="0.2">
      <c r="A45" s="46" t="s">
        <v>73</v>
      </c>
      <c r="B45" s="54" t="s">
        <v>93</v>
      </c>
      <c r="C45" s="77">
        <v>1689249.31</v>
      </c>
      <c r="D45" s="78">
        <v>59761755</v>
      </c>
      <c r="E45" s="57"/>
      <c r="F45" s="57"/>
    </row>
    <row r="46" spans="1:6" x14ac:dyDescent="0.2">
      <c r="A46" s="46" t="s">
        <v>74</v>
      </c>
      <c r="B46" s="54" t="s">
        <v>93</v>
      </c>
      <c r="C46" s="77">
        <v>2246019.7599999998</v>
      </c>
      <c r="D46" s="78">
        <v>189896646</v>
      </c>
      <c r="E46" s="57"/>
      <c r="F46" s="57"/>
    </row>
    <row r="47" spans="1:6" x14ac:dyDescent="0.2">
      <c r="A47" s="46" t="s">
        <v>75</v>
      </c>
      <c r="B47" s="54" t="s">
        <v>93</v>
      </c>
      <c r="C47" s="77">
        <v>61413.49</v>
      </c>
      <c r="D47" s="78">
        <v>16636619</v>
      </c>
      <c r="E47" s="57"/>
      <c r="F47" s="57"/>
    </row>
    <row r="48" spans="1:6" x14ac:dyDescent="0.2">
      <c r="A48" s="46" t="s">
        <v>848</v>
      </c>
      <c r="B48" s="80" t="s">
        <v>105</v>
      </c>
      <c r="C48" s="77"/>
      <c r="D48" s="78"/>
      <c r="E48" s="57"/>
      <c r="F48" s="57"/>
    </row>
    <row r="49" spans="1:6" x14ac:dyDescent="0.2">
      <c r="A49" s="46" t="s">
        <v>76</v>
      </c>
      <c r="B49" s="54" t="s">
        <v>93</v>
      </c>
      <c r="C49" s="77">
        <v>5676.54</v>
      </c>
      <c r="D49" s="78">
        <v>348945</v>
      </c>
      <c r="E49" s="57"/>
      <c r="F49" s="57"/>
    </row>
    <row r="50" spans="1:6" x14ac:dyDescent="0.2">
      <c r="A50" s="46" t="s">
        <v>77</v>
      </c>
      <c r="B50" s="54" t="s">
        <v>93</v>
      </c>
      <c r="C50" s="77">
        <v>34557.629999999997</v>
      </c>
      <c r="D50" s="78">
        <v>2098821</v>
      </c>
      <c r="E50" s="57"/>
      <c r="F50" s="57"/>
    </row>
    <row r="51" spans="1:6" x14ac:dyDescent="0.2">
      <c r="A51" s="81" t="s">
        <v>78</v>
      </c>
      <c r="B51" s="54" t="s">
        <v>93</v>
      </c>
      <c r="C51" s="77">
        <v>6.8</v>
      </c>
      <c r="D51" s="78">
        <v>21</v>
      </c>
    </row>
    <row r="52" spans="1:6" customFormat="1" x14ac:dyDescent="0.2">
      <c r="A52" s="31" t="s">
        <v>79</v>
      </c>
      <c r="B52" s="31"/>
      <c r="C52" s="42">
        <f>SUM(C39:C51)</f>
        <v>5954612.1299999999</v>
      </c>
      <c r="D52" s="43">
        <f>SUM(D39:D51)</f>
        <v>337680360</v>
      </c>
    </row>
    <row r="53" spans="1:6" customFormat="1" x14ac:dyDescent="0.2">
      <c r="A53" s="15"/>
      <c r="B53" s="15"/>
      <c r="C53" s="15"/>
      <c r="D53" s="15"/>
    </row>
    <row r="54" spans="1:6" x14ac:dyDescent="0.2">
      <c r="A54" s="57"/>
      <c r="B54" s="57"/>
      <c r="C54" s="57"/>
      <c r="D54" s="57"/>
    </row>
    <row r="55" spans="1:6" x14ac:dyDescent="0.2">
      <c r="A55" s="39" t="s">
        <v>106</v>
      </c>
      <c r="B55" s="57"/>
      <c r="C55" s="57"/>
      <c r="D55" s="57"/>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O63"/>
  <sheetViews>
    <sheetView topLeftCell="A25" zoomScale="85" zoomScaleNormal="85" workbookViewId="0">
      <selection activeCell="A3" sqref="A3:B3"/>
    </sheetView>
  </sheetViews>
  <sheetFormatPr defaultColWidth="8.85546875" defaultRowHeight="12.75" x14ac:dyDescent="0.2"/>
  <cols>
    <col min="1" max="1" width="17.140625" style="15" customWidth="1"/>
    <col min="2" max="2" width="21.85546875" style="15" bestFit="1" customWidth="1"/>
    <col min="3" max="5" width="15.7109375" style="15" customWidth="1"/>
    <col min="6" max="6" width="15.7109375" style="87" customWidth="1"/>
    <col min="7" max="8" width="8.85546875" style="15"/>
    <col min="9" max="9" width="9.140625" style="15" customWidth="1"/>
    <col min="10" max="12" width="8.85546875" style="15"/>
    <col min="13" max="13" width="18.140625" style="15" bestFit="1" customWidth="1"/>
    <col min="14" max="16384" width="8.85546875" style="15"/>
  </cols>
  <sheetData>
    <row r="1" spans="1:14" ht="29.1" customHeight="1" x14ac:dyDescent="0.2">
      <c r="A1" s="672" t="s">
        <v>107</v>
      </c>
      <c r="B1" s="672"/>
      <c r="C1" s="672"/>
      <c r="D1" s="672"/>
      <c r="E1" s="672"/>
      <c r="F1" s="672"/>
      <c r="G1" s="672"/>
      <c r="H1"/>
      <c r="I1"/>
      <c r="J1"/>
      <c r="K1"/>
      <c r="L1"/>
      <c r="M1"/>
      <c r="N1"/>
    </row>
    <row r="2" spans="1:14" x14ac:dyDescent="0.2">
      <c r="A2"/>
      <c r="B2"/>
      <c r="C2"/>
      <c r="D2"/>
      <c r="E2"/>
      <c r="F2" s="82"/>
      <c r="G2"/>
      <c r="H2"/>
      <c r="I2" s="26"/>
      <c r="J2" s="26"/>
      <c r="K2" s="26"/>
      <c r="L2" s="26"/>
      <c r="M2" s="26"/>
      <c r="N2" s="26"/>
    </row>
    <row r="3" spans="1:14" ht="17.100000000000001" customHeight="1" x14ac:dyDescent="0.2">
      <c r="A3" s="27" t="s">
        <v>97</v>
      </c>
      <c r="B3" s="27"/>
      <c r="C3" s="27"/>
      <c r="D3"/>
      <c r="E3"/>
      <c r="F3" s="82"/>
      <c r="G3"/>
      <c r="H3"/>
      <c r="I3" s="26"/>
      <c r="J3" s="26"/>
      <c r="K3" s="26"/>
      <c r="L3" s="26"/>
      <c r="M3" s="26"/>
      <c r="N3" s="26"/>
    </row>
    <row r="4" spans="1:14" x14ac:dyDescent="0.2">
      <c r="A4" s="28" t="s">
        <v>65</v>
      </c>
      <c r="B4" s="28" t="s">
        <v>98</v>
      </c>
      <c r="C4" s="28" t="s">
        <v>67</v>
      </c>
      <c r="D4" s="7"/>
      <c r="E4" s="7"/>
      <c r="F4" s="83"/>
      <c r="G4" s="7"/>
      <c r="H4" s="7"/>
      <c r="I4" s="84"/>
      <c r="J4" s="84"/>
      <c r="K4" s="84"/>
      <c r="L4" s="84"/>
      <c r="M4" s="84"/>
      <c r="N4" s="84"/>
    </row>
    <row r="5" spans="1:14" ht="12.95" customHeight="1" x14ac:dyDescent="0.2">
      <c r="A5" s="85" t="s">
        <v>68</v>
      </c>
      <c r="B5" s="44">
        <f>C21/1024</f>
        <v>3475</v>
      </c>
      <c r="C5" s="44">
        <f>D21/1000000</f>
        <v>115.261979</v>
      </c>
      <c r="D5"/>
      <c r="E5"/>
      <c r="F5" s="82"/>
      <c r="G5"/>
      <c r="H5"/>
      <c r="I5" s="26"/>
      <c r="J5" s="26"/>
      <c r="K5" s="26"/>
      <c r="L5" s="26"/>
      <c r="M5" s="26"/>
      <c r="N5" s="26"/>
    </row>
    <row r="6" spans="1:14" ht="12.95" customHeight="1" x14ac:dyDescent="0.2">
      <c r="A6" s="85" t="s">
        <v>108</v>
      </c>
      <c r="B6" s="44">
        <f t="shared" ref="B6:B15" si="0">C22/1024</f>
        <v>2136.66015625</v>
      </c>
      <c r="C6" s="44">
        <f t="shared" ref="C6:C15" si="1">D22/1000000</f>
        <v>14.54</v>
      </c>
      <c r="D6"/>
      <c r="E6"/>
      <c r="F6" s="82"/>
      <c r="G6"/>
      <c r="H6"/>
      <c r="I6" s="26"/>
      <c r="J6" s="26"/>
      <c r="K6" s="26"/>
      <c r="L6" s="26"/>
      <c r="M6" s="26"/>
      <c r="N6" s="26"/>
    </row>
    <row r="7" spans="1:14" ht="12.95" customHeight="1" x14ac:dyDescent="0.2">
      <c r="A7" s="85" t="s">
        <v>70</v>
      </c>
      <c r="B7" s="44">
        <f t="shared" si="0"/>
        <v>13.209765624999999</v>
      </c>
      <c r="C7" s="44">
        <f t="shared" si="1"/>
        <v>129</v>
      </c>
      <c r="D7"/>
      <c r="E7"/>
      <c r="F7" s="82"/>
      <c r="G7"/>
      <c r="H7"/>
      <c r="I7" s="26"/>
      <c r="J7" s="26"/>
      <c r="K7" s="26"/>
      <c r="L7" s="26"/>
      <c r="M7" s="26"/>
      <c r="N7" s="26"/>
    </row>
    <row r="8" spans="1:14" ht="12.95" customHeight="1" x14ac:dyDescent="0.2">
      <c r="A8" s="85" t="s">
        <v>71</v>
      </c>
      <c r="B8" s="44">
        <f t="shared" si="0"/>
        <v>1161.8378222656249</v>
      </c>
      <c r="C8" s="44">
        <f t="shared" si="1"/>
        <v>82.262086999999994</v>
      </c>
      <c r="D8"/>
      <c r="E8"/>
      <c r="F8" s="82"/>
      <c r="G8"/>
      <c r="H8"/>
      <c r="I8" s="26"/>
      <c r="J8" s="26"/>
      <c r="K8" s="26"/>
      <c r="L8" s="26"/>
      <c r="M8" s="26"/>
      <c r="N8" s="26"/>
    </row>
    <row r="9" spans="1:14" ht="12.95" customHeight="1" x14ac:dyDescent="0.2">
      <c r="A9" s="85" t="s">
        <v>72</v>
      </c>
      <c r="B9" s="44">
        <f t="shared" si="0"/>
        <v>9.8950976562499999</v>
      </c>
      <c r="C9" s="44">
        <f t="shared" si="1"/>
        <v>2.753727</v>
      </c>
      <c r="D9"/>
      <c r="E9"/>
      <c r="F9" s="82"/>
      <c r="G9"/>
      <c r="H9"/>
      <c r="I9" s="26"/>
      <c r="J9" s="26"/>
      <c r="K9" s="26"/>
      <c r="L9" s="26"/>
      <c r="M9" s="26"/>
      <c r="N9"/>
    </row>
    <row r="10" spans="1:14" ht="12.95" customHeight="1" x14ac:dyDescent="0.2">
      <c r="A10" s="85" t="s">
        <v>73</v>
      </c>
      <c r="B10" s="44">
        <f t="shared" si="0"/>
        <v>2468.4033984375001</v>
      </c>
      <c r="C10" s="44">
        <f t="shared" si="1"/>
        <v>120.789131</v>
      </c>
      <c r="D10"/>
      <c r="E10"/>
      <c r="F10" s="82"/>
      <c r="G10"/>
      <c r="H10"/>
      <c r="I10" s="26"/>
      <c r="J10" s="26"/>
      <c r="K10" s="26"/>
      <c r="L10" s="26"/>
      <c r="M10" s="26"/>
      <c r="N10"/>
    </row>
    <row r="11" spans="1:14" ht="12.95" customHeight="1" x14ac:dyDescent="0.2">
      <c r="A11" s="85" t="s">
        <v>74</v>
      </c>
      <c r="B11" s="44">
        <f t="shared" si="0"/>
        <v>5265.4695996093751</v>
      </c>
      <c r="C11" s="44">
        <f t="shared" si="1"/>
        <v>440.61740400000002</v>
      </c>
      <c r="D11"/>
      <c r="E11"/>
      <c r="F11" s="82"/>
      <c r="G11"/>
      <c r="H11"/>
      <c r="I11" s="26"/>
      <c r="J11" s="26"/>
      <c r="K11" s="26"/>
      <c r="L11" s="26"/>
      <c r="M11" s="26"/>
      <c r="N11" s="26"/>
    </row>
    <row r="12" spans="1:14" ht="12.95" customHeight="1" x14ac:dyDescent="0.2">
      <c r="A12" s="85" t="s">
        <v>75</v>
      </c>
      <c r="B12" s="44">
        <f t="shared" si="0"/>
        <v>177.02448242187498</v>
      </c>
      <c r="C12" s="44">
        <f t="shared" si="1"/>
        <v>46.486593999999997</v>
      </c>
      <c r="D12"/>
      <c r="E12"/>
      <c r="F12" s="82"/>
      <c r="G12"/>
      <c r="H12"/>
      <c r="I12" s="26"/>
      <c r="J12" s="26"/>
      <c r="K12" s="26"/>
      <c r="L12" s="26"/>
      <c r="M12" s="26"/>
      <c r="N12" s="26"/>
    </row>
    <row r="13" spans="1:14" ht="12.95" customHeight="1" x14ac:dyDescent="0.2">
      <c r="A13" s="86" t="s">
        <v>76</v>
      </c>
      <c r="B13" s="44">
        <f t="shared" si="0"/>
        <v>183.447265625</v>
      </c>
      <c r="C13" s="44">
        <f t="shared" si="1"/>
        <v>57.671382000000001</v>
      </c>
      <c r="D13"/>
      <c r="E13"/>
      <c r="F13" s="82"/>
      <c r="G13"/>
      <c r="H13"/>
      <c r="I13" s="26"/>
      <c r="J13" s="26"/>
      <c r="K13" s="26"/>
      <c r="L13" s="26"/>
      <c r="M13" s="26"/>
      <c r="N13" s="26"/>
    </row>
    <row r="14" spans="1:14" ht="14.1" customHeight="1" x14ac:dyDescent="0.2">
      <c r="A14" s="85" t="s">
        <v>77</v>
      </c>
      <c r="B14" s="44">
        <f t="shared" si="0"/>
        <v>89.562392578125014</v>
      </c>
      <c r="C14" s="44">
        <f t="shared" si="1"/>
        <v>6.4818730000000002</v>
      </c>
      <c r="D14"/>
      <c r="G14"/>
      <c r="H14"/>
      <c r="I14" s="26"/>
      <c r="J14" s="26"/>
      <c r="K14" s="26"/>
      <c r="L14" s="26"/>
      <c r="M14" s="26"/>
      <c r="N14" s="26"/>
    </row>
    <row r="15" spans="1:14" x14ac:dyDescent="0.2">
      <c r="A15" s="86" t="s">
        <v>78</v>
      </c>
      <c r="B15" s="44">
        <f t="shared" si="0"/>
        <v>3.3659960937500002</v>
      </c>
      <c r="C15" s="44">
        <f t="shared" si="1"/>
        <v>4.7899999999999999E-4</v>
      </c>
      <c r="D15"/>
      <c r="E15" s="88"/>
      <c r="F15" s="89"/>
      <c r="G15"/>
      <c r="H15"/>
      <c r="I15" s="26"/>
      <c r="J15" s="26"/>
      <c r="K15" s="26"/>
      <c r="L15" s="26"/>
      <c r="M15" s="26"/>
      <c r="N15" s="26"/>
    </row>
    <row r="16" spans="1:14" x14ac:dyDescent="0.2">
      <c r="A16" s="64" t="s">
        <v>79</v>
      </c>
      <c r="B16" s="42">
        <f>SUM(B5:B15)</f>
        <v>14983.875976562502</v>
      </c>
      <c r="C16" s="42">
        <f>SUM(C5:C15)</f>
        <v>1015.864656</v>
      </c>
      <c r="D16"/>
      <c r="E16"/>
      <c r="F16" s="82"/>
      <c r="G16"/>
      <c r="H16"/>
      <c r="I16" s="26"/>
      <c r="J16" s="26"/>
      <c r="K16" s="26"/>
      <c r="L16" s="26"/>
      <c r="M16" s="26"/>
      <c r="N16" s="26"/>
    </row>
    <row r="17" spans="1:15" ht="12" customHeight="1" x14ac:dyDescent="0.2">
      <c r="A17" s="22" t="s">
        <v>109</v>
      </c>
      <c r="B17" s="90">
        <f>B16/1024</f>
        <v>14.632691383361818</v>
      </c>
      <c r="C17" s="62"/>
      <c r="D17"/>
      <c r="E17"/>
      <c r="F17" s="82"/>
      <c r="G17"/>
      <c r="H17"/>
      <c r="I17" s="26"/>
      <c r="J17" s="26"/>
      <c r="K17" s="26"/>
      <c r="L17" s="26"/>
      <c r="M17" s="26"/>
      <c r="N17" s="26"/>
    </row>
    <row r="18" spans="1:15" x14ac:dyDescent="0.2">
      <c r="A18" s="27"/>
      <c r="B18" s="27"/>
      <c r="C18" s="27"/>
      <c r="D18"/>
      <c r="F18"/>
      <c r="G18"/>
      <c r="H18" s="26"/>
      <c r="I18" s="26"/>
      <c r="J18" s="26"/>
      <c r="K18" s="26"/>
      <c r="L18" s="26"/>
    </row>
    <row r="19" spans="1:15" x14ac:dyDescent="0.2">
      <c r="A19" t="s">
        <v>81</v>
      </c>
      <c r="B19"/>
      <c r="C19"/>
      <c r="D19"/>
      <c r="F19"/>
      <c r="G19"/>
      <c r="H19" s="26"/>
      <c r="I19" s="91"/>
      <c r="J19" s="26"/>
      <c r="K19" s="26"/>
      <c r="L19" s="26"/>
    </row>
    <row r="20" spans="1:15" x14ac:dyDescent="0.2">
      <c r="A20" s="28" t="s">
        <v>65</v>
      </c>
      <c r="B20" s="28" t="s">
        <v>82</v>
      </c>
      <c r="C20" s="40" t="s">
        <v>83</v>
      </c>
      <c r="D20" s="67" t="s">
        <v>84</v>
      </c>
      <c r="F20"/>
      <c r="G20"/>
      <c r="H20" s="26"/>
      <c r="I20" s="91"/>
      <c r="J20" s="26"/>
      <c r="K20" s="26"/>
      <c r="L20" s="26"/>
      <c r="M20"/>
    </row>
    <row r="21" spans="1:15" ht="14.25" x14ac:dyDescent="0.2">
      <c r="A21" s="85" t="s">
        <v>99</v>
      </c>
      <c r="B21" s="85" t="s">
        <v>110</v>
      </c>
      <c r="C21" s="42">
        <v>3558400</v>
      </c>
      <c r="D21" s="43">
        <v>115261979</v>
      </c>
      <c r="F21"/>
      <c r="G21"/>
      <c r="H21" s="26"/>
      <c r="I21" s="26"/>
      <c r="J21" s="26"/>
      <c r="K21" s="26"/>
      <c r="L21" s="26"/>
    </row>
    <row r="22" spans="1:15" ht="14.25" x14ac:dyDescent="0.2">
      <c r="A22" s="85" t="s">
        <v>111</v>
      </c>
      <c r="B22" s="85" t="s">
        <v>85</v>
      </c>
      <c r="C22" s="42">
        <v>2187940</v>
      </c>
      <c r="D22" s="43">
        <v>14540000</v>
      </c>
      <c r="F22"/>
      <c r="G22"/>
      <c r="H22" s="26"/>
      <c r="I22" s="91"/>
      <c r="J22" s="26"/>
      <c r="K22" s="26"/>
      <c r="L22" s="26"/>
      <c r="O22"/>
    </row>
    <row r="23" spans="1:15" ht="14.25" x14ac:dyDescent="0.2">
      <c r="A23" s="85" t="s">
        <v>112</v>
      </c>
      <c r="B23" s="85" t="s">
        <v>85</v>
      </c>
      <c r="C23" s="42">
        <v>13526.8</v>
      </c>
      <c r="D23" s="43">
        <v>129000000</v>
      </c>
      <c r="F23"/>
      <c r="G23"/>
      <c r="H23" s="26"/>
      <c r="I23" s="91"/>
      <c r="J23" s="26"/>
      <c r="K23" s="26"/>
      <c r="L23" s="26"/>
      <c r="O23"/>
    </row>
    <row r="24" spans="1:15" x14ac:dyDescent="0.2">
      <c r="A24" s="85" t="s">
        <v>71</v>
      </c>
      <c r="B24" s="85" t="s">
        <v>85</v>
      </c>
      <c r="C24" s="42">
        <f t="shared" ref="C24:D25" si="2">C39</f>
        <v>1189721.93</v>
      </c>
      <c r="D24" s="43">
        <f t="shared" si="2"/>
        <v>82262087</v>
      </c>
      <c r="F24"/>
      <c r="G24"/>
      <c r="H24" s="26"/>
      <c r="I24" s="26"/>
      <c r="J24" s="26"/>
      <c r="K24" s="26"/>
      <c r="L24" s="26"/>
      <c r="O24"/>
    </row>
    <row r="25" spans="1:15" x14ac:dyDescent="0.2">
      <c r="A25" s="85" t="s">
        <v>72</v>
      </c>
      <c r="B25" s="85" t="s">
        <v>85</v>
      </c>
      <c r="C25" s="42">
        <f t="shared" si="2"/>
        <v>10132.58</v>
      </c>
      <c r="D25" s="43">
        <f t="shared" si="2"/>
        <v>2753727</v>
      </c>
      <c r="F25"/>
      <c r="G25"/>
      <c r="H25" s="26"/>
      <c r="I25" s="91"/>
      <c r="J25" s="26"/>
      <c r="K25" s="26"/>
      <c r="L25" s="26"/>
    </row>
    <row r="26" spans="1:15" x14ac:dyDescent="0.2">
      <c r="A26" s="85" t="s">
        <v>73</v>
      </c>
      <c r="B26" s="85" t="s">
        <v>85</v>
      </c>
      <c r="C26" s="42">
        <f>C43</f>
        <v>2527645.08</v>
      </c>
      <c r="D26" s="43">
        <f>D43</f>
        <v>120789131</v>
      </c>
      <c r="F26"/>
      <c r="G26"/>
      <c r="H26" s="26"/>
      <c r="I26" s="91"/>
      <c r="J26" s="26"/>
      <c r="K26" s="26"/>
      <c r="L26" s="26"/>
    </row>
    <row r="27" spans="1:15" x14ac:dyDescent="0.2">
      <c r="A27" s="85" t="s">
        <v>74</v>
      </c>
      <c r="B27" s="85" t="s">
        <v>85</v>
      </c>
      <c r="C27" s="42">
        <f>C44</f>
        <v>5391840.8700000001</v>
      </c>
      <c r="D27" s="43">
        <f>D44</f>
        <v>440617404</v>
      </c>
      <c r="F27"/>
      <c r="G27"/>
      <c r="H27" s="26"/>
      <c r="I27" s="91"/>
      <c r="J27" s="26"/>
      <c r="K27" s="26"/>
      <c r="L27" s="26"/>
    </row>
    <row r="28" spans="1:15" x14ac:dyDescent="0.2">
      <c r="A28" s="85" t="s">
        <v>75</v>
      </c>
      <c r="B28" s="85" t="s">
        <v>85</v>
      </c>
      <c r="C28" s="42">
        <f>C45+C46</f>
        <v>181273.06999999998</v>
      </c>
      <c r="D28" s="43">
        <f>D45+D46</f>
        <v>46486594</v>
      </c>
      <c r="F28"/>
      <c r="G28"/>
      <c r="H28"/>
      <c r="I28"/>
      <c r="J28" s="26"/>
      <c r="K28" s="26"/>
      <c r="L28" s="26"/>
    </row>
    <row r="29" spans="1:15" ht="14.25" x14ac:dyDescent="0.2">
      <c r="A29" s="86" t="s">
        <v>113</v>
      </c>
      <c r="B29" s="85" t="s">
        <v>85</v>
      </c>
      <c r="C29" s="92">
        <v>187850</v>
      </c>
      <c r="D29" s="93">
        <v>57671382</v>
      </c>
      <c r="F29"/>
      <c r="G29"/>
      <c r="H29" s="26"/>
      <c r="I29" s="26"/>
      <c r="J29" s="26"/>
      <c r="K29" s="26"/>
      <c r="L29" s="26"/>
    </row>
    <row r="30" spans="1:15" ht="12.75" customHeight="1" x14ac:dyDescent="0.2">
      <c r="A30" s="85" t="s">
        <v>77</v>
      </c>
      <c r="B30" s="85" t="s">
        <v>85</v>
      </c>
      <c r="C30" s="42">
        <f>C48+C49</f>
        <v>91711.890000000014</v>
      </c>
      <c r="D30" s="43">
        <f>D48+D49</f>
        <v>6481873</v>
      </c>
      <c r="F30"/>
      <c r="G30"/>
      <c r="H30" s="26"/>
      <c r="I30" s="26"/>
      <c r="J30" s="26"/>
      <c r="K30" s="26"/>
      <c r="L30" s="26"/>
    </row>
    <row r="31" spans="1:15" x14ac:dyDescent="0.2">
      <c r="A31" s="86" t="s">
        <v>78</v>
      </c>
      <c r="B31" s="85" t="s">
        <v>85</v>
      </c>
      <c r="C31" s="92">
        <f>C50</f>
        <v>3446.78</v>
      </c>
      <c r="D31" s="93">
        <f>D50</f>
        <v>479</v>
      </c>
      <c r="F31"/>
      <c r="G31"/>
      <c r="H31"/>
      <c r="I31"/>
      <c r="J31"/>
      <c r="K31"/>
      <c r="L31"/>
    </row>
    <row r="32" spans="1:15" x14ac:dyDescent="0.2">
      <c r="A32" s="86" t="s">
        <v>848</v>
      </c>
      <c r="B32" s="85" t="s">
        <v>114</v>
      </c>
      <c r="C32" s="92"/>
      <c r="D32" s="93"/>
      <c r="E32"/>
      <c r="F32"/>
      <c r="G32"/>
      <c r="H32"/>
      <c r="I32"/>
      <c r="J32"/>
      <c r="K32"/>
      <c r="L32"/>
    </row>
    <row r="33" spans="1:14" ht="12" customHeight="1" x14ac:dyDescent="0.2">
      <c r="A33" s="86" t="s">
        <v>79</v>
      </c>
      <c r="B33" s="94"/>
      <c r="C33" s="42">
        <f>SUM(C21:C32)</f>
        <v>15343489.000000002</v>
      </c>
      <c r="D33" s="43">
        <f>SUM(D21:D32)</f>
        <v>1015864656</v>
      </c>
      <c r="E33"/>
      <c r="F33"/>
      <c r="G33"/>
      <c r="H33"/>
      <c r="I33"/>
      <c r="J33"/>
      <c r="K33"/>
      <c r="L33"/>
    </row>
    <row r="34" spans="1:14" x14ac:dyDescent="0.2">
      <c r="A34"/>
      <c r="B34"/>
      <c r="C34" s="73"/>
      <c r="D34" s="74"/>
      <c r="E34"/>
      <c r="F34"/>
      <c r="G34"/>
      <c r="H34"/>
      <c r="I34"/>
    </row>
    <row r="35" spans="1:14" x14ac:dyDescent="0.2">
      <c r="A35" s="27" t="s">
        <v>115</v>
      </c>
      <c r="B35" t="s">
        <v>103</v>
      </c>
      <c r="C35" t="s">
        <v>116</v>
      </c>
      <c r="D35" s="82"/>
      <c r="E35"/>
      <c r="F35"/>
      <c r="G35"/>
      <c r="H35"/>
      <c r="I35"/>
    </row>
    <row r="36" spans="1:14" x14ac:dyDescent="0.2">
      <c r="A36" s="28" t="s">
        <v>91</v>
      </c>
      <c r="B36" s="40" t="s">
        <v>92</v>
      </c>
      <c r="C36" s="40" t="s">
        <v>83</v>
      </c>
      <c r="D36" s="67" t="s">
        <v>84</v>
      </c>
      <c r="E36"/>
      <c r="F36"/>
      <c r="G36"/>
      <c r="H36"/>
      <c r="I36"/>
    </row>
    <row r="37" spans="1:14" x14ac:dyDescent="0.2">
      <c r="A37" s="79" t="s">
        <v>69</v>
      </c>
      <c r="B37" s="79" t="s">
        <v>117</v>
      </c>
      <c r="C37" s="95">
        <v>2054601.89</v>
      </c>
      <c r="D37" s="96">
        <v>13434558</v>
      </c>
      <c r="E37"/>
      <c r="F37"/>
      <c r="G37"/>
      <c r="H37"/>
      <c r="I37"/>
    </row>
    <row r="38" spans="1:14" x14ac:dyDescent="0.2">
      <c r="A38" s="97" t="s">
        <v>70</v>
      </c>
      <c r="B38" s="79" t="s">
        <v>117</v>
      </c>
      <c r="C38" s="95">
        <v>6587.56</v>
      </c>
      <c r="D38" s="96">
        <v>66978723</v>
      </c>
      <c r="E38"/>
      <c r="F38"/>
      <c r="G38"/>
      <c r="H38"/>
      <c r="I38"/>
    </row>
    <row r="39" spans="1:14" x14ac:dyDescent="0.2">
      <c r="A39" s="79" t="s">
        <v>71</v>
      </c>
      <c r="B39" s="79" t="s">
        <v>117</v>
      </c>
      <c r="C39" s="95">
        <v>1189721.93</v>
      </c>
      <c r="D39" s="96">
        <v>82262087</v>
      </c>
      <c r="E39"/>
      <c r="F39"/>
      <c r="G39"/>
      <c r="H39"/>
      <c r="I39"/>
    </row>
    <row r="40" spans="1:14" x14ac:dyDescent="0.2">
      <c r="A40" s="79" t="s">
        <v>72</v>
      </c>
      <c r="B40" s="79" t="s">
        <v>117</v>
      </c>
      <c r="C40" s="95">
        <v>10132.58</v>
      </c>
      <c r="D40" s="96">
        <v>2753727</v>
      </c>
      <c r="E40"/>
      <c r="F40"/>
      <c r="G40"/>
      <c r="H40"/>
      <c r="I40"/>
    </row>
    <row r="41" spans="1:14" x14ac:dyDescent="0.2">
      <c r="A41" s="79" t="s">
        <v>94</v>
      </c>
      <c r="B41" s="79" t="s">
        <v>117</v>
      </c>
      <c r="C41" s="95">
        <v>2173001.84</v>
      </c>
      <c r="D41" s="96">
        <v>91178926</v>
      </c>
      <c r="E41"/>
      <c r="F41"/>
      <c r="G41"/>
      <c r="H41"/>
      <c r="I41"/>
    </row>
    <row r="42" spans="1:14" x14ac:dyDescent="0.2">
      <c r="A42" s="79" t="s">
        <v>95</v>
      </c>
      <c r="B42" s="79" t="s">
        <v>117</v>
      </c>
      <c r="C42" s="95">
        <v>904762.44</v>
      </c>
      <c r="D42" s="96">
        <v>24069931</v>
      </c>
      <c r="E42"/>
      <c r="F42"/>
      <c r="G42"/>
      <c r="H42"/>
      <c r="I42"/>
    </row>
    <row r="43" spans="1:14" x14ac:dyDescent="0.2">
      <c r="A43" s="79" t="s">
        <v>73</v>
      </c>
      <c r="B43" s="79" t="s">
        <v>117</v>
      </c>
      <c r="C43" s="95">
        <v>2527645.08</v>
      </c>
      <c r="D43" s="96">
        <v>120789131</v>
      </c>
      <c r="E43"/>
      <c r="F43"/>
      <c r="G43"/>
      <c r="H43"/>
      <c r="I43"/>
      <c r="J43"/>
      <c r="K43"/>
      <c r="L43"/>
    </row>
    <row r="44" spans="1:14" x14ac:dyDescent="0.2">
      <c r="A44" s="79" t="s">
        <v>74</v>
      </c>
      <c r="B44" s="79" t="s">
        <v>117</v>
      </c>
      <c r="C44" s="95">
        <v>5391840.8700000001</v>
      </c>
      <c r="D44" s="96">
        <v>440617404</v>
      </c>
      <c r="E44"/>
      <c r="F44"/>
      <c r="G44"/>
      <c r="H44"/>
      <c r="I44"/>
      <c r="J44"/>
      <c r="K44"/>
      <c r="L44"/>
    </row>
    <row r="45" spans="1:14" x14ac:dyDescent="0.2">
      <c r="A45" s="98" t="s">
        <v>75</v>
      </c>
      <c r="B45" s="79" t="s">
        <v>117</v>
      </c>
      <c r="C45" s="99">
        <v>180161.58</v>
      </c>
      <c r="D45" s="100">
        <v>46200126</v>
      </c>
      <c r="E45"/>
      <c r="F45"/>
      <c r="G45"/>
      <c r="H45"/>
      <c r="I45" s="101"/>
      <c r="J45"/>
      <c r="K45"/>
      <c r="L45"/>
    </row>
    <row r="46" spans="1:14" x14ac:dyDescent="0.2">
      <c r="A46" s="79" t="s">
        <v>118</v>
      </c>
      <c r="B46" s="79" t="s">
        <v>117</v>
      </c>
      <c r="C46" s="95">
        <v>1111.49</v>
      </c>
      <c r="D46" s="96">
        <v>286468</v>
      </c>
      <c r="E46"/>
      <c r="F46"/>
      <c r="G46"/>
      <c r="H46"/>
      <c r="I46" s="101"/>
      <c r="J46"/>
      <c r="K46"/>
      <c r="L46"/>
      <c r="M46"/>
    </row>
    <row r="47" spans="1:14" x14ac:dyDescent="0.2">
      <c r="A47" s="102" t="s">
        <v>76</v>
      </c>
      <c r="B47" s="79" t="s">
        <v>117</v>
      </c>
      <c r="C47" s="95">
        <v>4484.2</v>
      </c>
      <c r="D47" s="96">
        <v>341681</v>
      </c>
      <c r="E47" s="47"/>
      <c r="F47"/>
      <c r="G47"/>
      <c r="H47"/>
      <c r="I47"/>
      <c r="J47"/>
      <c r="K47"/>
      <c r="L47"/>
      <c r="M47"/>
    </row>
    <row r="48" spans="1:14" x14ac:dyDescent="0.2">
      <c r="A48" s="79" t="s">
        <v>77</v>
      </c>
      <c r="B48" s="79" t="s">
        <v>117</v>
      </c>
      <c r="C48" s="95">
        <v>37319.230000000003</v>
      </c>
      <c r="D48" s="96">
        <v>2608269</v>
      </c>
      <c r="E48" s="73"/>
      <c r="F48" s="73"/>
      <c r="G48" s="47"/>
      <c r="H48"/>
      <c r="I48"/>
      <c r="J48"/>
      <c r="K48"/>
      <c r="L48"/>
      <c r="M48"/>
      <c r="N48"/>
    </row>
    <row r="49" spans="1:14" x14ac:dyDescent="0.2">
      <c r="A49" s="79" t="s">
        <v>96</v>
      </c>
      <c r="B49" s="79" t="s">
        <v>117</v>
      </c>
      <c r="C49" s="95">
        <v>54392.66</v>
      </c>
      <c r="D49" s="96">
        <v>3873604</v>
      </c>
      <c r="E49"/>
      <c r="F49" s="82"/>
      <c r="G49"/>
      <c r="H49"/>
      <c r="I49"/>
      <c r="J49"/>
      <c r="K49"/>
      <c r="L49"/>
      <c r="M49"/>
      <c r="N49"/>
    </row>
    <row r="50" spans="1:14" x14ac:dyDescent="0.2">
      <c r="A50" s="79" t="s">
        <v>78</v>
      </c>
      <c r="B50" s="79" t="s">
        <v>117</v>
      </c>
      <c r="C50" s="95">
        <v>3446.78</v>
      </c>
      <c r="D50" s="96">
        <v>479</v>
      </c>
      <c r="E50" s="103"/>
      <c r="F50" s="82"/>
      <c r="G50"/>
      <c r="H50"/>
      <c r="I50"/>
      <c r="J50"/>
      <c r="K50"/>
      <c r="L50"/>
      <c r="M50"/>
      <c r="N50"/>
    </row>
    <row r="51" spans="1:14" x14ac:dyDescent="0.2">
      <c r="A51" s="104" t="s">
        <v>79</v>
      </c>
      <c r="B51" s="104"/>
      <c r="C51" s="50">
        <f>SUM(C37:C50)</f>
        <v>14539210.130000001</v>
      </c>
      <c r="D51" s="51">
        <f>SUM(D37:D50)</f>
        <v>895395114</v>
      </c>
      <c r="F51"/>
      <c r="G51"/>
      <c r="H51"/>
      <c r="I51"/>
      <c r="L51"/>
      <c r="M51"/>
      <c r="N51"/>
    </row>
    <row r="52" spans="1:14" x14ac:dyDescent="0.2">
      <c r="G52"/>
      <c r="H52"/>
      <c r="I52"/>
    </row>
    <row r="53" spans="1:14" x14ac:dyDescent="0.2">
      <c r="A53" s="39" t="s">
        <v>119</v>
      </c>
      <c r="G53"/>
      <c r="H53"/>
      <c r="I53"/>
    </row>
    <row r="54" spans="1:14" x14ac:dyDescent="0.2">
      <c r="A54" s="39" t="s">
        <v>120</v>
      </c>
      <c r="G54"/>
      <c r="H54"/>
      <c r="I54"/>
    </row>
    <row r="55" spans="1:14" x14ac:dyDescent="0.2">
      <c r="A55" s="39" t="s">
        <v>121</v>
      </c>
      <c r="G55"/>
      <c r="H55"/>
      <c r="I55"/>
    </row>
    <row r="56" spans="1:14" x14ac:dyDescent="0.2">
      <c r="A56" s="39" t="s">
        <v>122</v>
      </c>
      <c r="G56"/>
      <c r="H56"/>
      <c r="I56"/>
    </row>
    <row r="57" spans="1:14" x14ac:dyDescent="0.2">
      <c r="A57" s="610" t="s">
        <v>893</v>
      </c>
      <c r="G57"/>
      <c r="H57"/>
      <c r="I57"/>
    </row>
    <row r="58" spans="1:14" x14ac:dyDescent="0.2">
      <c r="G58"/>
      <c r="H58"/>
      <c r="I58"/>
    </row>
    <row r="59" spans="1:14" x14ac:dyDescent="0.2">
      <c r="G59"/>
      <c r="H59"/>
      <c r="I59"/>
    </row>
    <row r="60" spans="1:14" x14ac:dyDescent="0.2">
      <c r="G60"/>
      <c r="H60"/>
      <c r="I60"/>
    </row>
    <row r="61" spans="1:14" x14ac:dyDescent="0.2">
      <c r="G61"/>
      <c r="H61"/>
      <c r="I61"/>
    </row>
    <row r="62" spans="1:14" x14ac:dyDescent="0.2">
      <c r="G62"/>
      <c r="H62"/>
      <c r="I62"/>
    </row>
    <row r="63" spans="1:14" x14ac:dyDescent="0.2">
      <c r="G63"/>
      <c r="H63"/>
      <c r="I63"/>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Preface</vt:lpstr>
      <vt:lpstr>Introduction</vt:lpstr>
      <vt:lpstr>EOSDIS_Summary</vt:lpstr>
      <vt:lpstr>LANCE_Summary</vt:lpstr>
      <vt:lpstr>Notes</vt:lpstr>
      <vt:lpstr>Ingest</vt:lpstr>
      <vt:lpstr>Archive</vt:lpstr>
      <vt:lpstr>Total Archive Size</vt:lpstr>
      <vt:lpstr>Distribution</vt:lpstr>
      <vt:lpstr>Distribution_bots</vt:lpstr>
      <vt:lpstr>Distribution_Mission_Instrument</vt:lpstr>
      <vt:lpstr>Distribution_Mission_Domain</vt:lpstr>
      <vt:lpstr>Distribution_Mission_Level</vt:lpstr>
      <vt:lpstr>Unique Product Counts</vt:lpstr>
      <vt:lpstr>NRT</vt:lpstr>
      <vt:lpstr>Data Users</vt:lpstr>
      <vt:lpstr>Foreign Distribution</vt:lpstr>
      <vt:lpstr>Web Visits-Visitors</vt:lpstr>
      <vt:lpstr>Web Repeat Visitors</vt:lpstr>
      <vt:lpstr>Web Activity by Domain</vt:lpstr>
      <vt:lpstr>Web Activity by Country</vt:lpstr>
      <vt:lpstr>Earthdata WebMetrics</vt:lpstr>
      <vt:lpstr>LANCE_WebMetrics</vt:lpstr>
      <vt:lpstr>Total Users</vt:lpstr>
      <vt:lpstr>Top 10 Products - Dist</vt:lpstr>
      <vt:lpstr>Top 20 Countries - Dist</vt:lpstr>
      <vt:lpstr>Total Archive Trend</vt:lpstr>
      <vt:lpstr>Product Distribution Trend</vt:lpstr>
      <vt:lpstr>Volume Distribution Trend</vt:lpstr>
      <vt:lpstr>Product_level_Trend</vt:lpstr>
      <vt:lpstr>Top 10 Product Trend</vt:lpstr>
      <vt:lpstr>US - Foreign Trend</vt:lpstr>
      <vt:lpstr>Public - Science User Trend</vt:lpstr>
      <vt:lpstr>Web Trends</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 Users'!Print_Area</vt:lpstr>
      <vt:lpstr>'Web Repeat Visitors'!Print_Area</vt:lpstr>
      <vt:lpstr>'Web Trends'!Print_Area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lwanchoo</dc:creator>
  <cp:lastModifiedBy>lwanchoo</cp:lastModifiedBy>
  <cp:lastPrinted>2015-12-22T14:20:59Z</cp:lastPrinted>
  <dcterms:created xsi:type="dcterms:W3CDTF">2015-11-25T18:34:53Z</dcterms:created>
  <dcterms:modified xsi:type="dcterms:W3CDTF">2016-02-01T21:50:08Z</dcterms:modified>
</cp:coreProperties>
</file>